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ial_optimizations" sheetId="1" r:id="rId4"/>
    <sheet state="visible" name="concurrent_optimizations" sheetId="2" r:id="rId5"/>
    <sheet state="visible" name="optimizations_comparison" sheetId="3" r:id="rId6"/>
    <sheet state="visible" name="concurrency_comparison" sheetId="4" r:id="rId7"/>
    <sheet state="visible" name="omp" sheetId="5" r:id="rId8"/>
    <sheet state="visible" name="distributed" sheetId="6" r:id="rId9"/>
    <sheet state="visible" name="hw02_metrics" sheetId="7" r:id="rId10"/>
  </sheets>
  <definedNames/>
  <calcPr/>
</workbook>
</file>

<file path=xl/sharedStrings.xml><?xml version="1.0" encoding="utf-8"?>
<sst xmlns="http://schemas.openxmlformats.org/spreadsheetml/2006/main" count="475" uniqueCount="99">
  <si>
    <t>Iter</t>
  </si>
  <si>
    <t>Tag</t>
  </si>
  <si>
    <t>Duration (s)</t>
  </si>
  <si>
    <t>Speedup</t>
  </si>
  <si>
    <t>Brief Description</t>
  </si>
  <si>
    <t>-</t>
  </si>
  <si>
    <t>Serial0</t>
  </si>
  <si>
    <t>Initial serial version (hw01)</t>
  </si>
  <si>
    <t>Serial1</t>
  </si>
  <si>
    <t>Flatten matrices into arrays</t>
  </si>
  <si>
    <t>Serial2</t>
  </si>
  <si>
    <t>Avoid unnecessary calculations</t>
  </si>
  <si>
    <t>Job/Version</t>
  </si>
  <si>
    <t>job020</t>
  </si>
  <si>
    <t>Seconds</t>
  </si>
  <si>
    <t>Minutes</t>
  </si>
  <si>
    <t>plate401.bin</t>
  </si>
  <si>
    <t>plate411.bin</t>
  </si>
  <si>
    <t>plate405.bin</t>
  </si>
  <si>
    <t>plate433.bin</t>
  </si>
  <si>
    <t>plate422.bin</t>
  </si>
  <si>
    <t>Equilibrate Time</t>
  </si>
  <si>
    <t>Total</t>
  </si>
  <si>
    <t>Efficiency</t>
  </si>
  <si>
    <t>Final serial version</t>
  </si>
  <si>
    <t>Conc1</t>
  </si>
  <si>
    <t>Initial concurrent version (hw02)</t>
  </si>
  <si>
    <t>Conc2</t>
  </si>
  <si>
    <t>Static map (no thread reuse)</t>
  </si>
  <si>
    <t>Conc3</t>
  </si>
  <si>
    <t>Barriers instead of joins (thread reuse)</t>
  </si>
  <si>
    <t>Dynamic map</t>
  </si>
  <si>
    <t>Conc1 (hw02)</t>
  </si>
  <si>
    <t>Conc2 (Fix formula)</t>
  </si>
  <si>
    <t>Conc3 (Static map)</t>
  </si>
  <si>
    <t>Equilibrate time</t>
  </si>
  <si>
    <t>Total time</t>
  </si>
  <si>
    <t>Conc1 Iteration 1</t>
  </si>
  <si>
    <t>Conc1 Iteration 2</t>
  </si>
  <si>
    <t>Conc1 Iteration 3</t>
  </si>
  <si>
    <t>Conc2 Iteration 1</t>
  </si>
  <si>
    <t>Conc2 Iteration 2</t>
  </si>
  <si>
    <t>Conc2 Iteration 3</t>
  </si>
  <si>
    <t>Conc3 Iteration 1</t>
  </si>
  <si>
    <t>Conc3 Iteration 2</t>
  </si>
  <si>
    <t>Conc3 Iteration 3</t>
  </si>
  <si>
    <t>Dynamic Iteration 1</t>
  </si>
  <si>
    <t>Dynamic Iteration 2</t>
  </si>
  <si>
    <t>Dynamic Iteration 3</t>
  </si>
  <si>
    <t>Version</t>
  </si>
  <si>
    <t>Speedup (times)</t>
  </si>
  <si>
    <t>SerialI</t>
  </si>
  <si>
    <t>static-map-n</t>
  </si>
  <si>
    <t>static-map-b</t>
  </si>
  <si>
    <t>Efficiency (%)</t>
  </si>
  <si>
    <t>Thread count</t>
  </si>
  <si>
    <t>S</t>
  </si>
  <si>
    <t>hC</t>
  </si>
  <si>
    <t>1C</t>
  </si>
  <si>
    <t>2C</t>
  </si>
  <si>
    <t>4C</t>
  </si>
  <si>
    <t>D</t>
  </si>
  <si>
    <t>SerialF</t>
  </si>
  <si>
    <t>Conc3 1 Thread</t>
  </si>
  <si>
    <t>Conc3 2 Threads</t>
  </si>
  <si>
    <t>Conc3 4 Threads</t>
  </si>
  <si>
    <t>Conc3 8 Threads</t>
  </si>
  <si>
    <t>Conc3 16 Threads</t>
  </si>
  <si>
    <t>Conc3 8 Threads Itr 1</t>
  </si>
  <si>
    <t>ConcF</t>
  </si>
  <si>
    <t>omp</t>
  </si>
  <si>
    <t>Declarative concurrency</t>
  </si>
  <si>
    <t>OMP Iteration 1</t>
  </si>
  <si>
    <t>OMP Iteration 2</t>
  </si>
  <si>
    <t>OMP Iteration 3</t>
  </si>
  <si>
    <t>Imperative</t>
  </si>
  <si>
    <t>Declarative</t>
  </si>
  <si>
    <t>Ran with 1 master, 6 workers, 4 threads each</t>
  </si>
  <si>
    <t>Distributed Static Iteration 1</t>
  </si>
  <si>
    <t>Distributed Dynamic Iteration 2</t>
  </si>
  <si>
    <t>Declarative concurrency (static by blocks)</t>
  </si>
  <si>
    <t>mpi_static</t>
  </si>
  <si>
    <t>Distributed static (static by blocks)</t>
  </si>
  <si>
    <t>mpi_dynamic</t>
  </si>
  <si>
    <t>Distributed dynamic</t>
  </si>
  <si>
    <t>Execution time (longest)</t>
  </si>
  <si>
    <t>Distributed Static Iteration 2</t>
  </si>
  <si>
    <t>Distributed Static Iteration 3</t>
  </si>
  <si>
    <t>Distributed Dynamic Iteration 1</t>
  </si>
  <si>
    <t>Distributed Dynamic Iteration 3</t>
  </si>
  <si>
    <t>Job/Simulation mode</t>
  </si>
  <si>
    <t>Serial</t>
  </si>
  <si>
    <t>Concurrent no reutilization (50 Threads)</t>
  </si>
  <si>
    <t>Concurrent no reutilization (100 Threads)</t>
  </si>
  <si>
    <t>4100 threads</t>
  </si>
  <si>
    <t>120 threads</t>
  </si>
  <si>
    <t>500 threads</t>
  </si>
  <si>
    <t>Serial Flattened (Best)</t>
  </si>
  <si>
    <t>Serial Flattened (Worst)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</si>
</sst>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color theme="1"/>
      <name val="EB Garamond"/>
    </font>
    <font>
      <b/>
      <i/>
      <color theme="1"/>
      <name val="EB Garamond"/>
    </font>
    <font/>
    <font>
      <b/>
      <color theme="1"/>
      <name val="EB Garamond"/>
    </font>
    <font>
      <sz val="10.0"/>
      <color rgb="FF000000"/>
      <name val="EB Garamond"/>
    </font>
    <font>
      <sz val="10.0"/>
      <color theme="1"/>
      <name val="EB Garamond"/>
    </font>
    <font>
      <color theme="1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2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4" fillId="0" fontId="1" numFmtId="2" xfId="0" applyAlignment="1" applyBorder="1" applyFont="1" applyNumberFormat="1">
      <alignment horizontal="center" shrinkToFit="0" vertical="center" wrapText="0"/>
    </xf>
    <xf borderId="4" fillId="0" fontId="3" numFmtId="0" xfId="0" applyAlignment="1" applyBorder="1" applyFont="1">
      <alignment horizontal="center" readingOrder="0" vertical="center"/>
    </xf>
    <xf borderId="6" fillId="2" fontId="4" numFmtId="0" xfId="0" applyAlignment="1" applyBorder="1" applyFill="1" applyFont="1">
      <alignment horizontal="center" readingOrder="0" vertical="center"/>
    </xf>
    <xf borderId="7" fillId="0" fontId="5" numFmtId="0" xfId="0" applyBorder="1" applyFont="1"/>
    <xf borderId="4" fillId="0" fontId="6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4" fillId="0" fontId="3" numFmtId="0" xfId="0" applyAlignment="1" applyBorder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0" fillId="0" fontId="9" numFmtId="0" xfId="0" applyFont="1"/>
    <xf borderId="4" fillId="0" fontId="6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/>
    </xf>
    <xf borderId="4" fillId="5" fontId="1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0" fontId="11" numFmtId="0" xfId="0" applyAlignment="1" applyBorder="1" applyFont="1">
      <alignment horizontal="center" readingOrder="0" shrinkToFit="0" vertical="center" wrapText="0"/>
    </xf>
    <xf borderId="2" fillId="0" fontId="11" numFmtId="0" xfId="0" applyAlignment="1" applyBorder="1" applyFont="1">
      <alignment horizontal="center" readingOrder="0" shrinkToFit="0" vertical="center" wrapText="0"/>
    </xf>
    <xf borderId="3" fillId="0" fontId="11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horizontal="center" readingOrder="0" shrinkToFit="0" vertical="center" wrapText="0"/>
    </xf>
    <xf borderId="4" fillId="0" fontId="10" numFmtId="2" xfId="0" applyAlignment="1" applyBorder="1" applyFont="1" applyNumberFormat="1">
      <alignment horizontal="center" readingOrder="0" shrinkToFit="0" vertical="center" wrapText="0"/>
    </xf>
    <xf borderId="4" fillId="0" fontId="10" numFmtId="2" xfId="0" applyAlignment="1" applyBorder="1" applyFont="1" applyNumberFormat="1">
      <alignment horizontal="center" shrinkToFit="0" vertical="center" wrapText="0"/>
    </xf>
    <xf borderId="8" fillId="0" fontId="11" numFmtId="0" xfId="0" applyAlignment="1" applyBorder="1" applyFont="1">
      <alignment horizontal="center" readingOrder="0" shrinkToFit="0" vertical="center" wrapText="0"/>
    </xf>
    <xf borderId="9" fillId="0" fontId="11" numFmtId="0" xfId="0" applyAlignment="1" applyBorder="1" applyFont="1">
      <alignment horizontal="center" readingOrder="0" shrinkToFit="0" vertical="center" wrapText="0"/>
    </xf>
    <xf borderId="10" fillId="0" fontId="11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/>
    </xf>
    <xf borderId="11" fillId="0" fontId="11" numFmtId="0" xfId="0" applyAlignment="1" applyBorder="1" applyFont="1">
      <alignment horizontal="center" readingOrder="0" shrinkToFit="0" vertical="center" wrapText="0"/>
    </xf>
    <xf borderId="12" fillId="0" fontId="11" numFmtId="0" xfId="0" applyAlignment="1" applyBorder="1" applyFont="1">
      <alignment horizontal="center" readingOrder="0" shrinkToFit="0" vertical="center" wrapText="0"/>
    </xf>
    <xf borderId="13" fillId="0" fontId="1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2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14" fillId="0" fontId="1" numFmtId="164" xfId="0" applyAlignment="1" applyBorder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/>
    </xf>
    <xf borderId="0" fillId="0" fontId="12" numFmtId="0" xfId="0" applyAlignment="1" applyFont="1">
      <alignment readingOrder="0"/>
    </xf>
    <xf borderId="4" fillId="0" fontId="10" numFmtId="164" xfId="0" applyAlignment="1" applyBorder="1" applyFont="1" applyNumberFormat="1">
      <alignment horizontal="center" readingOrder="0" shrinkToFit="0" vertical="center" wrapText="0"/>
    </xf>
    <xf borderId="4" fillId="0" fontId="10" numFmtId="0" xfId="0" applyAlignment="1" applyBorder="1" applyFont="1">
      <alignment horizontal="center" readingOrder="0" shrinkToFit="0" vertical="center" wrapText="0"/>
    </xf>
    <xf borderId="4" fillId="0" fontId="10" numFmtId="164" xfId="0" applyAlignment="1" applyBorder="1" applyFont="1" applyNumberFormat="1">
      <alignment horizontal="center" readingOrder="0" shrinkToFit="0" vertical="center" wrapText="0"/>
    </xf>
    <xf borderId="4" fillId="0" fontId="10" numFmtId="2" xfId="0" applyAlignment="1" applyBorder="1" applyFont="1" applyNumberFormat="1">
      <alignment horizontal="center" shrinkToFit="0" vertical="center" wrapText="0"/>
    </xf>
    <xf borderId="4" fillId="0" fontId="10" numFmtId="2" xfId="0" applyAlignment="1" applyBorder="1" applyFont="1" applyNumberFormat="1">
      <alignment horizontal="center" readingOrder="0" shrinkToFit="0" vertical="center" wrapText="0"/>
    </xf>
    <xf borderId="4" fillId="3" fontId="1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0" fontId="10" numFmtId="1" xfId="0" applyAlignment="1" applyBorder="1" applyFont="1" applyNumberFormat="1">
      <alignment horizontal="center" readingOrder="0" shrinkToFit="0" vertical="center" wrapText="0"/>
    </xf>
    <xf borderId="4" fillId="0" fontId="10" numFmtId="1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6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</dxfs>
  <tableStyles count="12">
    <tableStyle count="3" pivot="0" name="serial_optimizations-style">
      <tableStyleElement dxfId="1" type="headerRow"/>
      <tableStyleElement dxfId="2" type="firstRowStripe"/>
      <tableStyleElement dxfId="3" type="secondRowStripe"/>
    </tableStyle>
    <tableStyle count="3" pivot="0" name="concurrent_optimizations-style">
      <tableStyleElement dxfId="1" type="headerRow"/>
      <tableStyleElement dxfId="2" type="firstRowStripe"/>
      <tableStyleElement dxfId="3" type="secondRowStripe"/>
    </tableStyle>
    <tableStyle count="3" pivot="0" name="optimizations_comparison-style">
      <tableStyleElement dxfId="1" type="headerRow"/>
      <tableStyleElement dxfId="2" type="firstRowStripe"/>
      <tableStyleElement dxfId="3" type="secondRowStripe"/>
    </tableStyle>
    <tableStyle count="3" pivot="0" name="optimizations_comparison-style 2">
      <tableStyleElement dxfId="4" type="headerRow"/>
      <tableStyleElement dxfId="2" type="firstRowStripe"/>
      <tableStyleElement dxfId="3" type="secondRowStripe"/>
    </tableStyle>
    <tableStyle count="3" pivot="0" name="concurrency_comparison-style">
      <tableStyleElement dxfId="1" type="headerRow"/>
      <tableStyleElement dxfId="2" type="firstRowStripe"/>
      <tableStyleElement dxfId="3" type="secondRowStripe"/>
    </tableStyle>
    <tableStyle count="3" pivot="0" name="concurrency_comparison-style 2">
      <tableStyleElement dxfId="5" type="headerRow"/>
      <tableStyleElement dxfId="2" type="firstRowStripe"/>
      <tableStyleElement dxfId="3" type="secondRowStripe"/>
    </tableStyle>
    <tableStyle count="3" pivot="0" name="omp-style">
      <tableStyleElement dxfId="1" type="headerRow"/>
      <tableStyleElement dxfId="2" type="firstRowStripe"/>
      <tableStyleElement dxfId="3" type="secondRowStripe"/>
    </tableStyle>
    <tableStyle count="3" pivot="0" name="omp-style 2">
      <tableStyleElement dxfId="1" type="headerRow"/>
      <tableStyleElement dxfId="2" type="firstRowStripe"/>
      <tableStyleElement dxfId="3" type="secondRowStripe"/>
    </tableStyle>
    <tableStyle count="3" pivot="0" name="omp-style 3">
      <tableStyleElement dxfId="4" type="headerRow"/>
      <tableStyleElement dxfId="2" type="firstRowStripe"/>
      <tableStyleElement dxfId="3" type="secondRowStripe"/>
    </tableStyle>
    <tableStyle count="3" pivot="0" name="distributed-style">
      <tableStyleElement dxfId="1" type="headerRow"/>
      <tableStyleElement dxfId="2" type="firstRowStripe"/>
      <tableStyleElement dxfId="3" type="secondRowStripe"/>
    </tableStyle>
    <tableStyle count="3" pivot="0" name="distributed-style 2">
      <tableStyleElement dxfId="1" type="headerRow"/>
      <tableStyleElement dxfId="2" type="firstRowStripe"/>
      <tableStyleElement dxfId="3" type="secondRowStripe"/>
    </tableStyle>
    <tableStyle count="3" pivot="0" name="distributed-style 3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Duration vs speedup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optimizations_comparison!$C$2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optimizations_comparison!$B$3:$B$6</c:f>
            </c:strRef>
          </c:cat>
          <c:val>
            <c:numRef>
              <c:f>optimizations_comparison!$C$3:$C$6</c:f>
              <c:numCache/>
            </c:numRef>
          </c:val>
          <c:smooth val="1"/>
        </c:ser>
        <c:axId val="2092469655"/>
        <c:axId val="1554069830"/>
      </c:lineChart>
      <c:catAx>
        <c:axId val="2092469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54069830"/>
      </c:catAx>
      <c:valAx>
        <c:axId val="1554069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092469655"/>
      </c:valAx>
      <c:lineChart>
        <c:varyColors val="0"/>
        <c:ser>
          <c:idx val="1"/>
          <c:order val="1"/>
          <c:tx>
            <c:strRef>
              <c:f>optimizations_comparison!$D$2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optimizations_comparison!$B$3:$B$6</c:f>
            </c:strRef>
          </c:cat>
          <c:val>
            <c:numRef>
              <c:f>optimizations_comparison!$D$3:$D$6</c:f>
              <c:numCache/>
            </c:numRef>
          </c:val>
          <c:smooth val="1"/>
        </c:ser>
        <c:axId val="1013456563"/>
        <c:axId val="2098976633"/>
      </c:lineChart>
      <c:catAx>
        <c:axId val="10134565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098976633"/>
      </c:catAx>
      <c:valAx>
        <c:axId val="20989766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13456563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Efficiency vs speedup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optimizations_comparison!$C$8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optimizations_comparison!$B$9:$B$12</c:f>
            </c:strRef>
          </c:cat>
          <c:val>
            <c:numRef>
              <c:f>optimizations_comparison!$C$9:$C$12</c:f>
              <c:numCache/>
            </c:numRef>
          </c:val>
          <c:smooth val="0"/>
        </c:ser>
        <c:axId val="1972630874"/>
        <c:axId val="293190927"/>
      </c:lineChart>
      <c:catAx>
        <c:axId val="1972630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93190927"/>
      </c:catAx>
      <c:valAx>
        <c:axId val="293190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72630874"/>
      </c:valAx>
      <c:lineChart>
        <c:varyColors val="0"/>
        <c:ser>
          <c:idx val="1"/>
          <c:order val="1"/>
          <c:tx>
            <c:strRef>
              <c:f>optimizations_comparison!$D$8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optimizations_comparison!$B$9:$B$12</c:f>
            </c:strRef>
          </c:cat>
          <c:val>
            <c:numRef>
              <c:f>optimizations_comparison!$D$9:$D$12</c:f>
              <c:numCache/>
            </c:numRef>
          </c:val>
          <c:smooth val="0"/>
        </c:ser>
        <c:axId val="773410108"/>
        <c:axId val="652705266"/>
      </c:lineChart>
      <c:catAx>
        <c:axId val="7734101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52705266"/>
      </c:catAx>
      <c:valAx>
        <c:axId val="65270526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73410108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Concurrency degree comparison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concurrency_comparison!$J$2</c:f>
            </c:strRef>
          </c:tx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concurrency_comparison!$I$3:$I$9</c:f>
            </c:strRef>
          </c:cat>
          <c:val>
            <c:numRef>
              <c:f>concurrency_comparison!$J$3:$J$9</c:f>
              <c:numCache/>
            </c:numRef>
          </c:val>
          <c:smooth val="0"/>
        </c:ser>
        <c:axId val="1460333233"/>
        <c:axId val="1713046319"/>
      </c:lineChart>
      <c:catAx>
        <c:axId val="146033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Tag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13046319"/>
      </c:catAx>
      <c:valAx>
        <c:axId val="171304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60333233"/>
      </c:valAx>
      <c:lineChart>
        <c:varyColors val="0"/>
        <c:ser>
          <c:idx val="1"/>
          <c:order val="1"/>
          <c:tx>
            <c:strRef>
              <c:f>concurrency_comparison!$K$2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concurrency_comparison!$I$3:$I$9</c:f>
            </c:strRef>
          </c:cat>
          <c:val>
            <c:numRef>
              <c:f>concurrency_comparison!$K$3:$K$9</c:f>
              <c:numCache/>
            </c:numRef>
          </c:val>
          <c:smooth val="0"/>
        </c:ser>
        <c:axId val="1979672034"/>
        <c:axId val="827808060"/>
      </c:lineChart>
      <c:catAx>
        <c:axId val="197967203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27808060"/>
      </c:catAx>
      <c:valAx>
        <c:axId val="82780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796720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Duration vs speedup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omp!$D$8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omp!$C$9:$C$13</c:f>
            </c:strRef>
          </c:cat>
          <c:val>
            <c:numRef>
              <c:f>omp!$D$9:$D$13</c:f>
              <c:numCache/>
            </c:numRef>
          </c:val>
          <c:smooth val="1"/>
        </c:ser>
        <c:axId val="868680022"/>
        <c:axId val="1450416377"/>
      </c:lineChart>
      <c:catAx>
        <c:axId val="868680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50416377"/>
      </c:catAx>
      <c:valAx>
        <c:axId val="1450416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68680022"/>
      </c:valAx>
      <c:lineChart>
        <c:varyColors val="0"/>
        <c:ser>
          <c:idx val="1"/>
          <c:order val="1"/>
          <c:tx>
            <c:strRef>
              <c:f>omp!$E$8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omp!$C$9:$C$13</c:f>
            </c:strRef>
          </c:cat>
          <c:val>
            <c:numRef>
              <c:f>omp!$E$9:$E$13</c:f>
              <c:numCache/>
            </c:numRef>
          </c:val>
          <c:smooth val="1"/>
        </c:ser>
        <c:axId val="680337925"/>
        <c:axId val="714636468"/>
      </c:lineChart>
      <c:catAx>
        <c:axId val="68033792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14636468"/>
      </c:catAx>
      <c:valAx>
        <c:axId val="7146364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8033792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Efficiency vs speedup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omp!$D$15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omp!$C$16:$C$20</c:f>
            </c:strRef>
          </c:cat>
          <c:val>
            <c:numRef>
              <c:f>omp!$D$16:$D$20</c:f>
              <c:numCache/>
            </c:numRef>
          </c:val>
          <c:smooth val="0"/>
        </c:ser>
        <c:axId val="1494129256"/>
        <c:axId val="2117038589"/>
      </c:lineChart>
      <c:catAx>
        <c:axId val="149412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2117038589"/>
      </c:catAx>
      <c:valAx>
        <c:axId val="2117038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94129256"/>
      </c:valAx>
      <c:lineChart>
        <c:varyColors val="0"/>
        <c:ser>
          <c:idx val="1"/>
          <c:order val="1"/>
          <c:tx>
            <c:strRef>
              <c:f>omp!$E$15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omp!$C$16:$C$20</c:f>
            </c:strRef>
          </c:cat>
          <c:val>
            <c:numRef>
              <c:f>omp!$E$16:$E$20</c:f>
              <c:numCache/>
            </c:numRef>
          </c:val>
          <c:smooth val="0"/>
        </c:ser>
        <c:axId val="306503255"/>
        <c:axId val="441521547"/>
      </c:lineChart>
      <c:catAx>
        <c:axId val="306503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41521547"/>
      </c:catAx>
      <c:valAx>
        <c:axId val="4415215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06503255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Duration vs speedup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distributed!$C$10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distributed!$B$11:$B$17</c:f>
            </c:strRef>
          </c:cat>
          <c:val>
            <c:numRef>
              <c:f>distributed!$C$11:$C$17</c:f>
              <c:numCache/>
            </c:numRef>
          </c:val>
          <c:smooth val="1"/>
        </c:ser>
        <c:axId val="488604863"/>
        <c:axId val="126944502"/>
      </c:lineChart>
      <c:catAx>
        <c:axId val="48860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6944502"/>
      </c:catAx>
      <c:valAx>
        <c:axId val="126944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88604863"/>
      </c:valAx>
      <c:lineChart>
        <c:varyColors val="0"/>
        <c:ser>
          <c:idx val="1"/>
          <c:order val="1"/>
          <c:tx>
            <c:strRef>
              <c:f>distributed!$D$10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distributed!$B$11:$B$17</c:f>
            </c:strRef>
          </c:cat>
          <c:val>
            <c:numRef>
              <c:f>distributed!$D$11:$D$17</c:f>
              <c:numCache/>
            </c:numRef>
          </c:val>
          <c:smooth val="1"/>
        </c:ser>
        <c:axId val="438168928"/>
        <c:axId val="469943881"/>
      </c:lineChart>
      <c:catAx>
        <c:axId val="43816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69943881"/>
      </c:catAx>
      <c:valAx>
        <c:axId val="4699438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3816892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Efficiency vs speedup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distributed!$C$19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distributed!$B$20:$B$26</c:f>
            </c:strRef>
          </c:cat>
          <c:val>
            <c:numRef>
              <c:f>distributed!$C$20:$C$26</c:f>
              <c:numCache/>
            </c:numRef>
          </c:val>
          <c:smooth val="0"/>
        </c:ser>
        <c:axId val="1972891833"/>
        <c:axId val="1482760042"/>
      </c:lineChart>
      <c:catAx>
        <c:axId val="197289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82760042"/>
      </c:catAx>
      <c:valAx>
        <c:axId val="1482760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Garamond"/>
                  </a:rPr>
                  <a:t>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72891833"/>
      </c:valAx>
      <c:lineChart>
        <c:varyColors val="0"/>
        <c:ser>
          <c:idx val="1"/>
          <c:order val="1"/>
          <c:tx>
            <c:strRef>
              <c:f>distributed!$D$19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distributed!$B$20:$B$26</c:f>
            </c:strRef>
          </c:cat>
          <c:val>
            <c:numRef>
              <c:f>distributed!$D$20:$D$26</c:f>
              <c:numCache/>
            </c:numRef>
          </c:val>
          <c:smooth val="0"/>
        </c:ser>
        <c:axId val="396174588"/>
        <c:axId val="1712743471"/>
      </c:lineChart>
      <c:catAx>
        <c:axId val="3961745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12743471"/>
      </c:catAx>
      <c:valAx>
        <c:axId val="17127434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600">
                    <a:solidFill>
                      <a:srgbClr val="000000"/>
                    </a:solidFill>
                    <a:latin typeface="Garamond"/>
                  </a:rPr>
                  <a:t>Speedup (times)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96174588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aramond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16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10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5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219075</xdr:colOff>
      <xdr:row>19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8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647700</xdr:colOff>
      <xdr:row>22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5" displayName="Tabla_3" name="Tabla_3" id="1">
  <tableColumns count="5">
    <tableColumn name="Iter" id="1"/>
    <tableColumn name="Tag" id="2"/>
    <tableColumn name="Duration (s)" id="3"/>
    <tableColumn name="Speedup" id="4"/>
    <tableColumn name="Brief Description" id="5"/>
  </tableColumns>
  <tableStyleInfo name="serial_optimizations-style" showColumnStripes="0" showFirstColumn="1" showLastColumn="1" showRowStripes="1"/>
</table>
</file>

<file path=xl/tables/table10.xml><?xml version="1.0" encoding="utf-8"?>
<table xmlns="http://schemas.openxmlformats.org/spreadsheetml/2006/main" ref="B2:G7" displayName="distributed_vs_previous" name="distributed_vs_previous" id="10">
  <tableColumns count="6">
    <tableColumn name="Iter" id="1"/>
    <tableColumn name="Tag" id="2"/>
    <tableColumn name="Duration (s)" id="3"/>
    <tableColumn name="Speedup" id="4"/>
    <tableColumn name="Efficiency" id="5"/>
    <tableColumn name="Brief Description" id="6"/>
  </tableColumns>
  <tableStyleInfo name="distributed-style" showColumnStripes="0" showFirstColumn="1" showLastColumn="1" showRowStripes="1"/>
</table>
</file>

<file path=xl/tables/table11.xml><?xml version="1.0" encoding="utf-8"?>
<table xmlns="http://schemas.openxmlformats.org/spreadsheetml/2006/main" ref="B10:D17" displayName="Tabla_7" name="Tabla_7" id="11">
  <tableColumns count="3">
    <tableColumn name="Version" id="1"/>
    <tableColumn name="Duration (s)" id="2"/>
    <tableColumn name="Speedup (times)" id="3"/>
  </tableColumns>
  <tableStyleInfo name="distributed-style 2" showColumnStripes="0" showFirstColumn="1" showLastColumn="1" showRowStripes="1"/>
</table>
</file>

<file path=xl/tables/table12.xml><?xml version="1.0" encoding="utf-8"?>
<table xmlns="http://schemas.openxmlformats.org/spreadsheetml/2006/main" ref="B19:D26" displayName="Tabla_6" name="Tabla_6" id="12">
  <tableColumns count="3">
    <tableColumn name="Version" id="1"/>
    <tableColumn name="Efficiency (%)" id="2"/>
    <tableColumn name="Speedup (times)" id="3"/>
  </tableColumns>
  <tableStyleInfo name="distributed-style 3" showColumnStripes="0" showFirstColumn="1" showLastColumn="1" showRowStripes="1"/>
</table>
</file>

<file path=xl/tables/table2.xml><?xml version="1.0" encoding="utf-8"?>
<table xmlns="http://schemas.openxmlformats.org/spreadsheetml/2006/main" ref="B2:G7" displayName="Tabla_2" name="Tabla_2" id="2">
  <tableColumns count="6">
    <tableColumn name="Iter" id="1"/>
    <tableColumn name="Tag" id="2"/>
    <tableColumn name="Duration (s)" id="3"/>
    <tableColumn name="Speedup" id="4"/>
    <tableColumn name="Efficiency" id="5"/>
    <tableColumn name="Brief Description" id="6"/>
  </tableColumns>
  <tableStyleInfo name="concurrent_optimizations-style" showColumnStripes="0" showFirstColumn="1" showLastColumn="1" showRowStripes="1"/>
</table>
</file>

<file path=xl/tables/table3.xml><?xml version="1.0" encoding="utf-8"?>
<table xmlns="http://schemas.openxmlformats.org/spreadsheetml/2006/main" ref="B2:D6" displayName="durations_vs_speedup" name="durations_vs_speedup" id="3">
  <tableColumns count="3">
    <tableColumn name="Version" id="1"/>
    <tableColumn name="Duration (s)" id="2"/>
    <tableColumn name="Speedup (times)" id="3"/>
  </tableColumns>
  <tableStyleInfo name="optimizations_comparison-style" showColumnStripes="0" showFirstColumn="1" showLastColumn="1" showRowStripes="1"/>
</table>
</file>

<file path=xl/tables/table4.xml><?xml version="1.0" encoding="utf-8"?>
<table xmlns="http://schemas.openxmlformats.org/spreadsheetml/2006/main" ref="B8:D12" displayName="efficiency_vs_speedup" name="efficiency_vs_speedup" id="4">
  <tableColumns count="3">
    <tableColumn name="Version" id="1"/>
    <tableColumn name="Efficiency (%)" id="2"/>
    <tableColumn name="Speedup (times)" id="3"/>
  </tableColumns>
  <tableStyleInfo name="optimizations_comparison-style 2" showColumnStripes="0" showFirstColumn="1" showLastColumn="1" showRowStripes="1"/>
</table>
</file>

<file path=xl/tables/table5.xml><?xml version="1.0" encoding="utf-8"?>
<table xmlns="http://schemas.openxmlformats.org/spreadsheetml/2006/main" ref="B2:G9" displayName="concurrency_level_comparisons" name="concurrency_level_comparisons" id="5">
  <tableColumns count="6">
    <tableColumn name="Iter" id="1"/>
    <tableColumn name="Tag" id="2"/>
    <tableColumn name="Duration (s)" id="3"/>
    <tableColumn name="Speedup" id="4"/>
    <tableColumn name="Efficiency" id="5"/>
    <tableColumn name="Thread count" id="6"/>
  </tableColumns>
  <tableStyleInfo name="concurrency_comparison-style" showColumnStripes="0" showFirstColumn="1" showLastColumn="1" showRowStripes="1"/>
</table>
</file>

<file path=xl/tables/table6.xml><?xml version="1.0" encoding="utf-8"?>
<table xmlns="http://schemas.openxmlformats.org/spreadsheetml/2006/main" ref="I2:K9" displayName="duration_vs_speedup" name="duration_vs_speedup" id="6">
  <tableColumns count="3">
    <tableColumn name="Version" id="1"/>
    <tableColumn name="Speedup (times)" id="2"/>
    <tableColumn name="Efficiency (%)" id="3"/>
  </tableColumns>
  <tableStyleInfo name="concurrency_comparison-style 2" showColumnStripes="0" showFirstColumn="1" showLastColumn="1" showRowStripes="1"/>
</table>
</file>

<file path=xl/tables/table7.xml><?xml version="1.0" encoding="utf-8"?>
<table xmlns="http://schemas.openxmlformats.org/spreadsheetml/2006/main" ref="B2:G5" displayName="pthread_vs_omp" name="pthread_vs_omp" id="7">
  <tableColumns count="6">
    <tableColumn name="Iter" id="1"/>
    <tableColumn name="Tag" id="2"/>
    <tableColumn name="Duration (s)" id="3"/>
    <tableColumn name="Speedup" id="4"/>
    <tableColumn name="Efficiency" id="5"/>
    <tableColumn name="Brief Description" id="6"/>
  </tableColumns>
  <tableStyleInfo name="omp-style" showColumnStripes="0" showFirstColumn="1" showLastColumn="1" showRowStripes="1"/>
</table>
</file>

<file path=xl/tables/table8.xml><?xml version="1.0" encoding="utf-8"?>
<table xmlns="http://schemas.openxmlformats.org/spreadsheetml/2006/main" ref="C8:E13" displayName="Tabla_4" name="Tabla_4" id="8">
  <tableColumns count="3">
    <tableColumn name="Version" id="1"/>
    <tableColumn name="Duration (s)" id="2"/>
    <tableColumn name="Speedup (times)" id="3"/>
  </tableColumns>
  <tableStyleInfo name="omp-style 2" showColumnStripes="0" showFirstColumn="1" showLastColumn="1" showRowStripes="1"/>
</table>
</file>

<file path=xl/tables/table9.xml><?xml version="1.0" encoding="utf-8"?>
<table xmlns="http://schemas.openxmlformats.org/spreadsheetml/2006/main" ref="C15:E20" displayName="Tabla_1" name="Tabla_1" id="9">
  <tableColumns count="3">
    <tableColumn name="Version" id="1"/>
    <tableColumn name="Efficiency (%)" id="2"/>
    <tableColumn name="Speedup (times)" id="3"/>
  </tableColumns>
  <tableStyleInfo name="omp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4" max="4" width="14.13"/>
    <col customWidth="1" min="5" max="5" width="14.88"/>
    <col customWidth="1" min="6" max="6" width="27.75"/>
    <col customWidth="1" min="8" max="8" width="18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/>
      <c r="O2" s="1"/>
      <c r="P2" s="1"/>
      <c r="Q2" s="1"/>
      <c r="R2" s="1"/>
      <c r="S2" s="1"/>
      <c r="T2" s="1"/>
    </row>
    <row r="3">
      <c r="A3" s="1"/>
      <c r="B3" s="5" t="s">
        <v>5</v>
      </c>
      <c r="C3" s="5" t="s">
        <v>6</v>
      </c>
      <c r="D3" s="5">
        <v>8200.470676406</v>
      </c>
      <c r="E3" s="6">
        <v>1.0</v>
      </c>
      <c r="F3" s="5" t="s">
        <v>7</v>
      </c>
      <c r="G3" s="1"/>
      <c r="O3" s="1"/>
      <c r="P3" s="1"/>
      <c r="Q3" s="1"/>
      <c r="R3" s="1"/>
      <c r="S3" s="1"/>
      <c r="T3" s="1"/>
    </row>
    <row r="4">
      <c r="A4" s="1"/>
      <c r="B4" s="5">
        <v>1.0</v>
      </c>
      <c r="C4" s="5" t="s">
        <v>8</v>
      </c>
      <c r="D4" s="7">
        <v>7396.980168424</v>
      </c>
      <c r="E4" s="8">
        <f t="shared" ref="E4:E5" si="1">$D$3/$D4</f>
        <v>1.108624126</v>
      </c>
      <c r="F4" s="5" t="s">
        <v>9</v>
      </c>
      <c r="G4" s="1"/>
      <c r="O4" s="1"/>
      <c r="P4" s="1"/>
      <c r="Q4" s="1"/>
      <c r="R4" s="1"/>
      <c r="S4" s="1"/>
      <c r="T4" s="1"/>
    </row>
    <row r="5">
      <c r="A5" s="1"/>
      <c r="B5" s="5">
        <v>2.0</v>
      </c>
      <c r="C5" s="5" t="s">
        <v>10</v>
      </c>
      <c r="D5" s="5">
        <v>7379.810090734</v>
      </c>
      <c r="E5" s="8">
        <f t="shared" si="1"/>
        <v>1.111203483</v>
      </c>
      <c r="F5" s="5" t="s">
        <v>11</v>
      </c>
      <c r="G5" s="1"/>
      <c r="O5" s="1"/>
      <c r="P5" s="1"/>
      <c r="Q5" s="1"/>
      <c r="R5" s="1"/>
      <c r="S5" s="1"/>
      <c r="T5" s="1"/>
    </row>
    <row r="6">
      <c r="A6" s="1"/>
      <c r="B6" s="1"/>
      <c r="C6" s="1"/>
      <c r="D6" s="1"/>
      <c r="E6" s="1"/>
      <c r="F6" s="1"/>
      <c r="G6" s="1"/>
      <c r="H6" s="9" t="s">
        <v>12</v>
      </c>
      <c r="I6" s="10" t="s">
        <v>6</v>
      </c>
      <c r="J6" s="11"/>
      <c r="K6" s="10" t="s">
        <v>8</v>
      </c>
      <c r="L6" s="11"/>
      <c r="M6" s="10" t="s">
        <v>10</v>
      </c>
      <c r="N6" s="1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1"/>
      <c r="H7" s="12" t="s">
        <v>13</v>
      </c>
      <c r="I7" s="12" t="s">
        <v>14</v>
      </c>
      <c r="J7" s="12" t="s">
        <v>15</v>
      </c>
      <c r="K7" s="12" t="s">
        <v>14</v>
      </c>
      <c r="L7" s="12" t="s">
        <v>15</v>
      </c>
      <c r="M7" s="12" t="s">
        <v>14</v>
      </c>
      <c r="N7" s="12" t="s">
        <v>15</v>
      </c>
      <c r="O7" s="1"/>
      <c r="P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2" t="s">
        <v>16</v>
      </c>
      <c r="I8" s="9">
        <v>711.821556667</v>
      </c>
      <c r="J8" s="13">
        <f t="shared" ref="J8:J20" si="2">I8/60</f>
        <v>11.86369261</v>
      </c>
      <c r="K8" s="9">
        <v>607.26324436</v>
      </c>
      <c r="L8" s="13">
        <f t="shared" ref="L8:L20" si="3">K8/60</f>
        <v>10.12105407</v>
      </c>
      <c r="M8" s="14">
        <v>610.883879685</v>
      </c>
      <c r="N8" s="13">
        <f t="shared" ref="N8:N20" si="4">M8/60</f>
        <v>10.18139799</v>
      </c>
      <c r="O8" s="1"/>
      <c r="P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2" t="s">
        <v>17</v>
      </c>
      <c r="I9" s="9">
        <v>2365.578658788</v>
      </c>
      <c r="J9" s="13">
        <f t="shared" si="2"/>
        <v>39.42631098</v>
      </c>
      <c r="K9" s="9">
        <v>2059.701300875</v>
      </c>
      <c r="L9" s="13">
        <f t="shared" si="3"/>
        <v>34.32835501</v>
      </c>
      <c r="M9" s="15">
        <v>2044.088064387</v>
      </c>
      <c r="N9" s="13">
        <f t="shared" si="4"/>
        <v>34.06813441</v>
      </c>
      <c r="O9" s="1"/>
      <c r="P9" s="1"/>
      <c r="Q9" s="1"/>
      <c r="R9" s="1"/>
      <c r="S9" s="1"/>
      <c r="T9" s="1"/>
    </row>
    <row r="10">
      <c r="A10" s="1"/>
      <c r="B10" s="1"/>
      <c r="C10" s="1"/>
      <c r="D10" s="1"/>
      <c r="E10" s="1"/>
      <c r="F10" s="1"/>
      <c r="G10" s="1"/>
      <c r="H10" s="12" t="s">
        <v>18</v>
      </c>
      <c r="I10" s="9">
        <v>821.786639544</v>
      </c>
      <c r="J10" s="13">
        <f t="shared" si="2"/>
        <v>13.69644399</v>
      </c>
      <c r="K10" s="9">
        <v>740.209562663</v>
      </c>
      <c r="L10" s="13">
        <f t="shared" si="3"/>
        <v>12.33682604</v>
      </c>
      <c r="M10" s="15">
        <v>740.800551873</v>
      </c>
      <c r="N10" s="13">
        <f t="shared" si="4"/>
        <v>12.34667586</v>
      </c>
      <c r="O10" s="1"/>
      <c r="P10" s="1"/>
      <c r="Q10" s="1"/>
      <c r="R10" s="1"/>
      <c r="S10" s="1"/>
      <c r="T10" s="1"/>
    </row>
    <row r="11">
      <c r="A11" s="1"/>
      <c r="B11" s="1"/>
      <c r="C11" s="1"/>
      <c r="D11" s="1"/>
      <c r="E11" s="1"/>
      <c r="F11" s="1"/>
      <c r="G11" s="1"/>
      <c r="H11" s="12" t="s">
        <v>19</v>
      </c>
      <c r="I11" s="9">
        <v>1737.636743745</v>
      </c>
      <c r="J11" s="13">
        <f t="shared" si="2"/>
        <v>28.9606124</v>
      </c>
      <c r="K11" s="9">
        <v>1529.67901546</v>
      </c>
      <c r="L11" s="13">
        <f t="shared" si="3"/>
        <v>25.49465026</v>
      </c>
      <c r="M11" s="15">
        <v>1527.610258263</v>
      </c>
      <c r="N11" s="13">
        <f t="shared" si="4"/>
        <v>25.46017097</v>
      </c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2" t="s">
        <v>17</v>
      </c>
      <c r="I12" s="9">
        <v>350.932052567</v>
      </c>
      <c r="J12" s="13">
        <f t="shared" si="2"/>
        <v>5.848867543</v>
      </c>
      <c r="K12" s="9">
        <v>306.79877042</v>
      </c>
      <c r="L12" s="13">
        <f t="shared" si="3"/>
        <v>5.11331284</v>
      </c>
      <c r="M12" s="15">
        <v>305.314228874</v>
      </c>
      <c r="N12" s="13">
        <f t="shared" si="4"/>
        <v>5.088570481</v>
      </c>
      <c r="O12" s="1"/>
      <c r="P12" s="1"/>
      <c r="Q12" s="1"/>
      <c r="R12" s="1"/>
      <c r="S12" s="1"/>
      <c r="T12" s="1"/>
    </row>
    <row r="13">
      <c r="A13" s="1"/>
      <c r="B13" s="1"/>
      <c r="C13" s="1"/>
      <c r="D13" s="1"/>
      <c r="E13" s="1"/>
      <c r="F13" s="1"/>
      <c r="G13" s="1"/>
      <c r="H13" s="12" t="s">
        <v>20</v>
      </c>
      <c r="I13" s="9">
        <v>256.227509236</v>
      </c>
      <c r="J13" s="13">
        <f t="shared" si="2"/>
        <v>4.270458487</v>
      </c>
      <c r="K13" s="9">
        <v>223.944939479</v>
      </c>
      <c r="L13" s="13">
        <f t="shared" si="3"/>
        <v>3.732415658</v>
      </c>
      <c r="M13" s="15">
        <v>222.89455064</v>
      </c>
      <c r="N13" s="13">
        <f t="shared" si="4"/>
        <v>3.714909177</v>
      </c>
      <c r="O13" s="1"/>
      <c r="P13" s="1"/>
      <c r="Q13" s="1"/>
      <c r="R13" s="1"/>
      <c r="S13" s="1"/>
      <c r="T13" s="1"/>
    </row>
    <row r="14">
      <c r="A14" s="1"/>
      <c r="B14" s="1"/>
      <c r="C14" s="1"/>
      <c r="D14" s="1"/>
      <c r="E14" s="1"/>
      <c r="F14" s="1"/>
      <c r="G14" s="1"/>
      <c r="H14" s="12" t="s">
        <v>19</v>
      </c>
      <c r="I14" s="9">
        <v>683.048175068</v>
      </c>
      <c r="J14" s="13">
        <f t="shared" si="2"/>
        <v>11.38413625</v>
      </c>
      <c r="K14" s="9">
        <v>612.867770339</v>
      </c>
      <c r="L14" s="13">
        <f t="shared" si="3"/>
        <v>10.21446284</v>
      </c>
      <c r="M14" s="15">
        <v>610.965830543</v>
      </c>
      <c r="N14" s="13">
        <f t="shared" si="4"/>
        <v>10.18276384</v>
      </c>
      <c r="O14" s="1"/>
      <c r="P14" s="1"/>
      <c r="Q14" s="1"/>
      <c r="R14" s="1"/>
      <c r="S14" s="1"/>
      <c r="T14" s="1"/>
    </row>
    <row r="15">
      <c r="A15" s="1"/>
      <c r="B15" s="1"/>
      <c r="C15" s="1"/>
      <c r="D15" s="1"/>
      <c r="E15" s="1"/>
      <c r="F15" s="1"/>
      <c r="G15" s="1"/>
      <c r="H15" s="12" t="s">
        <v>18</v>
      </c>
      <c r="I15" s="9">
        <v>546.005462052</v>
      </c>
      <c r="J15" s="13">
        <f t="shared" si="2"/>
        <v>9.100091034</v>
      </c>
      <c r="K15" s="9">
        <v>682.654090528</v>
      </c>
      <c r="L15" s="13">
        <f t="shared" si="3"/>
        <v>11.37756818</v>
      </c>
      <c r="M15" s="15">
        <v>682.958008432</v>
      </c>
      <c r="N15" s="13">
        <f t="shared" si="4"/>
        <v>11.38263347</v>
      </c>
      <c r="O15" s="1"/>
      <c r="P15" s="1"/>
      <c r="Q15" s="1"/>
      <c r="R15" s="1"/>
      <c r="S15" s="1"/>
      <c r="T15" s="1"/>
    </row>
    <row r="16">
      <c r="A16" s="1"/>
      <c r="B16" s="1"/>
      <c r="C16" s="1"/>
      <c r="D16" s="1"/>
      <c r="E16" s="1"/>
      <c r="F16" s="1"/>
      <c r="G16" s="1"/>
      <c r="H16" s="12" t="s">
        <v>20</v>
      </c>
      <c r="I16" s="9">
        <v>9.592884878</v>
      </c>
      <c r="J16" s="13">
        <f t="shared" si="2"/>
        <v>0.1598814146</v>
      </c>
      <c r="K16" s="9">
        <v>8.219248431</v>
      </c>
      <c r="L16" s="13">
        <f t="shared" si="3"/>
        <v>0.1369874739</v>
      </c>
      <c r="M16" s="15">
        <v>8.171760092</v>
      </c>
      <c r="N16" s="13">
        <f t="shared" si="4"/>
        <v>0.1361960015</v>
      </c>
      <c r="O16" s="1"/>
      <c r="P16" s="1"/>
      <c r="Q16" s="1"/>
      <c r="R16" s="1"/>
      <c r="S16" s="1"/>
      <c r="T16" s="1"/>
    </row>
    <row r="17">
      <c r="A17" s="1"/>
      <c r="B17" s="1"/>
      <c r="C17" s="1"/>
      <c r="D17" s="1"/>
      <c r="E17" s="1"/>
      <c r="F17" s="1"/>
      <c r="G17" s="1"/>
      <c r="H17" s="12" t="s">
        <v>20</v>
      </c>
      <c r="I17" s="9">
        <v>713.283170077</v>
      </c>
      <c r="J17" s="13">
        <f t="shared" si="2"/>
        <v>11.88805283</v>
      </c>
      <c r="K17" s="9">
        <v>622.728230683</v>
      </c>
      <c r="L17" s="13">
        <f t="shared" si="3"/>
        <v>10.37880384</v>
      </c>
      <c r="M17" s="15">
        <v>618.376223762</v>
      </c>
      <c r="N17" s="13">
        <f t="shared" si="4"/>
        <v>10.3062704</v>
      </c>
      <c r="O17" s="1"/>
      <c r="P17" s="1"/>
      <c r="Q17" s="1"/>
      <c r="R17" s="1"/>
      <c r="S17" s="1"/>
      <c r="T17" s="1"/>
    </row>
    <row r="18">
      <c r="A18" s="1"/>
      <c r="B18" s="1"/>
      <c r="C18" s="1"/>
      <c r="D18" s="1"/>
      <c r="E18" s="1"/>
      <c r="F18" s="1"/>
      <c r="G18" s="1"/>
      <c r="H18" s="12" t="s">
        <v>19</v>
      </c>
      <c r="I18" s="9">
        <v>0.520140271</v>
      </c>
      <c r="J18" s="13">
        <f t="shared" si="2"/>
        <v>0.008669004517</v>
      </c>
      <c r="K18" s="9">
        <v>0.365014429</v>
      </c>
      <c r="L18" s="13">
        <f t="shared" si="3"/>
        <v>0.006083573817</v>
      </c>
      <c r="M18" s="15">
        <v>0.373231521</v>
      </c>
      <c r="N18" s="13">
        <f t="shared" si="4"/>
        <v>0.00622052535</v>
      </c>
      <c r="O18" s="1"/>
      <c r="P18" s="1"/>
      <c r="Q18" s="1"/>
      <c r="R18" s="1"/>
      <c r="S18" s="1"/>
      <c r="T18" s="1"/>
    </row>
    <row r="19">
      <c r="A19" s="1"/>
      <c r="B19" s="1"/>
      <c r="C19" s="1"/>
      <c r="D19" s="1"/>
      <c r="E19" s="1"/>
      <c r="F19" s="1"/>
      <c r="G19" s="1"/>
      <c r="H19" s="9" t="s">
        <v>21</v>
      </c>
      <c r="I19" s="13">
        <f>SUM(I8:I18)</f>
        <v>8196.432993</v>
      </c>
      <c r="J19" s="16">
        <f t="shared" si="2"/>
        <v>136.6072165</v>
      </c>
      <c r="K19" s="13">
        <f>SUM(K8:K18)</f>
        <v>7394.431188</v>
      </c>
      <c r="L19" s="16">
        <f t="shared" si="3"/>
        <v>123.2405198</v>
      </c>
      <c r="M19" s="13">
        <f>SUM(M8:M18)</f>
        <v>7372.436588</v>
      </c>
      <c r="N19" s="16">
        <f t="shared" si="4"/>
        <v>122.8739431</v>
      </c>
      <c r="O19" s="1"/>
      <c r="P19" s="1"/>
      <c r="Q19" s="1"/>
      <c r="R19" s="1"/>
      <c r="S19" s="1"/>
      <c r="T19" s="1"/>
    </row>
    <row r="20">
      <c r="A20" s="1"/>
      <c r="B20" s="1"/>
      <c r="C20" s="1"/>
      <c r="D20" s="1"/>
      <c r="E20" s="1"/>
      <c r="F20" s="1"/>
      <c r="G20" s="1"/>
      <c r="H20" s="17" t="s">
        <v>22</v>
      </c>
      <c r="I20" s="17">
        <v>8200.470676406</v>
      </c>
      <c r="J20" s="16">
        <f t="shared" si="2"/>
        <v>136.6745113</v>
      </c>
      <c r="K20" s="17">
        <v>7396.980168424</v>
      </c>
      <c r="L20" s="16">
        <f t="shared" si="3"/>
        <v>123.2830028</v>
      </c>
      <c r="M20" s="17">
        <v>7379.810090734</v>
      </c>
      <c r="N20" s="16">
        <f t="shared" si="4"/>
        <v>122.9968348</v>
      </c>
      <c r="O20" s="1"/>
      <c r="P20" s="1"/>
      <c r="Q20" s="1"/>
      <c r="R20" s="1"/>
      <c r="S20" s="1"/>
      <c r="T20" s="1"/>
    </row>
    <row r="21">
      <c r="A21" s="1"/>
      <c r="B21" s="1"/>
      <c r="C21" s="1"/>
      <c r="D21" s="1"/>
      <c r="E21" s="1"/>
      <c r="F21" s="1"/>
      <c r="G21" s="1"/>
      <c r="O21" s="1"/>
      <c r="P21" s="1"/>
      <c r="Q21" s="1"/>
      <c r="R21" s="1"/>
      <c r="S21" s="1"/>
      <c r="T21" s="1"/>
    </row>
    <row r="22">
      <c r="A22" s="1"/>
      <c r="B22" s="1"/>
      <c r="C22" s="1"/>
      <c r="D22" s="1"/>
      <c r="E22" s="1"/>
      <c r="F22" s="1"/>
      <c r="G22" s="1"/>
      <c r="O22" s="1"/>
      <c r="P22" s="1"/>
      <c r="Q22" s="1"/>
      <c r="R22" s="1"/>
      <c r="S22" s="1"/>
      <c r="T22" s="1"/>
    </row>
    <row r="23">
      <c r="A23" s="1"/>
      <c r="B23" s="1"/>
      <c r="C23" s="1"/>
      <c r="D23" s="1"/>
      <c r="E23" s="1"/>
      <c r="F23" s="1"/>
      <c r="G23" s="1"/>
      <c r="O23" s="1"/>
      <c r="P23" s="1"/>
      <c r="Q23" s="1"/>
      <c r="R23" s="1"/>
      <c r="S23" s="1"/>
      <c r="T23" s="1"/>
    </row>
    <row r="24">
      <c r="A24" s="1"/>
      <c r="B24" s="1"/>
      <c r="C24" s="1"/>
      <c r="D24" s="1"/>
      <c r="E24" s="1"/>
      <c r="F24" s="1"/>
      <c r="G24" s="1"/>
      <c r="O24" s="1"/>
      <c r="P24" s="1"/>
      <c r="Q24" s="1"/>
      <c r="R24" s="1"/>
      <c r="S24" s="1"/>
      <c r="T24" s="1"/>
    </row>
    <row r="25">
      <c r="A25" s="1"/>
      <c r="B25" s="1"/>
      <c r="C25" s="1"/>
      <c r="D25" s="1"/>
      <c r="E25" s="1"/>
      <c r="F25" s="1"/>
      <c r="G25" s="1"/>
      <c r="O25" s="1"/>
      <c r="P25" s="1"/>
      <c r="Q25" s="1"/>
      <c r="R25" s="1"/>
      <c r="S25" s="1"/>
      <c r="T25" s="1"/>
    </row>
    <row r="26">
      <c r="A26" s="1"/>
      <c r="B26" s="1"/>
      <c r="C26" s="1"/>
      <c r="D26" s="1"/>
      <c r="E26" s="1"/>
      <c r="F26" s="1"/>
      <c r="G26" s="1"/>
      <c r="O26" s="1"/>
      <c r="P26" s="1"/>
      <c r="Q26" s="1"/>
      <c r="R26" s="1"/>
      <c r="S26" s="1"/>
      <c r="T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</sheetData>
  <mergeCells count="3">
    <mergeCell ref="I6:J6"/>
    <mergeCell ref="K6:L6"/>
    <mergeCell ref="M6:N6"/>
  </mergeCells>
  <dataValidations>
    <dataValidation type="custom" allowBlank="1" showDropDown="1" sqref="E3:E5">
      <formula1>AND(ISNUMBER(E3),(NOT(OR(NOT(ISERROR(DATEVALUE(E3))), AND(ISNUMBER(E3), LEFT(CELL("format", E3))="D")))))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4" max="4" width="14.13"/>
    <col customWidth="1" min="5" max="5" width="14.88"/>
    <col customWidth="1" min="6" max="6" width="15.88"/>
    <col customWidth="1" min="7" max="7" width="27.88"/>
    <col customWidth="1" min="9" max="9" width="15.13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8"/>
      <c r="B2" s="2" t="s">
        <v>0</v>
      </c>
      <c r="C2" s="3" t="s">
        <v>1</v>
      </c>
      <c r="D2" s="3" t="s">
        <v>2</v>
      </c>
      <c r="E2" s="3" t="s">
        <v>3</v>
      </c>
      <c r="F2" s="3" t="s">
        <v>23</v>
      </c>
      <c r="G2" s="4" t="s">
        <v>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8"/>
      <c r="B3" s="5" t="s">
        <v>5</v>
      </c>
      <c r="C3" s="5" t="s">
        <v>10</v>
      </c>
      <c r="D3" s="5">
        <v>7379.810090734</v>
      </c>
      <c r="E3" s="6">
        <v>1.0</v>
      </c>
      <c r="F3" s="6">
        <v>1.0</v>
      </c>
      <c r="G3" s="5" t="s">
        <v>24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8"/>
      <c r="B4" s="5">
        <v>1.0</v>
      </c>
      <c r="C4" s="5" t="s">
        <v>25</v>
      </c>
      <c r="D4" s="7">
        <v>2208.77</v>
      </c>
      <c r="E4" s="8">
        <f t="shared" ref="E4:E7" si="1">$D$3/$D4</f>
        <v>3.341140133</v>
      </c>
      <c r="F4" s="8">
        <f t="shared" ref="F4:F7" si="2">E4/4</f>
        <v>0.8352850332</v>
      </c>
      <c r="G4" s="5" t="s">
        <v>26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8"/>
      <c r="B5" s="5">
        <v>2.0</v>
      </c>
      <c r="C5" s="5" t="s">
        <v>27</v>
      </c>
      <c r="D5" s="5">
        <v>2118.082284678</v>
      </c>
      <c r="E5" s="8">
        <f t="shared" si="1"/>
        <v>3.484194237</v>
      </c>
      <c r="F5" s="8">
        <f t="shared" si="2"/>
        <v>0.8710485594</v>
      </c>
      <c r="G5" s="5" t="s">
        <v>28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8"/>
      <c r="B6" s="5">
        <v>3.0</v>
      </c>
      <c r="C6" s="5" t="s">
        <v>29</v>
      </c>
      <c r="D6" s="5">
        <v>2044.78302451</v>
      </c>
      <c r="E6" s="8">
        <f t="shared" si="1"/>
        <v>3.609092017</v>
      </c>
      <c r="F6" s="8">
        <f t="shared" si="2"/>
        <v>0.9022730043</v>
      </c>
      <c r="G6" s="5" t="s">
        <v>30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8"/>
      <c r="B7" s="5">
        <v>4.0</v>
      </c>
      <c r="C7" s="5" t="s">
        <v>5</v>
      </c>
      <c r="D7" s="5">
        <v>2533.100336547</v>
      </c>
      <c r="E7" s="8">
        <f t="shared" si="1"/>
        <v>2.913350878</v>
      </c>
      <c r="F7" s="8">
        <f t="shared" si="2"/>
        <v>0.7283377196</v>
      </c>
      <c r="G7" s="5" t="s">
        <v>31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8"/>
      <c r="B8" s="18"/>
      <c r="C8" s="18"/>
      <c r="D8" s="18"/>
      <c r="E8" s="18"/>
      <c r="F8" s="18"/>
      <c r="G8" s="18"/>
      <c r="H8" s="18"/>
      <c r="I8" s="19" t="s">
        <v>12</v>
      </c>
      <c r="J8" s="20" t="s">
        <v>32</v>
      </c>
      <c r="K8" s="11"/>
      <c r="L8" s="20" t="s">
        <v>33</v>
      </c>
      <c r="M8" s="11"/>
      <c r="N8" s="20" t="s">
        <v>34</v>
      </c>
      <c r="O8" s="11"/>
      <c r="P8" s="20" t="s">
        <v>31</v>
      </c>
      <c r="Q8" s="11"/>
      <c r="R8" s="21"/>
      <c r="S8" s="21"/>
      <c r="T8" s="21"/>
      <c r="U8" s="21"/>
      <c r="X8" s="21"/>
      <c r="Y8" s="21"/>
      <c r="Z8" s="21"/>
      <c r="AA8" s="21"/>
    </row>
    <row r="9">
      <c r="A9" s="18"/>
      <c r="B9" s="18"/>
      <c r="C9" s="18"/>
      <c r="D9" s="18"/>
      <c r="E9" s="18"/>
      <c r="F9" s="18"/>
      <c r="G9" s="18"/>
      <c r="H9" s="18"/>
      <c r="I9" s="22" t="s">
        <v>13</v>
      </c>
      <c r="J9" s="22" t="s">
        <v>14</v>
      </c>
      <c r="K9" s="22" t="s">
        <v>15</v>
      </c>
      <c r="L9" s="22" t="s">
        <v>14</v>
      </c>
      <c r="M9" s="22" t="s">
        <v>15</v>
      </c>
      <c r="N9" s="22" t="s">
        <v>14</v>
      </c>
      <c r="O9" s="22" t="s">
        <v>15</v>
      </c>
      <c r="P9" s="22" t="s">
        <v>14</v>
      </c>
      <c r="Q9" s="22" t="s">
        <v>15</v>
      </c>
      <c r="R9" s="21"/>
      <c r="S9" s="21"/>
      <c r="T9" s="21"/>
      <c r="U9" s="21"/>
      <c r="X9" s="21"/>
      <c r="Y9" s="21"/>
      <c r="Z9" s="21"/>
      <c r="AA9" s="21"/>
    </row>
    <row r="10">
      <c r="A10" s="18"/>
      <c r="B10" s="18"/>
      <c r="C10" s="18"/>
      <c r="D10" s="18"/>
      <c r="E10" s="18"/>
      <c r="F10" s="18"/>
      <c r="G10" s="18"/>
      <c r="H10" s="18"/>
      <c r="I10" s="22" t="s">
        <v>16</v>
      </c>
      <c r="J10" s="19">
        <v>194.777995493</v>
      </c>
      <c r="K10" s="23">
        <f t="shared" ref="K10:K22" si="3">J10/60</f>
        <v>3.246299925</v>
      </c>
      <c r="L10" s="19">
        <v>193.679494953</v>
      </c>
      <c r="M10" s="23">
        <f t="shared" ref="M10:M22" si="4">L10/60</f>
        <v>3.227991583</v>
      </c>
      <c r="N10" s="19">
        <v>180.101549752</v>
      </c>
      <c r="O10" s="23">
        <f t="shared" ref="O10:O22" si="5">N10/60</f>
        <v>3.001692496</v>
      </c>
      <c r="P10" s="19">
        <v>271.824798676</v>
      </c>
      <c r="Q10" s="23">
        <f t="shared" ref="Q10:Q22" si="6">P10/60</f>
        <v>4.530413311</v>
      </c>
      <c r="R10" s="21"/>
      <c r="T10" s="21"/>
      <c r="X10" s="21"/>
      <c r="Z10" s="21"/>
    </row>
    <row r="11">
      <c r="A11" s="18"/>
      <c r="B11" s="18"/>
      <c r="C11" s="18"/>
      <c r="D11" s="18"/>
      <c r="E11" s="18"/>
      <c r="F11" s="18"/>
      <c r="G11" s="18"/>
      <c r="H11" s="18"/>
      <c r="I11" s="22" t="s">
        <v>17</v>
      </c>
      <c r="J11" s="19">
        <v>548.801659006</v>
      </c>
      <c r="K11" s="23">
        <f t="shared" si="3"/>
        <v>9.146694317</v>
      </c>
      <c r="L11" s="19">
        <v>452.770028439</v>
      </c>
      <c r="M11" s="23">
        <f t="shared" si="4"/>
        <v>7.546167141</v>
      </c>
      <c r="N11" s="19">
        <v>471.552748633</v>
      </c>
      <c r="O11" s="23">
        <f t="shared" si="5"/>
        <v>7.859212477</v>
      </c>
      <c r="P11" s="19">
        <v>601.298402228</v>
      </c>
      <c r="Q11" s="23">
        <f t="shared" si="6"/>
        <v>10.02164004</v>
      </c>
      <c r="R11" s="21"/>
      <c r="T11" s="21"/>
      <c r="X11" s="21"/>
      <c r="Z11" s="21"/>
    </row>
    <row r="12">
      <c r="A12" s="18"/>
      <c r="B12" s="18"/>
      <c r="C12" s="18"/>
      <c r="D12" s="18"/>
      <c r="E12" s="18"/>
      <c r="F12" s="18"/>
      <c r="G12" s="18"/>
      <c r="H12" s="18"/>
      <c r="I12" s="22" t="s">
        <v>18</v>
      </c>
      <c r="J12" s="19">
        <v>216.84094656</v>
      </c>
      <c r="K12" s="23">
        <f t="shared" si="3"/>
        <v>3.614015776</v>
      </c>
      <c r="L12" s="19">
        <v>452.770028439</v>
      </c>
      <c r="M12" s="23">
        <f t="shared" si="4"/>
        <v>7.546167141</v>
      </c>
      <c r="N12" s="19">
        <v>202.5869976</v>
      </c>
      <c r="O12" s="23">
        <f t="shared" si="5"/>
        <v>3.37644996</v>
      </c>
      <c r="P12" s="19">
        <v>233.016155066</v>
      </c>
      <c r="Q12" s="23">
        <f t="shared" si="6"/>
        <v>3.883602584</v>
      </c>
      <c r="R12" s="21"/>
      <c r="T12" s="21"/>
      <c r="X12" s="21"/>
      <c r="Z12" s="21"/>
    </row>
    <row r="13">
      <c r="A13" s="18"/>
      <c r="B13" s="18"/>
      <c r="C13" s="18"/>
      <c r="D13" s="18"/>
      <c r="E13" s="18"/>
      <c r="F13" s="18"/>
      <c r="G13" s="18"/>
      <c r="H13" s="18"/>
      <c r="I13" s="22" t="s">
        <v>19</v>
      </c>
      <c r="J13" s="19">
        <v>398.13576616</v>
      </c>
      <c r="K13" s="23">
        <f t="shared" si="3"/>
        <v>6.635596103</v>
      </c>
      <c r="L13" s="19">
        <v>332.975548216</v>
      </c>
      <c r="M13" s="23">
        <f t="shared" si="4"/>
        <v>5.54959247</v>
      </c>
      <c r="N13" s="19">
        <v>345.821992406</v>
      </c>
      <c r="O13" s="23">
        <f t="shared" si="5"/>
        <v>5.763699873</v>
      </c>
      <c r="P13" s="19">
        <v>367.29667083</v>
      </c>
      <c r="Q13" s="23">
        <f t="shared" si="6"/>
        <v>6.121611181</v>
      </c>
      <c r="R13" s="21"/>
      <c r="T13" s="21"/>
      <c r="X13" s="21"/>
      <c r="Z13" s="21"/>
    </row>
    <row r="14">
      <c r="A14" s="18"/>
      <c r="B14" s="18"/>
      <c r="C14" s="18"/>
      <c r="D14" s="18"/>
      <c r="E14" s="18"/>
      <c r="F14" s="18"/>
      <c r="G14" s="18"/>
      <c r="H14" s="18"/>
      <c r="I14" s="22" t="s">
        <v>17</v>
      </c>
      <c r="J14" s="19">
        <v>82.537954992</v>
      </c>
      <c r="K14" s="23">
        <f t="shared" si="3"/>
        <v>1.375632583</v>
      </c>
      <c r="L14" s="19">
        <v>67.567511459</v>
      </c>
      <c r="M14" s="23">
        <f t="shared" si="4"/>
        <v>1.126125191</v>
      </c>
      <c r="N14" s="19">
        <v>71.09821103</v>
      </c>
      <c r="O14" s="23">
        <f t="shared" si="5"/>
        <v>1.184970184</v>
      </c>
      <c r="P14" s="19">
        <v>89.503562072</v>
      </c>
      <c r="Q14" s="23">
        <f t="shared" si="6"/>
        <v>1.491726035</v>
      </c>
      <c r="R14" s="21"/>
      <c r="T14" s="21"/>
      <c r="X14" s="21"/>
      <c r="Z14" s="21"/>
    </row>
    <row r="15">
      <c r="A15" s="18"/>
      <c r="B15" s="18"/>
      <c r="C15" s="18"/>
      <c r="D15" s="18"/>
      <c r="E15" s="18"/>
      <c r="F15" s="18"/>
      <c r="G15" s="18"/>
      <c r="H15" s="18"/>
      <c r="I15" s="22" t="s">
        <v>20</v>
      </c>
      <c r="J15" s="19">
        <v>60.010898147</v>
      </c>
      <c r="K15" s="23">
        <f t="shared" si="3"/>
        <v>1.000181636</v>
      </c>
      <c r="L15" s="19">
        <v>49.38572896</v>
      </c>
      <c r="M15" s="23">
        <f t="shared" si="4"/>
        <v>0.8230954827</v>
      </c>
      <c r="N15" s="19">
        <v>51.57953202</v>
      </c>
      <c r="O15" s="23">
        <f t="shared" si="5"/>
        <v>0.859658867</v>
      </c>
      <c r="P15" s="19">
        <v>59.870725321</v>
      </c>
      <c r="Q15" s="23">
        <f t="shared" si="6"/>
        <v>0.997845422</v>
      </c>
      <c r="R15" s="21"/>
      <c r="T15" s="21"/>
      <c r="X15" s="21"/>
      <c r="Z15" s="21"/>
    </row>
    <row r="16">
      <c r="A16" s="18"/>
      <c r="B16" s="18"/>
      <c r="C16" s="18"/>
      <c r="D16" s="18"/>
      <c r="E16" s="18"/>
      <c r="F16" s="18"/>
      <c r="G16" s="18"/>
      <c r="H16" s="18"/>
      <c r="I16" s="22" t="s">
        <v>19</v>
      </c>
      <c r="J16" s="19">
        <v>159.043535647</v>
      </c>
      <c r="K16" s="23">
        <f t="shared" si="3"/>
        <v>2.650725594</v>
      </c>
      <c r="L16" s="19">
        <v>133.596497854</v>
      </c>
      <c r="M16" s="23">
        <f t="shared" si="4"/>
        <v>2.226608298</v>
      </c>
      <c r="N16" s="19">
        <v>138.676277008</v>
      </c>
      <c r="O16" s="23">
        <f t="shared" si="5"/>
        <v>2.311271283</v>
      </c>
      <c r="P16" s="19">
        <v>147.346286285</v>
      </c>
      <c r="Q16" s="23">
        <f t="shared" si="6"/>
        <v>2.455771438</v>
      </c>
      <c r="R16" s="21"/>
      <c r="T16" s="21"/>
      <c r="X16" s="21"/>
      <c r="Z16" s="21"/>
    </row>
    <row r="17">
      <c r="A17" s="18"/>
      <c r="B17" s="18"/>
      <c r="C17" s="18"/>
      <c r="D17" s="18"/>
      <c r="E17" s="18"/>
      <c r="F17" s="18"/>
      <c r="G17" s="18"/>
      <c r="H17" s="18"/>
      <c r="I17" s="22" t="s">
        <v>18</v>
      </c>
      <c r="J17" s="19">
        <v>132.65436046</v>
      </c>
      <c r="K17" s="23">
        <f t="shared" si="3"/>
        <v>2.210906008</v>
      </c>
      <c r="L17" s="19">
        <v>185.980632469</v>
      </c>
      <c r="M17" s="23">
        <f t="shared" si="4"/>
        <v>3.099677208</v>
      </c>
      <c r="N17" s="19">
        <v>194.720907198</v>
      </c>
      <c r="O17" s="23">
        <f t="shared" si="5"/>
        <v>3.245348453</v>
      </c>
      <c r="P17" s="19">
        <v>216.568192052</v>
      </c>
      <c r="Q17" s="23">
        <f t="shared" si="6"/>
        <v>3.609469868</v>
      </c>
      <c r="R17" s="21"/>
      <c r="T17" s="21"/>
      <c r="X17" s="21"/>
      <c r="Z17" s="21"/>
    </row>
    <row r="18">
      <c r="A18" s="18"/>
      <c r="B18" s="18"/>
      <c r="C18" s="18"/>
      <c r="D18" s="18"/>
      <c r="E18" s="18"/>
      <c r="F18" s="18"/>
      <c r="G18" s="18"/>
      <c r="H18" s="18"/>
      <c r="I18" s="22" t="s">
        <v>20</v>
      </c>
      <c r="J18" s="19">
        <v>2.15343599</v>
      </c>
      <c r="K18" s="23">
        <f t="shared" si="3"/>
        <v>0.03589059983</v>
      </c>
      <c r="L18" s="19">
        <v>1.764263018</v>
      </c>
      <c r="M18" s="23">
        <f t="shared" si="4"/>
        <v>0.02940438363</v>
      </c>
      <c r="N18" s="19">
        <v>1.844424138</v>
      </c>
      <c r="O18" s="23">
        <f t="shared" si="5"/>
        <v>0.0307404023</v>
      </c>
      <c r="P18" s="19">
        <v>2.161959554</v>
      </c>
      <c r="Q18" s="23">
        <f t="shared" si="6"/>
        <v>0.03603265923</v>
      </c>
      <c r="R18" s="21"/>
      <c r="T18" s="21"/>
      <c r="X18" s="21"/>
      <c r="Z18" s="21"/>
    </row>
    <row r="19">
      <c r="A19" s="18"/>
      <c r="B19" s="18"/>
      <c r="C19" s="18"/>
      <c r="D19" s="18"/>
      <c r="E19" s="18"/>
      <c r="F19" s="18"/>
      <c r="G19" s="18"/>
      <c r="H19" s="18"/>
      <c r="I19" s="22" t="s">
        <v>20</v>
      </c>
      <c r="J19" s="19">
        <v>164.836001176</v>
      </c>
      <c r="K19" s="23">
        <f t="shared" si="3"/>
        <v>2.747266686</v>
      </c>
      <c r="L19" s="19">
        <v>135.211860608</v>
      </c>
      <c r="M19" s="23">
        <f t="shared" si="4"/>
        <v>2.25353101</v>
      </c>
      <c r="N19" s="19">
        <v>141.243307959</v>
      </c>
      <c r="O19" s="23">
        <f t="shared" si="5"/>
        <v>2.354055133</v>
      </c>
      <c r="P19" s="19">
        <v>166.357924836</v>
      </c>
      <c r="Q19" s="23">
        <f t="shared" si="6"/>
        <v>2.772632081</v>
      </c>
      <c r="R19" s="21"/>
      <c r="T19" s="21"/>
      <c r="X19" s="21"/>
      <c r="Z19" s="21"/>
    </row>
    <row r="20">
      <c r="A20" s="18"/>
      <c r="B20" s="18"/>
      <c r="C20" s="18"/>
      <c r="D20" s="18"/>
      <c r="E20" s="18"/>
      <c r="F20" s="18"/>
      <c r="G20" s="18"/>
      <c r="H20" s="18"/>
      <c r="I20" s="22" t="s">
        <v>19</v>
      </c>
      <c r="J20" s="19">
        <v>0.106438968</v>
      </c>
      <c r="K20" s="23">
        <f t="shared" si="3"/>
        <v>0.0017739828</v>
      </c>
      <c r="L20" s="19">
        <v>0.077999992</v>
      </c>
      <c r="M20" s="23">
        <f t="shared" si="4"/>
        <v>0.001299999867</v>
      </c>
      <c r="N20" s="19">
        <v>0.162688309</v>
      </c>
      <c r="O20" s="23">
        <f t="shared" si="5"/>
        <v>0.002711471817</v>
      </c>
      <c r="P20" s="19">
        <v>0.084904052</v>
      </c>
      <c r="Q20" s="23">
        <f t="shared" si="6"/>
        <v>0.001415067533</v>
      </c>
      <c r="R20" s="21"/>
      <c r="T20" s="21"/>
      <c r="X20" s="21"/>
      <c r="Z20" s="21"/>
    </row>
    <row r="21">
      <c r="A21" s="18"/>
      <c r="B21" s="18"/>
      <c r="C21" s="18"/>
      <c r="D21" s="18"/>
      <c r="E21" s="18"/>
      <c r="F21" s="18"/>
      <c r="G21" s="18"/>
      <c r="H21" s="18"/>
      <c r="I21" s="19" t="s">
        <v>35</v>
      </c>
      <c r="J21" s="23">
        <f>SUM(J10:J20)</f>
        <v>1959.898993</v>
      </c>
      <c r="K21" s="24">
        <f t="shared" si="3"/>
        <v>32.66498321</v>
      </c>
      <c r="L21" s="23">
        <f>SUM(L10:L20)</f>
        <v>2005.779594</v>
      </c>
      <c r="M21" s="24">
        <f t="shared" si="4"/>
        <v>33.42965991</v>
      </c>
      <c r="N21" s="23">
        <f>SUM(N10:N20)</f>
        <v>1799.388636</v>
      </c>
      <c r="O21" s="24">
        <f t="shared" si="5"/>
        <v>29.9898106</v>
      </c>
      <c r="P21" s="23">
        <f>SUM(P10:P20)</f>
        <v>2155.329581</v>
      </c>
      <c r="Q21" s="24">
        <f t="shared" si="6"/>
        <v>35.92215968</v>
      </c>
    </row>
    <row r="22">
      <c r="A22" s="18"/>
      <c r="B22" s="18"/>
      <c r="C22" s="18"/>
      <c r="D22" s="18"/>
      <c r="E22" s="18"/>
      <c r="F22" s="18"/>
      <c r="G22" s="18"/>
      <c r="H22" s="18"/>
      <c r="I22" s="25" t="s">
        <v>36</v>
      </c>
      <c r="J22" s="26">
        <v>2208.77</v>
      </c>
      <c r="K22" s="27">
        <f t="shared" si="3"/>
        <v>36.81283333</v>
      </c>
      <c r="L22" s="26">
        <v>2118.082284678</v>
      </c>
      <c r="M22" s="27">
        <f t="shared" si="4"/>
        <v>35.30137141</v>
      </c>
      <c r="N22" s="26">
        <v>2044.78302451</v>
      </c>
      <c r="O22" s="27">
        <f t="shared" si="5"/>
        <v>34.07971708</v>
      </c>
      <c r="P22" s="26">
        <v>2533.100336547</v>
      </c>
      <c r="Q22" s="27">
        <f t="shared" si="6"/>
        <v>42.21833894</v>
      </c>
      <c r="R22" s="21"/>
      <c r="T22" s="21"/>
      <c r="X22" s="21"/>
      <c r="Z22" s="2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9" t="s">
        <v>12</v>
      </c>
      <c r="J25" s="20" t="s">
        <v>37</v>
      </c>
      <c r="K25" s="11"/>
      <c r="L25" s="20" t="s">
        <v>38</v>
      </c>
      <c r="M25" s="11"/>
      <c r="N25" s="20" t="s">
        <v>39</v>
      </c>
      <c r="O25" s="1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22" t="s">
        <v>13</v>
      </c>
      <c r="J26" s="22" t="s">
        <v>14</v>
      </c>
      <c r="K26" s="22" t="s">
        <v>15</v>
      </c>
      <c r="L26" s="22" t="s">
        <v>14</v>
      </c>
      <c r="M26" s="22" t="s">
        <v>15</v>
      </c>
      <c r="N26" s="22" t="s">
        <v>14</v>
      </c>
      <c r="O26" s="22" t="s">
        <v>15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22" t="s">
        <v>16</v>
      </c>
      <c r="J27" s="19">
        <v>194.777995493</v>
      </c>
      <c r="K27" s="23">
        <f t="shared" ref="K27:K39" si="7">J27/60</f>
        <v>3.246299925</v>
      </c>
      <c r="L27" s="19">
        <v>203.467338311</v>
      </c>
      <c r="M27" s="23">
        <f t="shared" ref="M27:M39" si="8">L27/60</f>
        <v>3.391122305</v>
      </c>
      <c r="N27" s="19">
        <v>231.452852439</v>
      </c>
      <c r="O27" s="23">
        <f t="shared" ref="O27:O39" si="9">N27/60</f>
        <v>3.857547541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22" t="s">
        <v>17</v>
      </c>
      <c r="J28" s="19">
        <v>548.801659006</v>
      </c>
      <c r="K28" s="23">
        <f t="shared" si="7"/>
        <v>9.146694317</v>
      </c>
      <c r="L28" s="19">
        <v>568.634850715</v>
      </c>
      <c r="M28" s="23">
        <f t="shared" si="8"/>
        <v>9.477247512</v>
      </c>
      <c r="N28" s="19">
        <v>548.723643295</v>
      </c>
      <c r="O28" s="23">
        <f t="shared" si="9"/>
        <v>9.145394055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22" t="s">
        <v>18</v>
      </c>
      <c r="J29" s="19">
        <v>216.84094656</v>
      </c>
      <c r="K29" s="23">
        <f t="shared" si="7"/>
        <v>3.614015776</v>
      </c>
      <c r="L29" s="19">
        <v>222.108851129</v>
      </c>
      <c r="M29" s="23">
        <f t="shared" si="8"/>
        <v>3.701814185</v>
      </c>
      <c r="N29" s="19">
        <v>216.713289383</v>
      </c>
      <c r="O29" s="23">
        <f t="shared" si="9"/>
        <v>3.611888156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22" t="s">
        <v>19</v>
      </c>
      <c r="J30" s="19">
        <v>398.13576616</v>
      </c>
      <c r="K30" s="23">
        <f t="shared" si="7"/>
        <v>6.635596103</v>
      </c>
      <c r="L30" s="19">
        <v>416.839802671</v>
      </c>
      <c r="M30" s="23">
        <f t="shared" si="8"/>
        <v>6.947330045</v>
      </c>
      <c r="N30" s="19">
        <v>399.22311942</v>
      </c>
      <c r="O30" s="23">
        <f t="shared" si="9"/>
        <v>6.653718657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22" t="s">
        <v>17</v>
      </c>
      <c r="J31" s="19">
        <v>82.537954992</v>
      </c>
      <c r="K31" s="23">
        <f t="shared" si="7"/>
        <v>1.375632583</v>
      </c>
      <c r="L31" s="19">
        <v>85.69632318</v>
      </c>
      <c r="M31" s="23">
        <f t="shared" si="8"/>
        <v>1.428272053</v>
      </c>
      <c r="N31" s="19">
        <v>82.81362275</v>
      </c>
      <c r="O31" s="23">
        <f t="shared" si="9"/>
        <v>1.380227046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22" t="s">
        <v>20</v>
      </c>
      <c r="J32" s="19">
        <v>60.010898147</v>
      </c>
      <c r="K32" s="23">
        <f t="shared" si="7"/>
        <v>1.000181636</v>
      </c>
      <c r="L32" s="19">
        <v>61.998663996</v>
      </c>
      <c r="M32" s="23">
        <f t="shared" si="8"/>
        <v>1.033311067</v>
      </c>
      <c r="N32" s="19">
        <v>59.868327423</v>
      </c>
      <c r="O32" s="23">
        <f t="shared" si="9"/>
        <v>0.9978054571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22" t="s">
        <v>19</v>
      </c>
      <c r="J33" s="19">
        <v>159.043535647</v>
      </c>
      <c r="K33" s="23">
        <f t="shared" si="7"/>
        <v>2.650725594</v>
      </c>
      <c r="L33" s="19">
        <v>164.690767688</v>
      </c>
      <c r="M33" s="23">
        <f t="shared" si="8"/>
        <v>2.744846128</v>
      </c>
      <c r="N33" s="19">
        <v>158.898387431</v>
      </c>
      <c r="O33" s="23">
        <f t="shared" si="9"/>
        <v>2.648306457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22" t="s">
        <v>18</v>
      </c>
      <c r="J34" s="19">
        <v>132.65436046</v>
      </c>
      <c r="K34" s="23">
        <f t="shared" si="7"/>
        <v>2.210906008</v>
      </c>
      <c r="L34" s="19">
        <v>138.50246559</v>
      </c>
      <c r="M34" s="23">
        <f t="shared" si="8"/>
        <v>2.308374427</v>
      </c>
      <c r="N34" s="19">
        <v>133.322643178</v>
      </c>
      <c r="O34" s="23">
        <f t="shared" si="9"/>
        <v>2.222044053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22" t="s">
        <v>20</v>
      </c>
      <c r="J35" s="19">
        <v>2.15343599</v>
      </c>
      <c r="K35" s="23">
        <f t="shared" si="7"/>
        <v>0.03589059983</v>
      </c>
      <c r="L35" s="19">
        <v>2.228881893</v>
      </c>
      <c r="M35" s="23">
        <f t="shared" si="8"/>
        <v>0.03714803155</v>
      </c>
      <c r="N35" s="19">
        <v>2.149023002</v>
      </c>
      <c r="O35" s="23">
        <f t="shared" si="9"/>
        <v>0.03581705003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22" t="s">
        <v>20</v>
      </c>
      <c r="J36" s="19">
        <v>164.836001176</v>
      </c>
      <c r="K36" s="23">
        <f t="shared" si="7"/>
        <v>2.747266686</v>
      </c>
      <c r="L36" s="19">
        <v>170.906447997</v>
      </c>
      <c r="M36" s="23">
        <f t="shared" si="8"/>
        <v>2.8484408</v>
      </c>
      <c r="N36" s="19">
        <v>164.739172148</v>
      </c>
      <c r="O36" s="23">
        <f t="shared" si="9"/>
        <v>2.745652869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22" t="s">
        <v>19</v>
      </c>
      <c r="J37" s="19">
        <v>0.106438968</v>
      </c>
      <c r="K37" s="23">
        <f t="shared" si="7"/>
        <v>0.0017739828</v>
      </c>
      <c r="L37" s="19">
        <v>0.112571058</v>
      </c>
      <c r="M37" s="23">
        <f t="shared" si="8"/>
        <v>0.0018761843</v>
      </c>
      <c r="N37" s="19">
        <v>0.105811527</v>
      </c>
      <c r="O37" s="23">
        <f t="shared" si="9"/>
        <v>0.00176352545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9" t="s">
        <v>35</v>
      </c>
      <c r="J38" s="23">
        <f>SUM(J27:J37)</f>
        <v>1959.898993</v>
      </c>
      <c r="K38" s="24">
        <f t="shared" si="7"/>
        <v>32.66498321</v>
      </c>
      <c r="L38" s="23">
        <f>SUM(L27:L37)</f>
        <v>2035.186964</v>
      </c>
      <c r="M38" s="24">
        <f t="shared" si="8"/>
        <v>33.91978274</v>
      </c>
      <c r="N38" s="23">
        <f>SUM(N27:N37)</f>
        <v>1998.009892</v>
      </c>
      <c r="O38" s="24">
        <f t="shared" si="9"/>
        <v>33.30016487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25" t="s">
        <v>36</v>
      </c>
      <c r="J39" s="26">
        <v>2208.77</v>
      </c>
      <c r="K39" s="27">
        <f t="shared" si="7"/>
        <v>36.81283333</v>
      </c>
      <c r="L39" s="28">
        <v>2420.390500383</v>
      </c>
      <c r="M39" s="29">
        <f t="shared" si="8"/>
        <v>40.33984167</v>
      </c>
      <c r="N39" s="30">
        <v>2390.184223508</v>
      </c>
      <c r="O39" s="31">
        <f t="shared" si="9"/>
        <v>39.83640373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9" t="s">
        <v>12</v>
      </c>
      <c r="J41" s="20" t="s">
        <v>40</v>
      </c>
      <c r="K41" s="11"/>
      <c r="L41" s="20" t="s">
        <v>41</v>
      </c>
      <c r="M41" s="11"/>
      <c r="N41" s="20" t="s">
        <v>42</v>
      </c>
      <c r="O41" s="11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22" t="s">
        <v>13</v>
      </c>
      <c r="J42" s="22" t="s">
        <v>14</v>
      </c>
      <c r="K42" s="22" t="s">
        <v>15</v>
      </c>
      <c r="L42" s="22" t="s">
        <v>14</v>
      </c>
      <c r="M42" s="22" t="s">
        <v>15</v>
      </c>
      <c r="N42" s="22" t="s">
        <v>14</v>
      </c>
      <c r="O42" s="22" t="s">
        <v>15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22" t="s">
        <v>16</v>
      </c>
      <c r="J43" s="19">
        <v>193.679494953</v>
      </c>
      <c r="K43" s="23">
        <f t="shared" ref="K43:K55" si="10">J43/60</f>
        <v>3.227991583</v>
      </c>
      <c r="L43" s="19">
        <v>197.227121293</v>
      </c>
      <c r="M43" s="23">
        <f t="shared" ref="M43:M55" si="11">L43/60</f>
        <v>3.287118688</v>
      </c>
      <c r="N43" s="19">
        <v>193.344917567</v>
      </c>
      <c r="O43" s="23">
        <f t="shared" ref="O43:O55" si="12">N43/60</f>
        <v>3.222415293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22" t="s">
        <v>17</v>
      </c>
      <c r="J44" s="19">
        <v>452.770028439</v>
      </c>
      <c r="K44" s="23">
        <f t="shared" si="10"/>
        <v>7.546167141</v>
      </c>
      <c r="L44" s="19">
        <v>473.04554767</v>
      </c>
      <c r="M44" s="23">
        <f t="shared" si="11"/>
        <v>7.884092461</v>
      </c>
      <c r="N44" s="19">
        <v>456.143411719</v>
      </c>
      <c r="O44" s="23">
        <f t="shared" si="12"/>
        <v>7.602390195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22" t="s">
        <v>18</v>
      </c>
      <c r="J45" s="19">
        <v>452.770028439</v>
      </c>
      <c r="K45" s="23">
        <f t="shared" si="10"/>
        <v>7.546167141</v>
      </c>
      <c r="L45" s="19">
        <v>201.584552987</v>
      </c>
      <c r="M45" s="23">
        <f t="shared" si="11"/>
        <v>3.35974255</v>
      </c>
      <c r="N45" s="19">
        <v>195.988271387</v>
      </c>
      <c r="O45" s="23">
        <f t="shared" si="12"/>
        <v>3.26647119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22" t="s">
        <v>19</v>
      </c>
      <c r="J46" s="19">
        <v>332.975548216</v>
      </c>
      <c r="K46" s="23">
        <f t="shared" si="10"/>
        <v>5.54959247</v>
      </c>
      <c r="L46" s="19">
        <v>346.170120296</v>
      </c>
      <c r="M46" s="23">
        <f t="shared" si="11"/>
        <v>5.769502005</v>
      </c>
      <c r="N46" s="19">
        <v>335.297197275</v>
      </c>
      <c r="O46" s="23">
        <f t="shared" si="12"/>
        <v>5.588286621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22" t="s">
        <v>17</v>
      </c>
      <c r="J47" s="19">
        <v>67.567511459</v>
      </c>
      <c r="K47" s="23">
        <f t="shared" si="10"/>
        <v>1.126125191</v>
      </c>
      <c r="L47" s="19">
        <v>70.446780139</v>
      </c>
      <c r="M47" s="23">
        <f t="shared" si="11"/>
        <v>1.174113002</v>
      </c>
      <c r="N47" s="19">
        <v>68.013996795</v>
      </c>
      <c r="O47" s="23">
        <f t="shared" si="12"/>
        <v>1.133566613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22" t="s">
        <v>20</v>
      </c>
      <c r="J48" s="19">
        <v>49.38572896</v>
      </c>
      <c r="K48" s="23">
        <f t="shared" si="10"/>
        <v>0.8230954827</v>
      </c>
      <c r="L48" s="19">
        <v>51.455438635</v>
      </c>
      <c r="M48" s="23">
        <f t="shared" si="11"/>
        <v>0.8575906439</v>
      </c>
      <c r="N48" s="19">
        <v>49.595370035</v>
      </c>
      <c r="O48" s="23">
        <f t="shared" si="12"/>
        <v>0.8265895006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22" t="s">
        <v>19</v>
      </c>
      <c r="J49" s="19">
        <v>133.596497854</v>
      </c>
      <c r="K49" s="23">
        <f t="shared" si="10"/>
        <v>2.226608298</v>
      </c>
      <c r="L49" s="19">
        <v>138.912074141</v>
      </c>
      <c r="M49" s="23">
        <f t="shared" si="11"/>
        <v>2.315201236</v>
      </c>
      <c r="N49" s="19">
        <v>134.544714936</v>
      </c>
      <c r="O49" s="23">
        <f t="shared" si="12"/>
        <v>2.242411916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22" t="s">
        <v>18</v>
      </c>
      <c r="J50" s="19">
        <v>185.980632469</v>
      </c>
      <c r="K50" s="23">
        <f t="shared" si="10"/>
        <v>3.099677208</v>
      </c>
      <c r="L50" s="19">
        <v>191.065441555</v>
      </c>
      <c r="M50" s="23">
        <f t="shared" si="11"/>
        <v>3.184424026</v>
      </c>
      <c r="N50" s="19">
        <v>188.299560668</v>
      </c>
      <c r="O50" s="23">
        <f t="shared" si="12"/>
        <v>3.138326011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22" t="s">
        <v>20</v>
      </c>
      <c r="J51" s="19">
        <v>1.764263018</v>
      </c>
      <c r="K51" s="23">
        <f t="shared" si="10"/>
        <v>0.02940438363</v>
      </c>
      <c r="L51" s="19">
        <v>1.839445774</v>
      </c>
      <c r="M51" s="23">
        <f t="shared" si="11"/>
        <v>0.03065742957</v>
      </c>
      <c r="N51" s="19">
        <v>1.773686377</v>
      </c>
      <c r="O51" s="23">
        <f t="shared" si="12"/>
        <v>0.02956143962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22" t="s">
        <v>20</v>
      </c>
      <c r="J52" s="19">
        <v>135.211860608</v>
      </c>
      <c r="K52" s="23">
        <f t="shared" si="10"/>
        <v>2.25353101</v>
      </c>
      <c r="L52" s="19">
        <v>140.933339918</v>
      </c>
      <c r="M52" s="23">
        <f t="shared" si="11"/>
        <v>2.348888999</v>
      </c>
      <c r="N52" s="19">
        <v>135.793955196</v>
      </c>
      <c r="O52" s="23">
        <f t="shared" si="12"/>
        <v>2.263232587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22" t="s">
        <v>19</v>
      </c>
      <c r="J53" s="19">
        <v>0.077999992</v>
      </c>
      <c r="K53" s="23">
        <f t="shared" si="10"/>
        <v>0.001299999867</v>
      </c>
      <c r="L53" s="19">
        <v>0.081106152</v>
      </c>
      <c r="M53" s="23">
        <f t="shared" si="11"/>
        <v>0.0013517692</v>
      </c>
      <c r="N53" s="19">
        <v>0.078713727</v>
      </c>
      <c r="O53" s="23">
        <f t="shared" si="12"/>
        <v>0.00131189545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9" t="s">
        <v>35</v>
      </c>
      <c r="J54" s="23">
        <f>SUM(J43:J53)</f>
        <v>2005.779594</v>
      </c>
      <c r="K54" s="24">
        <f t="shared" si="10"/>
        <v>33.42965991</v>
      </c>
      <c r="L54" s="23">
        <f>SUM(L43:L53)</f>
        <v>1812.760969</v>
      </c>
      <c r="M54" s="24">
        <f t="shared" si="11"/>
        <v>30.21268281</v>
      </c>
      <c r="N54" s="23">
        <f>SUM(N43:N53)</f>
        <v>1758.873796</v>
      </c>
      <c r="O54" s="24">
        <f t="shared" si="12"/>
        <v>29.31456326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25" t="s">
        <v>36</v>
      </c>
      <c r="J55" s="26">
        <v>2118.082284678</v>
      </c>
      <c r="K55" s="27">
        <f t="shared" si="10"/>
        <v>35.30137141</v>
      </c>
      <c r="L55" s="28">
        <v>2242.328091379</v>
      </c>
      <c r="M55" s="29">
        <f t="shared" si="11"/>
        <v>37.37213486</v>
      </c>
      <c r="N55" s="30">
        <v>2223.564259828</v>
      </c>
      <c r="O55" s="31">
        <f t="shared" si="12"/>
        <v>37.05940433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9" t="s">
        <v>12</v>
      </c>
      <c r="J57" s="20" t="s">
        <v>43</v>
      </c>
      <c r="K57" s="11"/>
      <c r="L57" s="20" t="s">
        <v>44</v>
      </c>
      <c r="M57" s="11"/>
      <c r="N57" s="20" t="s">
        <v>45</v>
      </c>
      <c r="O57" s="11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22" t="s">
        <v>13</v>
      </c>
      <c r="J58" s="22" t="s">
        <v>14</v>
      </c>
      <c r="K58" s="22" t="s">
        <v>15</v>
      </c>
      <c r="L58" s="22" t="s">
        <v>14</v>
      </c>
      <c r="M58" s="22" t="s">
        <v>15</v>
      </c>
      <c r="N58" s="22" t="s">
        <v>14</v>
      </c>
      <c r="O58" s="22" t="s">
        <v>15</v>
      </c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22" t="s">
        <v>16</v>
      </c>
      <c r="J59" s="19">
        <v>180.101549752</v>
      </c>
      <c r="K59" s="23">
        <f t="shared" ref="K59:K71" si="13">J59/60</f>
        <v>3.001692496</v>
      </c>
      <c r="L59" s="19">
        <v>184.172766646</v>
      </c>
      <c r="M59" s="23">
        <f t="shared" ref="M59:M71" si="14">L59/60</f>
        <v>3.069546111</v>
      </c>
      <c r="N59" s="19">
        <v>180.737523139</v>
      </c>
      <c r="O59" s="23">
        <f t="shared" ref="O59:O71" si="15">N59/60</f>
        <v>3.012292052</v>
      </c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22" t="s">
        <v>17</v>
      </c>
      <c r="J60" s="19">
        <v>471.552748633</v>
      </c>
      <c r="K60" s="23">
        <f t="shared" si="13"/>
        <v>7.859212477</v>
      </c>
      <c r="L60" s="19">
        <v>471.118559308</v>
      </c>
      <c r="M60" s="23">
        <f t="shared" si="14"/>
        <v>7.851975988</v>
      </c>
      <c r="N60" s="19">
        <v>453.836071188</v>
      </c>
      <c r="O60" s="23">
        <f t="shared" si="15"/>
        <v>7.56393452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22" t="s">
        <v>18</v>
      </c>
      <c r="J61" s="19">
        <v>202.5869976</v>
      </c>
      <c r="K61" s="23">
        <f t="shared" si="13"/>
        <v>3.37644996</v>
      </c>
      <c r="L61" s="19">
        <v>199.195047506</v>
      </c>
      <c r="M61" s="23">
        <f t="shared" si="14"/>
        <v>3.319917458</v>
      </c>
      <c r="N61" s="19">
        <v>196.858742959</v>
      </c>
      <c r="O61" s="23">
        <f t="shared" si="15"/>
        <v>3.280979049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22" t="s">
        <v>19</v>
      </c>
      <c r="J62" s="19">
        <v>345.821992406</v>
      </c>
      <c r="K62" s="23">
        <f t="shared" si="13"/>
        <v>5.763699873</v>
      </c>
      <c r="L62" s="19">
        <v>345.677182989</v>
      </c>
      <c r="M62" s="23">
        <f t="shared" si="14"/>
        <v>5.761286383</v>
      </c>
      <c r="N62" s="19">
        <v>333.170209166</v>
      </c>
      <c r="O62" s="23">
        <f t="shared" si="15"/>
        <v>5.552836819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22" t="s">
        <v>17</v>
      </c>
      <c r="J63" s="19">
        <v>71.09821103</v>
      </c>
      <c r="K63" s="23">
        <f t="shared" si="13"/>
        <v>1.184970184</v>
      </c>
      <c r="L63" s="19">
        <v>70.397164647</v>
      </c>
      <c r="M63" s="23">
        <f t="shared" si="14"/>
        <v>1.173286077</v>
      </c>
      <c r="N63" s="19">
        <v>67.689798831</v>
      </c>
      <c r="O63" s="23">
        <f t="shared" si="15"/>
        <v>1.128163314</v>
      </c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22" t="s">
        <v>20</v>
      </c>
      <c r="J64" s="19">
        <v>51.57953202</v>
      </c>
      <c r="K64" s="23">
        <f t="shared" si="13"/>
        <v>0.859658867</v>
      </c>
      <c r="L64" s="19">
        <v>51.446869754</v>
      </c>
      <c r="M64" s="23">
        <f t="shared" si="14"/>
        <v>0.8574478292</v>
      </c>
      <c r="N64" s="19">
        <v>49.606689596</v>
      </c>
      <c r="O64" s="23">
        <f t="shared" si="15"/>
        <v>0.8267781599</v>
      </c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22" t="s">
        <v>19</v>
      </c>
      <c r="J65" s="19">
        <v>138.676277008</v>
      </c>
      <c r="K65" s="23">
        <f t="shared" si="13"/>
        <v>2.311271283</v>
      </c>
      <c r="L65" s="19">
        <v>138.665605768</v>
      </c>
      <c r="M65" s="23">
        <f t="shared" si="14"/>
        <v>2.311093429</v>
      </c>
      <c r="N65" s="19">
        <v>133.815102856</v>
      </c>
      <c r="O65" s="23">
        <f t="shared" si="15"/>
        <v>2.230251714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22" t="s">
        <v>18</v>
      </c>
      <c r="J66" s="19">
        <v>194.720907198</v>
      </c>
      <c r="K66" s="23">
        <f t="shared" si="13"/>
        <v>3.245348453</v>
      </c>
      <c r="L66" s="19">
        <v>194.89506879</v>
      </c>
      <c r="M66" s="23">
        <f t="shared" si="14"/>
        <v>3.248251147</v>
      </c>
      <c r="N66" s="19">
        <v>192.264996925</v>
      </c>
      <c r="O66" s="23">
        <f t="shared" si="15"/>
        <v>3.204416615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22" t="s">
        <v>20</v>
      </c>
      <c r="J67" s="19">
        <v>1.844424138</v>
      </c>
      <c r="K67" s="23">
        <f t="shared" si="13"/>
        <v>0.0307404023</v>
      </c>
      <c r="L67" s="19">
        <v>1.842453924</v>
      </c>
      <c r="M67" s="23">
        <f t="shared" si="14"/>
        <v>0.0307075654</v>
      </c>
      <c r="N67" s="19">
        <v>1.77032698</v>
      </c>
      <c r="O67" s="23">
        <f t="shared" si="15"/>
        <v>0.02950544967</v>
      </c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22" t="s">
        <v>20</v>
      </c>
      <c r="J68" s="19">
        <v>141.243307959</v>
      </c>
      <c r="K68" s="23">
        <f t="shared" si="13"/>
        <v>2.354055133</v>
      </c>
      <c r="L68" s="19">
        <v>141.236271446</v>
      </c>
      <c r="M68" s="23">
        <f t="shared" si="14"/>
        <v>2.353937857</v>
      </c>
      <c r="N68" s="19">
        <v>135.678838007</v>
      </c>
      <c r="O68" s="23">
        <f t="shared" si="15"/>
        <v>2.261313967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22" t="s">
        <v>19</v>
      </c>
      <c r="J69" s="19">
        <v>0.162688309</v>
      </c>
      <c r="K69" s="23">
        <f t="shared" si="13"/>
        <v>0.002711471817</v>
      </c>
      <c r="L69" s="19">
        <v>0.162478589</v>
      </c>
      <c r="M69" s="23">
        <f t="shared" si="14"/>
        <v>0.002707976483</v>
      </c>
      <c r="N69" s="19">
        <v>0.156234487</v>
      </c>
      <c r="O69" s="23">
        <f t="shared" si="15"/>
        <v>0.002603908117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9" t="s">
        <v>35</v>
      </c>
      <c r="J70" s="23">
        <f>SUM(J59:J69)</f>
        <v>1799.388636</v>
      </c>
      <c r="K70" s="24">
        <f t="shared" si="13"/>
        <v>29.9898106</v>
      </c>
      <c r="L70" s="23">
        <f>SUM(L59:L69)</f>
        <v>1798.809469</v>
      </c>
      <c r="M70" s="24">
        <f t="shared" si="14"/>
        <v>29.98015782</v>
      </c>
      <c r="N70" s="23">
        <f>SUM(N59:N69)</f>
        <v>1745.584534</v>
      </c>
      <c r="O70" s="24">
        <f t="shared" si="15"/>
        <v>29.09307557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25" t="s">
        <v>36</v>
      </c>
      <c r="J71" s="26">
        <v>2044.78302451</v>
      </c>
      <c r="K71" s="27">
        <f t="shared" si="13"/>
        <v>34.07971708</v>
      </c>
      <c r="L71" s="28">
        <v>2270.302407554</v>
      </c>
      <c r="M71" s="29">
        <f t="shared" si="14"/>
        <v>37.83837346</v>
      </c>
      <c r="N71" s="30">
        <v>2257.216094095</v>
      </c>
      <c r="O71" s="31">
        <f t="shared" si="15"/>
        <v>37.62026823</v>
      </c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9" t="s">
        <v>12</v>
      </c>
      <c r="J73" s="20" t="s">
        <v>46</v>
      </c>
      <c r="K73" s="11"/>
      <c r="L73" s="20" t="s">
        <v>47</v>
      </c>
      <c r="M73" s="11"/>
      <c r="N73" s="20" t="s">
        <v>48</v>
      </c>
      <c r="O73" s="11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22" t="s">
        <v>13</v>
      </c>
      <c r="J74" s="22" t="s">
        <v>14</v>
      </c>
      <c r="K74" s="22" t="s">
        <v>15</v>
      </c>
      <c r="L74" s="22" t="s">
        <v>14</v>
      </c>
      <c r="M74" s="22" t="s">
        <v>15</v>
      </c>
      <c r="N74" s="22" t="s">
        <v>14</v>
      </c>
      <c r="O74" s="22" t="s">
        <v>15</v>
      </c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22" t="s">
        <v>16</v>
      </c>
      <c r="J75" s="19">
        <v>271.824798676</v>
      </c>
      <c r="K75" s="23">
        <f t="shared" ref="K75:K87" si="16">J75/60</f>
        <v>4.530413311</v>
      </c>
      <c r="L75" s="19">
        <v>241.703245134</v>
      </c>
      <c r="M75" s="23">
        <f t="shared" ref="M75:M87" si="17">L75/60</f>
        <v>4.028387419</v>
      </c>
      <c r="N75" s="19">
        <v>273.991978262</v>
      </c>
      <c r="O75" s="23">
        <f t="shared" ref="O75:O87" si="18">N75/60</f>
        <v>4.566532971</v>
      </c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22" t="s">
        <v>17</v>
      </c>
      <c r="J76" s="19">
        <v>601.298402228</v>
      </c>
      <c r="K76" s="23">
        <f t="shared" si="16"/>
        <v>10.02164004</v>
      </c>
      <c r="L76" s="19">
        <v>620.651863962</v>
      </c>
      <c r="M76" s="23">
        <f t="shared" si="17"/>
        <v>10.34419773</v>
      </c>
      <c r="N76" s="19">
        <v>1088.239649679</v>
      </c>
      <c r="O76" s="23">
        <f t="shared" si="18"/>
        <v>18.13732749</v>
      </c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22" t="s">
        <v>18</v>
      </c>
      <c r="J77" s="19">
        <v>233.016155066</v>
      </c>
      <c r="K77" s="23">
        <f t="shared" si="16"/>
        <v>3.883602584</v>
      </c>
      <c r="L77" s="19">
        <v>234.126104246</v>
      </c>
      <c r="M77" s="23">
        <f t="shared" si="17"/>
        <v>3.902101737</v>
      </c>
      <c r="N77" s="19">
        <v>253.651750257</v>
      </c>
      <c r="O77" s="23">
        <f t="shared" si="18"/>
        <v>4.227529171</v>
      </c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22" t="s">
        <v>19</v>
      </c>
      <c r="J78" s="19">
        <v>367.29667083</v>
      </c>
      <c r="K78" s="23">
        <f t="shared" si="16"/>
        <v>6.121611181</v>
      </c>
      <c r="L78" s="19">
        <v>383.095398735</v>
      </c>
      <c r="M78" s="23">
        <f t="shared" si="17"/>
        <v>6.384923312</v>
      </c>
      <c r="N78" s="19">
        <v>375.977921805</v>
      </c>
      <c r="O78" s="23">
        <f t="shared" si="18"/>
        <v>6.266298697</v>
      </c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22" t="s">
        <v>17</v>
      </c>
      <c r="J79" s="19">
        <v>89.503562072</v>
      </c>
      <c r="K79" s="23">
        <f t="shared" si="16"/>
        <v>1.491726035</v>
      </c>
      <c r="L79" s="19">
        <v>92.767803088</v>
      </c>
      <c r="M79" s="23">
        <f t="shared" si="17"/>
        <v>1.546130051</v>
      </c>
      <c r="N79" s="19">
        <v>161.987113533</v>
      </c>
      <c r="O79" s="23">
        <f t="shared" si="18"/>
        <v>2.699785226</v>
      </c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22" t="s">
        <v>20</v>
      </c>
      <c r="J80" s="19">
        <v>59.870725321</v>
      </c>
      <c r="K80" s="23">
        <f t="shared" si="16"/>
        <v>0.997845422</v>
      </c>
      <c r="L80" s="19">
        <v>62.611239771</v>
      </c>
      <c r="M80" s="23">
        <f t="shared" si="17"/>
        <v>1.043520663</v>
      </c>
      <c r="N80" s="19">
        <v>61.972558746</v>
      </c>
      <c r="O80" s="23">
        <f t="shared" si="18"/>
        <v>1.032875979</v>
      </c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22" t="s">
        <v>19</v>
      </c>
      <c r="J81" s="19">
        <v>147.346286285</v>
      </c>
      <c r="K81" s="23">
        <f t="shared" si="16"/>
        <v>2.455771438</v>
      </c>
      <c r="L81" s="19">
        <v>153.686510331</v>
      </c>
      <c r="M81" s="23">
        <f t="shared" si="17"/>
        <v>2.561441839</v>
      </c>
      <c r="N81" s="19">
        <v>150.841831927</v>
      </c>
      <c r="O81" s="23">
        <f t="shared" si="18"/>
        <v>2.514030532</v>
      </c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22" t="s">
        <v>18</v>
      </c>
      <c r="J82" s="19">
        <v>216.568192052</v>
      </c>
      <c r="K82" s="23">
        <f t="shared" si="16"/>
        <v>3.609469868</v>
      </c>
      <c r="L82" s="19">
        <v>217.160471018</v>
      </c>
      <c r="M82" s="23">
        <f t="shared" si="17"/>
        <v>3.619341184</v>
      </c>
      <c r="N82" s="19">
        <v>249.209691305</v>
      </c>
      <c r="O82" s="23">
        <f t="shared" si="18"/>
        <v>4.153494855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22" t="s">
        <v>20</v>
      </c>
      <c r="J83" s="19">
        <v>2.161959554</v>
      </c>
      <c r="K83" s="23">
        <f t="shared" si="16"/>
        <v>0.03603265923</v>
      </c>
      <c r="L83" s="19">
        <v>2.273069427</v>
      </c>
      <c r="M83" s="23">
        <f t="shared" si="17"/>
        <v>0.03788449045</v>
      </c>
      <c r="N83" s="19">
        <v>2.241777815</v>
      </c>
      <c r="O83" s="23">
        <f t="shared" si="18"/>
        <v>0.03736296358</v>
      </c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22" t="s">
        <v>20</v>
      </c>
      <c r="J84" s="19">
        <v>166.357924836</v>
      </c>
      <c r="K84" s="23">
        <f t="shared" si="16"/>
        <v>2.772632081</v>
      </c>
      <c r="L84" s="19">
        <v>173.856016594</v>
      </c>
      <c r="M84" s="23">
        <f t="shared" si="17"/>
        <v>2.897600277</v>
      </c>
      <c r="N84" s="19">
        <v>172.215077372</v>
      </c>
      <c r="O84" s="23">
        <f t="shared" si="18"/>
        <v>2.87025129</v>
      </c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22" t="s">
        <v>19</v>
      </c>
      <c r="J85" s="19">
        <v>0.084904052</v>
      </c>
      <c r="K85" s="23">
        <f t="shared" si="16"/>
        <v>0.001415067533</v>
      </c>
      <c r="L85" s="19">
        <v>0.089052634</v>
      </c>
      <c r="M85" s="23">
        <f t="shared" si="17"/>
        <v>0.001484210567</v>
      </c>
      <c r="N85" s="19">
        <v>0.087539243</v>
      </c>
      <c r="O85" s="23">
        <f t="shared" si="18"/>
        <v>0.001458987383</v>
      </c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9" t="s">
        <v>35</v>
      </c>
      <c r="J86" s="23">
        <f>SUM(J75:J85)</f>
        <v>2155.329581</v>
      </c>
      <c r="K86" s="24">
        <f t="shared" si="16"/>
        <v>35.92215968</v>
      </c>
      <c r="L86" s="23">
        <f>SUM(L75:L85)</f>
        <v>2182.020775</v>
      </c>
      <c r="M86" s="24">
        <f t="shared" si="17"/>
        <v>36.36701292</v>
      </c>
      <c r="N86" s="23">
        <f>SUM(N75:N85)</f>
        <v>2790.41689</v>
      </c>
      <c r="O86" s="24">
        <f t="shared" si="18"/>
        <v>46.50694817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25" t="s">
        <v>36</v>
      </c>
      <c r="J87" s="26">
        <v>2533.100336547</v>
      </c>
      <c r="K87" s="27">
        <f t="shared" si="16"/>
        <v>42.21833894</v>
      </c>
      <c r="L87" s="28">
        <v>2589.832035021</v>
      </c>
      <c r="M87" s="29">
        <f t="shared" si="17"/>
        <v>43.16386725</v>
      </c>
      <c r="N87" s="30">
        <v>3094.735457747</v>
      </c>
      <c r="O87" s="31">
        <f t="shared" si="18"/>
        <v>51.5789243</v>
      </c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</sheetData>
  <mergeCells count="16">
    <mergeCell ref="J8:K8"/>
    <mergeCell ref="L8:M8"/>
    <mergeCell ref="N8:O8"/>
    <mergeCell ref="P8:Q8"/>
    <mergeCell ref="J25:K25"/>
    <mergeCell ref="L25:M25"/>
    <mergeCell ref="N25:O25"/>
    <mergeCell ref="L73:M73"/>
    <mergeCell ref="N73:O73"/>
    <mergeCell ref="J41:K41"/>
    <mergeCell ref="L41:M41"/>
    <mergeCell ref="N41:O41"/>
    <mergeCell ref="J57:K57"/>
    <mergeCell ref="L57:M57"/>
    <mergeCell ref="N57:O57"/>
    <mergeCell ref="J73:K73"/>
  </mergeCells>
  <dataValidations>
    <dataValidation type="custom" allowBlank="1" showDropDown="1" sqref="E3:F7">
      <formula1>AND(ISNUMBER(E3),(NOT(OR(NOT(ISERROR(DATEVALUE(E3))), AND(ISNUMBER(E3), LEFT(CELL("format", E3))="D")))))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19.25"/>
  </cols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33" t="s">
        <v>49</v>
      </c>
      <c r="C2" s="34" t="s">
        <v>2</v>
      </c>
      <c r="D2" s="35" t="s">
        <v>50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6" t="s">
        <v>51</v>
      </c>
      <c r="C3" s="36">
        <v>8200.470676406</v>
      </c>
      <c r="D3" s="37">
        <v>1.0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6" t="s">
        <v>10</v>
      </c>
      <c r="C4" s="36">
        <v>7379.810090734</v>
      </c>
      <c r="D4" s="38">
        <f>$C$3/$C4</f>
        <v>1.111203483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6" t="s">
        <v>52</v>
      </c>
      <c r="C5" s="36">
        <v>2208.77</v>
      </c>
      <c r="D5" s="37">
        <v>3.48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6" t="s">
        <v>53</v>
      </c>
      <c r="C6" s="36">
        <v>2044.78302451</v>
      </c>
      <c r="D6" s="37">
        <v>3.61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9" t="s">
        <v>49</v>
      </c>
      <c r="C8" s="40" t="s">
        <v>54</v>
      </c>
      <c r="D8" s="41" t="s">
        <v>50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6" t="s">
        <v>51</v>
      </c>
      <c r="C9" s="36">
        <v>100.0</v>
      </c>
      <c r="D9" s="37">
        <v>1.0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6" t="s">
        <v>10</v>
      </c>
      <c r="C10" s="36">
        <v>100.0</v>
      </c>
      <c r="D10" s="37">
        <v>1.11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6" t="s">
        <v>52</v>
      </c>
      <c r="C11" s="36">
        <v>84.0</v>
      </c>
      <c r="D11" s="37">
        <v>3.48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6" t="s">
        <v>53</v>
      </c>
      <c r="C12" s="36">
        <v>90.0</v>
      </c>
      <c r="D12" s="37">
        <v>3.61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4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ataValidations>
    <dataValidation type="custom" allowBlank="1" showDropDown="1" sqref="D3:D6 D9:D12">
      <formula1>AND(ISNUMBER(D3),(NOT(OR(NOT(ISERROR(DATEVALUE(D3))), AND(ISNUMBER(D3), LEFT(CELL("format", D3))="D")))))</formula1>
    </dataValidation>
  </dataValidation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38"/>
    <col customWidth="1" min="7" max="7" width="14.38"/>
    <col customWidth="1" min="9" max="9" width="12.25"/>
    <col customWidth="1" min="10" max="10" width="19.0"/>
    <col customWidth="1" min="11" max="11" width="16.38"/>
    <col customWidth="1" min="13" max="13" width="16.5"/>
  </cols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2" t="s">
        <v>0</v>
      </c>
      <c r="C2" s="3" t="s">
        <v>1</v>
      </c>
      <c r="D2" s="3" t="s">
        <v>2</v>
      </c>
      <c r="E2" s="3" t="s">
        <v>3</v>
      </c>
      <c r="F2" s="3" t="s">
        <v>23</v>
      </c>
      <c r="G2" s="4" t="s">
        <v>55</v>
      </c>
      <c r="H2" s="32"/>
      <c r="I2" s="43" t="s">
        <v>49</v>
      </c>
      <c r="J2" s="44" t="s">
        <v>50</v>
      </c>
      <c r="K2" s="45" t="s">
        <v>54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5">
        <v>1.0</v>
      </c>
      <c r="C3" s="5" t="s">
        <v>56</v>
      </c>
      <c r="D3" s="5">
        <v>7379.810091</v>
      </c>
      <c r="E3" s="6">
        <v>1.0</v>
      </c>
      <c r="F3" s="6">
        <v>1.0</v>
      </c>
      <c r="G3" s="5">
        <v>1.0</v>
      </c>
      <c r="H3" s="32"/>
      <c r="I3" s="5" t="s">
        <v>56</v>
      </c>
      <c r="J3" s="36">
        <v>1.0</v>
      </c>
      <c r="K3" s="36">
        <v>1.0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5">
        <v>2.0</v>
      </c>
      <c r="C4" s="5">
        <v>1.0</v>
      </c>
      <c r="D4" s="7">
        <v>6281.265528258</v>
      </c>
      <c r="E4" s="8">
        <f t="shared" ref="E4:E9" si="1">$D$3/$D4</f>
        <v>1.174892234</v>
      </c>
      <c r="F4" s="6">
        <v>1.0</v>
      </c>
      <c r="G4" s="5">
        <v>1.0</v>
      </c>
      <c r="H4" s="32"/>
      <c r="I4" s="5">
        <v>1.0</v>
      </c>
      <c r="J4" s="36">
        <v>1.17</v>
      </c>
      <c r="K4" s="36">
        <v>1.0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5">
        <v>3.0</v>
      </c>
      <c r="C5" s="5" t="s">
        <v>57</v>
      </c>
      <c r="D5" s="5">
        <v>3431.147529783</v>
      </c>
      <c r="E5" s="8">
        <f t="shared" si="1"/>
        <v>2.150828557</v>
      </c>
      <c r="F5" s="8">
        <f t="shared" ref="F5:F9" si="2">$E5/$G5</f>
        <v>1.075414279</v>
      </c>
      <c r="G5" s="5">
        <v>2.0</v>
      </c>
      <c r="H5" s="32"/>
      <c r="I5" s="5" t="s">
        <v>57</v>
      </c>
      <c r="J5" s="36">
        <v>2.15</v>
      </c>
      <c r="K5" s="36">
        <v>1.08</v>
      </c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5">
        <v>4.0</v>
      </c>
      <c r="C6" s="5" t="s">
        <v>58</v>
      </c>
      <c r="D6" s="5">
        <v>2044.78302451</v>
      </c>
      <c r="E6" s="8">
        <f t="shared" si="1"/>
        <v>3.609092017</v>
      </c>
      <c r="F6" s="8">
        <f t="shared" si="2"/>
        <v>0.9022730043</v>
      </c>
      <c r="G6" s="5">
        <v>4.0</v>
      </c>
      <c r="H6" s="32"/>
      <c r="I6" s="5" t="s">
        <v>58</v>
      </c>
      <c r="J6" s="36">
        <v>3.61</v>
      </c>
      <c r="K6" s="36">
        <v>0.9</v>
      </c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5">
        <v>5.0</v>
      </c>
      <c r="C7" s="5" t="s">
        <v>59</v>
      </c>
      <c r="D7" s="5">
        <v>2142.335119072</v>
      </c>
      <c r="E7" s="8">
        <f t="shared" si="1"/>
        <v>3.444750555</v>
      </c>
      <c r="F7" s="8">
        <f t="shared" si="2"/>
        <v>0.4305938194</v>
      </c>
      <c r="G7" s="5">
        <v>8.0</v>
      </c>
      <c r="H7" s="32"/>
      <c r="I7" s="5" t="s">
        <v>59</v>
      </c>
      <c r="J7" s="36">
        <v>3.44</v>
      </c>
      <c r="K7" s="36">
        <v>0.43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5">
        <v>6.0</v>
      </c>
      <c r="C8" s="46" t="s">
        <v>60</v>
      </c>
      <c r="D8" s="46">
        <v>2267.211806733</v>
      </c>
      <c r="E8" s="47">
        <f t="shared" si="1"/>
        <v>3.255015729</v>
      </c>
      <c r="F8" s="8">
        <f t="shared" si="2"/>
        <v>0.203438483</v>
      </c>
      <c r="G8" s="46">
        <v>16.0</v>
      </c>
      <c r="H8" s="32"/>
      <c r="I8" s="46" t="s">
        <v>60</v>
      </c>
      <c r="J8" s="36">
        <v>3.26</v>
      </c>
      <c r="K8" s="36">
        <v>0.2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5">
        <v>7.0</v>
      </c>
      <c r="C9" s="46" t="s">
        <v>61</v>
      </c>
      <c r="D9" s="46">
        <v>7200.0</v>
      </c>
      <c r="E9" s="47">
        <f t="shared" si="1"/>
        <v>1.024973624</v>
      </c>
      <c r="F9" s="8">
        <f t="shared" si="2"/>
        <v>0.0001251494046</v>
      </c>
      <c r="G9" s="46">
        <v>8190.0</v>
      </c>
      <c r="H9" s="32"/>
      <c r="I9" s="46" t="s">
        <v>61</v>
      </c>
      <c r="J9" s="36">
        <v>1.02</v>
      </c>
      <c r="K9" s="36">
        <v>0.0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9" t="s">
        <v>12</v>
      </c>
      <c r="N11" s="20" t="s">
        <v>62</v>
      </c>
      <c r="O11" s="11"/>
      <c r="P11" s="20" t="s">
        <v>63</v>
      </c>
      <c r="Q11" s="11"/>
      <c r="R11" s="20" t="s">
        <v>64</v>
      </c>
      <c r="S11" s="11"/>
      <c r="T11" s="20" t="s">
        <v>65</v>
      </c>
      <c r="U11" s="11"/>
      <c r="V11" s="20" t="s">
        <v>66</v>
      </c>
      <c r="W11" s="11"/>
      <c r="X11" s="20" t="s">
        <v>67</v>
      </c>
      <c r="Y11" s="11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22" t="s">
        <v>13</v>
      </c>
      <c r="N12" s="22" t="s">
        <v>14</v>
      </c>
      <c r="O12" s="22" t="s">
        <v>15</v>
      </c>
      <c r="P12" s="22" t="s">
        <v>14</v>
      </c>
      <c r="Q12" s="22" t="s">
        <v>15</v>
      </c>
      <c r="R12" s="22" t="s">
        <v>14</v>
      </c>
      <c r="S12" s="22" t="s">
        <v>15</v>
      </c>
      <c r="T12" s="22" t="s">
        <v>14</v>
      </c>
      <c r="U12" s="22" t="s">
        <v>15</v>
      </c>
      <c r="V12" s="22" t="s">
        <v>14</v>
      </c>
      <c r="W12" s="22" t="s">
        <v>15</v>
      </c>
      <c r="X12" s="22" t="s">
        <v>14</v>
      </c>
      <c r="Y12" s="22" t="s">
        <v>15</v>
      </c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22" t="s">
        <v>16</v>
      </c>
      <c r="N13" s="14">
        <v>610.883879685</v>
      </c>
      <c r="O13" s="13">
        <f t="shared" ref="O13:O25" si="3">N13/60</f>
        <v>10.18139799</v>
      </c>
      <c r="P13" s="19">
        <v>503.549536753</v>
      </c>
      <c r="Q13" s="23">
        <f t="shared" ref="Q13:Q25" si="4">P13/60</f>
        <v>8.392492279</v>
      </c>
      <c r="R13" s="19">
        <v>319.823186123</v>
      </c>
      <c r="S13" s="23">
        <f t="shared" ref="S13:S25" si="5">R13/60</f>
        <v>5.330386435</v>
      </c>
      <c r="T13" s="19">
        <v>180.101549752</v>
      </c>
      <c r="U13" s="23">
        <f t="shared" ref="U13:U25" si="6">T13/60</f>
        <v>3.001692496</v>
      </c>
      <c r="V13" s="19">
        <v>190.776163398</v>
      </c>
      <c r="W13" s="23">
        <f t="shared" ref="W13:W25" si="7">V13/60</f>
        <v>3.179602723</v>
      </c>
      <c r="X13" s="19">
        <v>239.218796011</v>
      </c>
      <c r="Y13" s="23">
        <f t="shared" ref="Y13:Y25" si="8">X13/60</f>
        <v>3.986979934</v>
      </c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22" t="s">
        <v>17</v>
      </c>
      <c r="N14" s="15">
        <v>2044.088064387</v>
      </c>
      <c r="O14" s="13">
        <f t="shared" si="3"/>
        <v>34.06813441</v>
      </c>
      <c r="P14" s="19">
        <v>1664.299917434</v>
      </c>
      <c r="Q14" s="23">
        <f t="shared" si="4"/>
        <v>27.73833196</v>
      </c>
      <c r="R14" s="19">
        <v>858.839093958</v>
      </c>
      <c r="S14" s="23">
        <f t="shared" si="5"/>
        <v>14.3139849</v>
      </c>
      <c r="T14" s="19">
        <v>471.552748633</v>
      </c>
      <c r="U14" s="23">
        <f t="shared" si="6"/>
        <v>7.859212477</v>
      </c>
      <c r="V14" s="19">
        <v>495.134461702</v>
      </c>
      <c r="W14" s="23">
        <f t="shared" si="7"/>
        <v>8.252241028</v>
      </c>
      <c r="X14" s="19">
        <v>465.575949125</v>
      </c>
      <c r="Y14" s="23">
        <f t="shared" si="8"/>
        <v>7.759599152</v>
      </c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22" t="s">
        <v>18</v>
      </c>
      <c r="N15" s="15">
        <v>740.800551873</v>
      </c>
      <c r="O15" s="13">
        <f t="shared" si="3"/>
        <v>12.34667586</v>
      </c>
      <c r="P15" s="19">
        <v>609.537725562</v>
      </c>
      <c r="Q15" s="23">
        <f t="shared" si="4"/>
        <v>10.15896209</v>
      </c>
      <c r="R15" s="19">
        <v>315.519961918</v>
      </c>
      <c r="S15" s="23">
        <f t="shared" si="5"/>
        <v>5.258666032</v>
      </c>
      <c r="T15" s="19">
        <v>202.5869976</v>
      </c>
      <c r="U15" s="23">
        <f t="shared" si="6"/>
        <v>3.37644996</v>
      </c>
      <c r="V15" s="19">
        <v>226.146342098</v>
      </c>
      <c r="W15" s="23">
        <f t="shared" si="7"/>
        <v>3.769105702</v>
      </c>
      <c r="X15" s="19">
        <v>205.336849071</v>
      </c>
      <c r="Y15" s="23">
        <f t="shared" si="8"/>
        <v>3.422280818</v>
      </c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22" t="s">
        <v>19</v>
      </c>
      <c r="N16" s="15">
        <v>1527.610258263</v>
      </c>
      <c r="O16" s="13">
        <f t="shared" si="3"/>
        <v>25.46017097</v>
      </c>
      <c r="P16" s="19">
        <v>1226.445094529</v>
      </c>
      <c r="Q16" s="23">
        <f t="shared" si="4"/>
        <v>20.44075158</v>
      </c>
      <c r="R16" s="19">
        <v>633.457421793</v>
      </c>
      <c r="S16" s="23">
        <f t="shared" si="5"/>
        <v>10.5576237</v>
      </c>
      <c r="T16" s="19">
        <v>345.821992406</v>
      </c>
      <c r="U16" s="23">
        <f t="shared" si="6"/>
        <v>5.763699873</v>
      </c>
      <c r="V16" s="19">
        <v>335.859038951</v>
      </c>
      <c r="W16" s="23">
        <f t="shared" si="7"/>
        <v>5.597650649</v>
      </c>
      <c r="X16" s="19">
        <v>342.016467936</v>
      </c>
      <c r="Y16" s="23">
        <f t="shared" si="8"/>
        <v>5.700274466</v>
      </c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2" t="s">
        <v>17</v>
      </c>
      <c r="N17" s="15">
        <v>305.314228874</v>
      </c>
      <c r="O17" s="13">
        <f t="shared" si="3"/>
        <v>5.088570481</v>
      </c>
      <c r="P17" s="19">
        <v>249.593061106</v>
      </c>
      <c r="Q17" s="23">
        <f t="shared" si="4"/>
        <v>4.159884352</v>
      </c>
      <c r="R17" s="19">
        <v>127.969955894</v>
      </c>
      <c r="S17" s="23">
        <f t="shared" si="5"/>
        <v>2.132832598</v>
      </c>
      <c r="T17" s="19">
        <v>71.09821103</v>
      </c>
      <c r="U17" s="23">
        <f t="shared" si="6"/>
        <v>1.184970184</v>
      </c>
      <c r="V17" s="19">
        <v>68.444085645</v>
      </c>
      <c r="W17" s="23">
        <f t="shared" si="7"/>
        <v>1.140734761</v>
      </c>
      <c r="X17" s="19">
        <v>69.59667005</v>
      </c>
      <c r="Y17" s="23">
        <f t="shared" si="8"/>
        <v>1.159944501</v>
      </c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22" t="s">
        <v>20</v>
      </c>
      <c r="N18" s="15">
        <v>222.89455064</v>
      </c>
      <c r="O18" s="13">
        <f t="shared" si="3"/>
        <v>3.714909177</v>
      </c>
      <c r="P18" s="19">
        <v>182.757684607</v>
      </c>
      <c r="Q18" s="23">
        <f t="shared" si="4"/>
        <v>3.04596141</v>
      </c>
      <c r="R18" s="19">
        <v>94.133947892</v>
      </c>
      <c r="S18" s="23">
        <f t="shared" si="5"/>
        <v>1.568899132</v>
      </c>
      <c r="T18" s="19">
        <v>51.57953202</v>
      </c>
      <c r="U18" s="23">
        <f t="shared" si="6"/>
        <v>0.859658867</v>
      </c>
      <c r="V18" s="19">
        <v>49.778848609</v>
      </c>
      <c r="W18" s="23">
        <f t="shared" si="7"/>
        <v>0.8296474768</v>
      </c>
      <c r="X18" s="19">
        <v>49.988826341</v>
      </c>
      <c r="Y18" s="23">
        <f t="shared" si="8"/>
        <v>0.8331471057</v>
      </c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22" t="s">
        <v>19</v>
      </c>
      <c r="N19" s="15">
        <v>610.965830543</v>
      </c>
      <c r="O19" s="13">
        <f t="shared" si="3"/>
        <v>10.18276384</v>
      </c>
      <c r="P19" s="19">
        <v>492.876153218</v>
      </c>
      <c r="Q19" s="23">
        <f t="shared" si="4"/>
        <v>8.214602554</v>
      </c>
      <c r="R19" s="19">
        <v>254.239859379</v>
      </c>
      <c r="S19" s="23">
        <f t="shared" si="5"/>
        <v>4.23733099</v>
      </c>
      <c r="T19" s="19">
        <v>138.676277008</v>
      </c>
      <c r="U19" s="23">
        <f t="shared" si="6"/>
        <v>2.311271283</v>
      </c>
      <c r="V19" s="19">
        <v>134.046996226</v>
      </c>
      <c r="W19" s="23">
        <f t="shared" si="7"/>
        <v>2.234116604</v>
      </c>
      <c r="X19" s="19">
        <v>137.285737572</v>
      </c>
      <c r="Y19" s="23">
        <f t="shared" si="8"/>
        <v>2.288095626</v>
      </c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22" t="s">
        <v>18</v>
      </c>
      <c r="N20" s="15">
        <v>682.958008432</v>
      </c>
      <c r="O20" s="13">
        <f t="shared" si="3"/>
        <v>11.38263347</v>
      </c>
      <c r="P20" s="19">
        <v>586.663384404</v>
      </c>
      <c r="Q20" s="23">
        <f t="shared" si="4"/>
        <v>9.777723073</v>
      </c>
      <c r="R20" s="19">
        <v>316.894395419</v>
      </c>
      <c r="S20" s="23">
        <f t="shared" si="5"/>
        <v>5.281573257</v>
      </c>
      <c r="T20" s="19">
        <v>194.720907198</v>
      </c>
      <c r="U20" s="23">
        <f t="shared" si="6"/>
        <v>3.245348453</v>
      </c>
      <c r="V20" s="19">
        <v>188.782368661</v>
      </c>
      <c r="W20" s="23">
        <f t="shared" si="7"/>
        <v>3.146372811</v>
      </c>
      <c r="X20" s="19">
        <v>181.970541642</v>
      </c>
      <c r="Y20" s="23">
        <f t="shared" si="8"/>
        <v>3.032842361</v>
      </c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22" t="s">
        <v>20</v>
      </c>
      <c r="N21" s="15">
        <v>8.171760092</v>
      </c>
      <c r="O21" s="13">
        <f t="shared" si="3"/>
        <v>0.1361960015</v>
      </c>
      <c r="P21" s="19">
        <v>6.548730875</v>
      </c>
      <c r="Q21" s="23">
        <f t="shared" si="4"/>
        <v>0.1091455146</v>
      </c>
      <c r="R21" s="19">
        <v>3.379278058</v>
      </c>
      <c r="S21" s="23">
        <f t="shared" si="5"/>
        <v>0.05632130097</v>
      </c>
      <c r="T21" s="19">
        <v>1.844424138</v>
      </c>
      <c r="U21" s="23">
        <f t="shared" si="6"/>
        <v>0.0307404023</v>
      </c>
      <c r="V21" s="19">
        <v>1.783727359</v>
      </c>
      <c r="W21" s="23">
        <f t="shared" si="7"/>
        <v>0.02972878932</v>
      </c>
      <c r="X21" s="19">
        <v>1.803067515</v>
      </c>
      <c r="Y21" s="23">
        <f t="shared" si="8"/>
        <v>0.03005112525</v>
      </c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22" t="s">
        <v>20</v>
      </c>
      <c r="N22" s="15">
        <v>618.376223762</v>
      </c>
      <c r="O22" s="13">
        <f t="shared" si="3"/>
        <v>10.3062704</v>
      </c>
      <c r="P22" s="19">
        <v>502.649746654</v>
      </c>
      <c r="Q22" s="23">
        <f t="shared" si="4"/>
        <v>8.377495778</v>
      </c>
      <c r="R22" s="19">
        <v>258.873948972</v>
      </c>
      <c r="S22" s="23">
        <f t="shared" si="5"/>
        <v>4.314565816</v>
      </c>
      <c r="T22" s="19">
        <v>141.243307959</v>
      </c>
      <c r="U22" s="23">
        <f t="shared" si="6"/>
        <v>2.354055133</v>
      </c>
      <c r="V22" s="19">
        <v>136.760171932</v>
      </c>
      <c r="W22" s="23">
        <f t="shared" si="7"/>
        <v>2.279336199</v>
      </c>
      <c r="X22" s="19">
        <v>136.966826842</v>
      </c>
      <c r="Y22" s="23">
        <f t="shared" si="8"/>
        <v>2.282780447</v>
      </c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2" t="s">
        <v>19</v>
      </c>
      <c r="N23" s="15">
        <v>0.373231521</v>
      </c>
      <c r="O23" s="13">
        <f t="shared" si="3"/>
        <v>0.00622052535</v>
      </c>
      <c r="P23" s="19">
        <v>0.577430278</v>
      </c>
      <c r="Q23" s="23">
        <f t="shared" si="4"/>
        <v>0.009623837967</v>
      </c>
      <c r="R23" s="19">
        <v>0.297897177</v>
      </c>
      <c r="S23" s="23">
        <f t="shared" si="5"/>
        <v>0.00496495295</v>
      </c>
      <c r="T23" s="19">
        <v>0.162688309</v>
      </c>
      <c r="U23" s="23">
        <f t="shared" si="6"/>
        <v>0.002711471817</v>
      </c>
      <c r="V23" s="19">
        <v>0.161013833</v>
      </c>
      <c r="W23" s="23">
        <f t="shared" si="7"/>
        <v>0.002683563883</v>
      </c>
      <c r="X23" s="19">
        <v>0.158196736</v>
      </c>
      <c r="Y23" s="23">
        <f t="shared" si="8"/>
        <v>0.002636612267</v>
      </c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9" t="s">
        <v>35</v>
      </c>
      <c r="N24" s="13">
        <f>SUM(N13:N23)</f>
        <v>7372.436588</v>
      </c>
      <c r="O24" s="16">
        <f t="shared" si="3"/>
        <v>122.8739431</v>
      </c>
      <c r="P24" s="23">
        <f>SUM(P13:P23)</f>
        <v>6025.498465</v>
      </c>
      <c r="Q24" s="24">
        <f t="shared" si="4"/>
        <v>100.4249744</v>
      </c>
      <c r="R24" s="23">
        <f>SUM(R13:R23)</f>
        <v>3183.428947</v>
      </c>
      <c r="S24" s="24">
        <f t="shared" si="5"/>
        <v>53.05714911</v>
      </c>
      <c r="T24" s="23">
        <f>SUM(T13:T23)</f>
        <v>1799.388636</v>
      </c>
      <c r="U24" s="24">
        <f t="shared" si="6"/>
        <v>29.9898106</v>
      </c>
      <c r="V24" s="23">
        <f>SUM(V13:V23)</f>
        <v>1827.673218</v>
      </c>
      <c r="W24" s="24">
        <f t="shared" si="7"/>
        <v>30.46122031</v>
      </c>
      <c r="X24" s="23">
        <f>SUM(X13:X23)</f>
        <v>1829.917929</v>
      </c>
      <c r="Y24" s="24">
        <f t="shared" si="8"/>
        <v>30.49863215</v>
      </c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5" t="s">
        <v>36</v>
      </c>
      <c r="N25" s="48">
        <v>7379.810090734</v>
      </c>
      <c r="O25" s="49">
        <f t="shared" si="3"/>
        <v>122.9968348</v>
      </c>
      <c r="P25" s="26">
        <v>6281.265528258</v>
      </c>
      <c r="Q25" s="27">
        <f t="shared" si="4"/>
        <v>104.6877588</v>
      </c>
      <c r="R25" s="26">
        <v>3431.147529783</v>
      </c>
      <c r="S25" s="27">
        <f t="shared" si="5"/>
        <v>57.18579216</v>
      </c>
      <c r="T25" s="26">
        <v>2044.78302451</v>
      </c>
      <c r="U25" s="27">
        <f t="shared" si="6"/>
        <v>34.07971708</v>
      </c>
      <c r="V25" s="26">
        <v>2142.335119072</v>
      </c>
      <c r="W25" s="27">
        <f t="shared" si="7"/>
        <v>35.70558532</v>
      </c>
      <c r="X25" s="26">
        <v>2267.211806733</v>
      </c>
      <c r="Y25" s="27">
        <f t="shared" si="8"/>
        <v>37.78686345</v>
      </c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0" t="s">
        <v>63</v>
      </c>
      <c r="O27" s="11"/>
      <c r="P27" s="20" t="s">
        <v>63</v>
      </c>
      <c r="Q27" s="11"/>
      <c r="R27" s="20" t="s">
        <v>63</v>
      </c>
      <c r="S27" s="11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22" t="s">
        <v>14</v>
      </c>
      <c r="O28" s="22" t="s">
        <v>15</v>
      </c>
      <c r="P28" s="22" t="s">
        <v>14</v>
      </c>
      <c r="Q28" s="22" t="s">
        <v>15</v>
      </c>
      <c r="R28" s="22" t="s">
        <v>14</v>
      </c>
      <c r="S28" s="22" t="s">
        <v>15</v>
      </c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9">
        <v>503.276202151</v>
      </c>
      <c r="O29" s="23">
        <f t="shared" ref="O29:O41" si="9">N29/60</f>
        <v>8.387936703</v>
      </c>
      <c r="P29" s="19">
        <v>503.549536753</v>
      </c>
      <c r="Q29" s="23">
        <f t="shared" ref="Q29:Q41" si="10">P29/60</f>
        <v>8.392492279</v>
      </c>
      <c r="R29" s="19">
        <v>503.507157728</v>
      </c>
      <c r="S29" s="23">
        <f t="shared" ref="S29:S41" si="11">R29/60</f>
        <v>8.391785962</v>
      </c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9">
        <v>1666.612816294</v>
      </c>
      <c r="O30" s="23">
        <f t="shared" si="9"/>
        <v>27.77688027</v>
      </c>
      <c r="P30" s="19">
        <v>1664.299917434</v>
      </c>
      <c r="Q30" s="23">
        <f t="shared" si="10"/>
        <v>27.73833196</v>
      </c>
      <c r="R30" s="19">
        <v>1663.676884323</v>
      </c>
      <c r="S30" s="23">
        <f t="shared" si="11"/>
        <v>27.72794807</v>
      </c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9">
        <v>609.300793163</v>
      </c>
      <c r="O31" s="23">
        <f t="shared" si="9"/>
        <v>10.15501322</v>
      </c>
      <c r="P31" s="19">
        <v>609.537725562</v>
      </c>
      <c r="Q31" s="23">
        <f t="shared" si="10"/>
        <v>10.15896209</v>
      </c>
      <c r="R31" s="19">
        <v>610.168759866</v>
      </c>
      <c r="S31" s="23">
        <f t="shared" si="11"/>
        <v>10.16947933</v>
      </c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9">
        <v>1230.652092615</v>
      </c>
      <c r="O32" s="23">
        <f t="shared" si="9"/>
        <v>20.51086821</v>
      </c>
      <c r="P32" s="19">
        <v>1226.445094529</v>
      </c>
      <c r="Q32" s="23">
        <f t="shared" si="10"/>
        <v>20.44075158</v>
      </c>
      <c r="R32" s="19">
        <v>1226.883734395</v>
      </c>
      <c r="S32" s="23">
        <f t="shared" si="11"/>
        <v>20.44806224</v>
      </c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>
        <v>249.39985368</v>
      </c>
      <c r="O33" s="23">
        <f t="shared" si="9"/>
        <v>4.156664228</v>
      </c>
      <c r="P33" s="19">
        <v>249.593061106</v>
      </c>
      <c r="Q33" s="23">
        <f t="shared" si="10"/>
        <v>4.159884352</v>
      </c>
      <c r="R33" s="19">
        <v>249.631823967</v>
      </c>
      <c r="S33" s="23">
        <f t="shared" si="11"/>
        <v>4.160530399</v>
      </c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9">
        <v>183.106476946</v>
      </c>
      <c r="O34" s="23">
        <f t="shared" si="9"/>
        <v>3.051774616</v>
      </c>
      <c r="P34" s="19">
        <v>182.757684607</v>
      </c>
      <c r="Q34" s="23">
        <f t="shared" si="10"/>
        <v>3.04596141</v>
      </c>
      <c r="R34" s="19">
        <v>182.875631492</v>
      </c>
      <c r="S34" s="23">
        <f t="shared" si="11"/>
        <v>3.047927192</v>
      </c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9">
        <v>493.611910494</v>
      </c>
      <c r="O35" s="23">
        <f t="shared" si="9"/>
        <v>8.226865175</v>
      </c>
      <c r="P35" s="19">
        <v>492.876153218</v>
      </c>
      <c r="Q35" s="23">
        <f t="shared" si="10"/>
        <v>8.214602554</v>
      </c>
      <c r="R35" s="19">
        <v>492.397506846</v>
      </c>
      <c r="S35" s="23">
        <f t="shared" si="11"/>
        <v>8.206625114</v>
      </c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9">
        <v>587.509172888</v>
      </c>
      <c r="O36" s="23">
        <f t="shared" si="9"/>
        <v>9.791819548</v>
      </c>
      <c r="P36" s="19">
        <v>586.663384404</v>
      </c>
      <c r="Q36" s="23">
        <f t="shared" si="10"/>
        <v>9.777723073</v>
      </c>
      <c r="R36" s="19">
        <v>586.554782844</v>
      </c>
      <c r="S36" s="23">
        <f t="shared" si="11"/>
        <v>9.775913047</v>
      </c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9">
        <v>6.58117068</v>
      </c>
      <c r="O37" s="23">
        <f t="shared" si="9"/>
        <v>0.109686178</v>
      </c>
      <c r="P37" s="19">
        <v>6.548730875</v>
      </c>
      <c r="Q37" s="23">
        <f t="shared" si="10"/>
        <v>0.1091455146</v>
      </c>
      <c r="R37" s="19">
        <v>6.553990543</v>
      </c>
      <c r="S37" s="23">
        <f t="shared" si="11"/>
        <v>0.1092331757</v>
      </c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9">
        <v>502.284310552</v>
      </c>
      <c r="O38" s="23">
        <f t="shared" si="9"/>
        <v>8.371405176</v>
      </c>
      <c r="P38" s="19">
        <v>502.649746654</v>
      </c>
      <c r="Q38" s="23">
        <f t="shared" si="10"/>
        <v>8.377495778</v>
      </c>
      <c r="R38" s="19">
        <v>502.489328464</v>
      </c>
      <c r="S38" s="23">
        <f t="shared" si="11"/>
        <v>8.374822141</v>
      </c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9">
        <v>0.577915038</v>
      </c>
      <c r="O39" s="23">
        <f t="shared" si="9"/>
        <v>0.0096319173</v>
      </c>
      <c r="P39" s="19">
        <v>0.577430278</v>
      </c>
      <c r="Q39" s="23">
        <f t="shared" si="10"/>
        <v>0.009623837967</v>
      </c>
      <c r="R39" s="19">
        <v>0.574130374</v>
      </c>
      <c r="S39" s="23">
        <f t="shared" si="11"/>
        <v>0.009568839567</v>
      </c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23">
        <f>SUM(N29:N39)</f>
        <v>6032.912715</v>
      </c>
      <c r="O40" s="24">
        <f t="shared" si="9"/>
        <v>100.5485452</v>
      </c>
      <c r="P40" s="23">
        <f>SUM(P29:P39)</f>
        <v>6025.498465</v>
      </c>
      <c r="Q40" s="24">
        <f t="shared" si="10"/>
        <v>100.4249744</v>
      </c>
      <c r="R40" s="23">
        <f>SUM(R29:R39)</f>
        <v>6025.313731</v>
      </c>
      <c r="S40" s="24">
        <f t="shared" si="11"/>
        <v>100.4218955</v>
      </c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26">
        <v>6396.418700762</v>
      </c>
      <c r="O41" s="27">
        <f t="shared" si="9"/>
        <v>106.6069783</v>
      </c>
      <c r="P41" s="26">
        <v>6281.265528258</v>
      </c>
      <c r="Q41" s="27">
        <f t="shared" si="10"/>
        <v>104.6877588</v>
      </c>
      <c r="R41" s="26">
        <v>6281.265528258</v>
      </c>
      <c r="S41" s="27">
        <f t="shared" si="11"/>
        <v>104.6877588</v>
      </c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0" t="s">
        <v>64</v>
      </c>
      <c r="O43" s="1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22" t="s">
        <v>14</v>
      </c>
      <c r="O44" s="22" t="s">
        <v>15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>
        <v>318.341827234</v>
      </c>
      <c r="O45" s="23">
        <f t="shared" ref="O45:O57" si="12">N45/60</f>
        <v>5.305697121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9">
        <v>858.19158884</v>
      </c>
      <c r="O46" s="23">
        <f t="shared" si="12"/>
        <v>14.30319315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9">
        <v>315.239297036</v>
      </c>
      <c r="O47" s="23">
        <f t="shared" si="12"/>
        <v>5.253988284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9">
        <v>632.843658066</v>
      </c>
      <c r="O48" s="23">
        <f t="shared" si="12"/>
        <v>10.5473943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9">
        <v>127.924516302</v>
      </c>
      <c r="O49" s="23">
        <f t="shared" si="12"/>
        <v>2.132075272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9">
        <v>94.066694646</v>
      </c>
      <c r="O50" s="23">
        <f t="shared" si="12"/>
        <v>1.567778244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19">
        <v>253.898439522</v>
      </c>
      <c r="O51" s="23">
        <f t="shared" si="12"/>
        <v>4.231640659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19">
        <v>330.201013371</v>
      </c>
      <c r="O52" s="23">
        <f t="shared" si="12"/>
        <v>5.503350223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9">
        <v>3.378510917</v>
      </c>
      <c r="O53" s="23">
        <f t="shared" si="12"/>
        <v>0.05630851528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19">
        <v>258.7697091</v>
      </c>
      <c r="O54" s="23">
        <f t="shared" si="12"/>
        <v>4.312828485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19">
        <v>0.297456584</v>
      </c>
      <c r="O55" s="23">
        <f t="shared" si="12"/>
        <v>0.004957609733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3">
        <f>SUM(N45:N55)</f>
        <v>3193.152712</v>
      </c>
      <c r="O56" s="24">
        <f t="shared" si="12"/>
        <v>53.21921186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>
        <v>3637.213754818</v>
      </c>
      <c r="O57" s="27">
        <f t="shared" si="12"/>
        <v>60.62022925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0" t="s">
        <v>68</v>
      </c>
      <c r="O59" s="1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2" t="s">
        <v>14</v>
      </c>
      <c r="O60" s="22" t="s">
        <v>15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19">
        <v>189.362359782</v>
      </c>
      <c r="O61" s="23">
        <f t="shared" ref="O61:O73" si="13">N61/60</f>
        <v>3.15603933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19">
        <v>510.469451924</v>
      </c>
      <c r="O62" s="23">
        <f t="shared" si="13"/>
        <v>8.507824199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19">
        <v>214.541026894</v>
      </c>
      <c r="O63" s="23">
        <f t="shared" si="13"/>
        <v>3.575683782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19">
        <v>347.558785621</v>
      </c>
      <c r="O64" s="23">
        <f t="shared" si="13"/>
        <v>5.792646427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19">
        <v>71.202618606</v>
      </c>
      <c r="O65" s="23">
        <f t="shared" si="13"/>
        <v>1.18671031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19">
        <v>51.597015914</v>
      </c>
      <c r="O66" s="23">
        <f t="shared" si="13"/>
        <v>0.8599502652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19">
        <v>139.55756846</v>
      </c>
      <c r="O67" s="23">
        <f t="shared" si="13"/>
        <v>2.325959474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19">
        <v>190.942511076</v>
      </c>
      <c r="O68" s="23">
        <f t="shared" si="13"/>
        <v>3.182375185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>
        <v>1.846808572</v>
      </c>
      <c r="O69" s="23">
        <f t="shared" si="13"/>
        <v>0.03078014287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19">
        <v>141.936514998</v>
      </c>
      <c r="O70" s="23">
        <f t="shared" si="13"/>
        <v>2.365608583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9">
        <v>0.168383264</v>
      </c>
      <c r="O71" s="23">
        <f t="shared" si="13"/>
        <v>0.002806387733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3">
        <f>SUM(N61:N71)</f>
        <v>1859.183045</v>
      </c>
      <c r="O72" s="24">
        <f t="shared" si="13"/>
        <v>30.98638409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>
        <v>2286.317866349</v>
      </c>
      <c r="O73" s="27">
        <f t="shared" si="13"/>
        <v>38.10529777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1">
    <mergeCell ref="P27:Q27"/>
    <mergeCell ref="R27:S27"/>
    <mergeCell ref="N43:O43"/>
    <mergeCell ref="N59:O59"/>
    <mergeCell ref="N11:O11"/>
    <mergeCell ref="P11:Q11"/>
    <mergeCell ref="R11:S11"/>
    <mergeCell ref="T11:U11"/>
    <mergeCell ref="V11:W11"/>
    <mergeCell ref="X11:Y11"/>
    <mergeCell ref="N27:O27"/>
  </mergeCells>
  <dataValidations>
    <dataValidation type="custom" allowBlank="1" showDropDown="1" sqref="E3:F9">
      <formula1>AND(ISNUMBER(E3),(NOT(OR(NOT(ISERROR(DATEVALUE(E3))), AND(ISNUMBER(E3), LEFT(CELL("format", E3))="D")))))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4" max="4" width="15.5"/>
    <col customWidth="1" min="5" max="5" width="18.25"/>
    <col customWidth="1" min="6" max="6" width="15.88"/>
    <col customWidth="1" min="7" max="7" width="27.88"/>
    <col customWidth="1" min="11" max="11" width="15.13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8"/>
      <c r="B2" s="2" t="s">
        <v>0</v>
      </c>
      <c r="C2" s="3" t="s">
        <v>1</v>
      </c>
      <c r="D2" s="3" t="s">
        <v>2</v>
      </c>
      <c r="E2" s="3" t="s">
        <v>3</v>
      </c>
      <c r="F2" s="3" t="s">
        <v>23</v>
      </c>
      <c r="G2" s="4" t="s">
        <v>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8"/>
      <c r="B3" s="5" t="s">
        <v>5</v>
      </c>
      <c r="C3" s="5" t="s">
        <v>10</v>
      </c>
      <c r="D3" s="50">
        <v>7379.810090734</v>
      </c>
      <c r="E3" s="6">
        <v>1.0</v>
      </c>
      <c r="F3" s="6">
        <v>1.0</v>
      </c>
      <c r="G3" s="5" t="s">
        <v>24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8"/>
      <c r="B4" s="5" t="s">
        <v>5</v>
      </c>
      <c r="C4" s="5" t="s">
        <v>69</v>
      </c>
      <c r="D4" s="50">
        <v>2044.78302451</v>
      </c>
      <c r="E4" s="8">
        <f>D3/D4</f>
        <v>3.609092017</v>
      </c>
      <c r="F4" s="8">
        <f t="shared" ref="F4:F5" si="1">E4/4</f>
        <v>0.9022730043</v>
      </c>
      <c r="G4" s="5" t="s">
        <v>30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8"/>
      <c r="B5" s="5">
        <v>1.0</v>
      </c>
      <c r="C5" s="5" t="s">
        <v>70</v>
      </c>
      <c r="D5" s="51">
        <v>2031.476653996</v>
      </c>
      <c r="E5" s="8">
        <f>D3/D5</f>
        <v>3.632731922</v>
      </c>
      <c r="F5" s="8">
        <f t="shared" si="1"/>
        <v>0.9081829806</v>
      </c>
      <c r="G5" s="5" t="s">
        <v>71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9" t="s">
        <v>12</v>
      </c>
      <c r="L6" s="20" t="s">
        <v>72</v>
      </c>
      <c r="M6" s="11"/>
      <c r="N6" s="20" t="s">
        <v>73</v>
      </c>
      <c r="O6" s="11"/>
      <c r="P6" s="20" t="s">
        <v>74</v>
      </c>
      <c r="Q6" s="11"/>
      <c r="R6" s="21"/>
      <c r="S6" s="21"/>
      <c r="T6" s="21"/>
      <c r="U6" s="21"/>
      <c r="X6" s="21"/>
      <c r="Y6" s="21"/>
      <c r="Z6" s="21"/>
      <c r="AA6" s="2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22" t="s">
        <v>13</v>
      </c>
      <c r="L7" s="22" t="s">
        <v>14</v>
      </c>
      <c r="M7" s="22" t="s">
        <v>15</v>
      </c>
      <c r="N7" s="22" t="s">
        <v>14</v>
      </c>
      <c r="O7" s="22" t="s">
        <v>15</v>
      </c>
      <c r="P7" s="22" t="s">
        <v>14</v>
      </c>
      <c r="Q7" s="22" t="s">
        <v>15</v>
      </c>
      <c r="R7" s="21"/>
      <c r="S7" s="21"/>
      <c r="T7" s="21"/>
      <c r="U7" s="21"/>
      <c r="X7" s="21"/>
      <c r="Y7" s="21"/>
      <c r="Z7" s="21"/>
      <c r="AA7" s="21"/>
    </row>
    <row r="8">
      <c r="A8" s="18"/>
      <c r="B8" s="18"/>
      <c r="C8" s="33" t="s">
        <v>49</v>
      </c>
      <c r="D8" s="34" t="s">
        <v>2</v>
      </c>
      <c r="E8" s="35" t="s">
        <v>50</v>
      </c>
      <c r="F8" s="18"/>
      <c r="G8" s="18"/>
      <c r="H8" s="18"/>
      <c r="I8" s="18"/>
      <c r="J8" s="18"/>
      <c r="K8" s="22" t="s">
        <v>16</v>
      </c>
      <c r="L8" s="19">
        <v>136.541799405</v>
      </c>
      <c r="M8" s="23">
        <f t="shared" ref="M8:M18" si="2">$L8/60</f>
        <v>2.275696657</v>
      </c>
      <c r="N8" s="19">
        <v>137.305556563</v>
      </c>
      <c r="O8" s="23">
        <f t="shared" ref="O8:O20" si="3">N8/60</f>
        <v>2.288425943</v>
      </c>
      <c r="P8" s="19">
        <v>136.72227971</v>
      </c>
      <c r="Q8" s="23">
        <f t="shared" ref="Q8:Q20" si="4">P8/60</f>
        <v>2.278704662</v>
      </c>
      <c r="R8" s="21"/>
      <c r="T8" s="21"/>
      <c r="X8" s="21"/>
      <c r="Z8" s="21"/>
    </row>
    <row r="9">
      <c r="A9" s="18"/>
      <c r="B9" s="18"/>
      <c r="C9" s="36" t="s">
        <v>51</v>
      </c>
      <c r="D9" s="36">
        <v>8200.470676406</v>
      </c>
      <c r="E9" s="37">
        <v>1.0</v>
      </c>
      <c r="F9" s="18"/>
      <c r="G9" s="18"/>
      <c r="H9" s="18"/>
      <c r="I9" s="18"/>
      <c r="J9" s="18"/>
      <c r="K9" s="22" t="s">
        <v>17</v>
      </c>
      <c r="L9" s="19">
        <v>464.616727048</v>
      </c>
      <c r="M9" s="23">
        <f t="shared" si="2"/>
        <v>7.743612117</v>
      </c>
      <c r="N9" s="19">
        <v>484.092921707</v>
      </c>
      <c r="O9" s="23">
        <f t="shared" si="3"/>
        <v>8.068215362</v>
      </c>
      <c r="P9" s="19">
        <v>465.907975323</v>
      </c>
      <c r="Q9" s="23">
        <f t="shared" si="4"/>
        <v>7.765132922</v>
      </c>
      <c r="R9" s="21"/>
      <c r="T9" s="21"/>
      <c r="X9" s="21"/>
      <c r="Z9" s="21"/>
    </row>
    <row r="10">
      <c r="A10" s="18"/>
      <c r="B10" s="18"/>
      <c r="C10" s="36" t="s">
        <v>10</v>
      </c>
      <c r="D10" s="36">
        <v>7379.810090734</v>
      </c>
      <c r="E10" s="38">
        <f>D9/D10</f>
        <v>1.111203483</v>
      </c>
      <c r="F10" s="18"/>
      <c r="G10" s="18"/>
      <c r="H10" s="18"/>
      <c r="I10" s="18"/>
      <c r="J10" s="18"/>
      <c r="K10" s="22" t="s">
        <v>18</v>
      </c>
      <c r="L10" s="19">
        <v>185.934302382</v>
      </c>
      <c r="M10" s="23">
        <f t="shared" si="2"/>
        <v>3.09890504</v>
      </c>
      <c r="N10" s="19">
        <v>189.913613211</v>
      </c>
      <c r="O10" s="23">
        <f t="shared" si="3"/>
        <v>3.165226887</v>
      </c>
      <c r="P10" s="19">
        <v>185.81772337</v>
      </c>
      <c r="Q10" s="23">
        <f t="shared" si="4"/>
        <v>3.096962056</v>
      </c>
      <c r="R10" s="21"/>
      <c r="T10" s="21"/>
      <c r="X10" s="21"/>
      <c r="Z10" s="21"/>
    </row>
    <row r="11">
      <c r="A11" s="18"/>
      <c r="B11" s="18"/>
      <c r="C11" s="36" t="s">
        <v>52</v>
      </c>
      <c r="D11" s="36">
        <v>2208.77</v>
      </c>
      <c r="E11" s="37">
        <v>3.48</v>
      </c>
      <c r="F11" s="18"/>
      <c r="G11" s="18"/>
      <c r="H11" s="18"/>
      <c r="I11" s="18"/>
      <c r="J11" s="18"/>
      <c r="K11" s="22" t="s">
        <v>19</v>
      </c>
      <c r="L11" s="19">
        <v>344.793731455</v>
      </c>
      <c r="M11" s="23">
        <f t="shared" si="2"/>
        <v>5.746562191</v>
      </c>
      <c r="N11" s="19">
        <v>360.12413018</v>
      </c>
      <c r="O11" s="23">
        <f t="shared" si="3"/>
        <v>6.002068836</v>
      </c>
      <c r="P11" s="19">
        <v>344.958398491</v>
      </c>
      <c r="Q11" s="23">
        <f t="shared" si="4"/>
        <v>5.749306642</v>
      </c>
      <c r="R11" s="21"/>
      <c r="T11" s="21"/>
      <c r="X11" s="21"/>
      <c r="Z11" s="21"/>
    </row>
    <row r="12">
      <c r="A12" s="18"/>
      <c r="B12" s="18"/>
      <c r="C12" s="36" t="s">
        <v>53</v>
      </c>
      <c r="D12" s="36">
        <v>2044.78302451</v>
      </c>
      <c r="E12" s="37">
        <v>3.61</v>
      </c>
      <c r="F12" s="18"/>
      <c r="G12" s="18"/>
      <c r="H12" s="18"/>
      <c r="I12" s="18"/>
      <c r="J12" s="18"/>
      <c r="K12" s="22" t="s">
        <v>17</v>
      </c>
      <c r="L12" s="19">
        <v>69.093580703</v>
      </c>
      <c r="M12" s="23">
        <f t="shared" si="2"/>
        <v>1.151559678</v>
      </c>
      <c r="N12" s="19">
        <v>71.957296294</v>
      </c>
      <c r="O12" s="23">
        <f t="shared" si="3"/>
        <v>1.199288272</v>
      </c>
      <c r="P12" s="19">
        <v>69.360191463</v>
      </c>
      <c r="Q12" s="23">
        <f t="shared" si="4"/>
        <v>1.156003191</v>
      </c>
      <c r="R12" s="21"/>
      <c r="T12" s="21"/>
      <c r="X12" s="21"/>
      <c r="Z12" s="21"/>
    </row>
    <row r="13">
      <c r="A13" s="18"/>
      <c r="B13" s="18"/>
      <c r="C13" s="36" t="s">
        <v>70</v>
      </c>
      <c r="D13" s="36">
        <v>2031.476653996</v>
      </c>
      <c r="E13" s="37">
        <v>3.63</v>
      </c>
      <c r="F13" s="18"/>
      <c r="G13" s="18"/>
      <c r="H13" s="18"/>
      <c r="I13" s="18"/>
      <c r="J13" s="18"/>
      <c r="K13" s="22" t="s">
        <v>20</v>
      </c>
      <c r="L13" s="19">
        <v>50.102230837</v>
      </c>
      <c r="M13" s="23">
        <f t="shared" si="2"/>
        <v>0.8350371806</v>
      </c>
      <c r="N13" s="19">
        <v>52.411123577</v>
      </c>
      <c r="O13" s="23">
        <f t="shared" si="3"/>
        <v>0.8735187263</v>
      </c>
      <c r="P13" s="19">
        <v>50.168058292</v>
      </c>
      <c r="Q13" s="23">
        <f t="shared" si="4"/>
        <v>0.8361343049</v>
      </c>
      <c r="R13" s="21"/>
      <c r="T13" s="21"/>
      <c r="X13" s="21"/>
      <c r="Z13" s="21"/>
    </row>
    <row r="14">
      <c r="A14" s="18"/>
      <c r="B14" s="18"/>
      <c r="F14" s="18"/>
      <c r="G14" s="18"/>
      <c r="H14" s="18"/>
      <c r="I14" s="18"/>
      <c r="J14" s="18"/>
      <c r="K14" s="22" t="s">
        <v>19</v>
      </c>
      <c r="L14" s="19">
        <v>138.361377089</v>
      </c>
      <c r="M14" s="23">
        <f t="shared" si="2"/>
        <v>2.306022951</v>
      </c>
      <c r="N14" s="19">
        <v>144.426661877</v>
      </c>
      <c r="O14" s="23">
        <f t="shared" si="3"/>
        <v>2.407111031</v>
      </c>
      <c r="P14" s="19">
        <v>138.342320785</v>
      </c>
      <c r="Q14" s="23">
        <f t="shared" si="4"/>
        <v>2.305705346</v>
      </c>
      <c r="R14" s="21"/>
      <c r="T14" s="21"/>
      <c r="X14" s="21"/>
      <c r="Z14" s="21"/>
    </row>
    <row r="15">
      <c r="A15" s="18"/>
      <c r="B15" s="18"/>
      <c r="C15" s="39" t="s">
        <v>49</v>
      </c>
      <c r="D15" s="40" t="s">
        <v>54</v>
      </c>
      <c r="E15" s="41" t="s">
        <v>50</v>
      </c>
      <c r="F15" s="18"/>
      <c r="G15" s="18"/>
      <c r="H15" s="18"/>
      <c r="I15" s="18"/>
      <c r="J15" s="18"/>
      <c r="K15" s="22" t="s">
        <v>18</v>
      </c>
      <c r="L15" s="19">
        <v>170.713702999</v>
      </c>
      <c r="M15" s="23">
        <f t="shared" si="2"/>
        <v>2.845228383</v>
      </c>
      <c r="N15" s="19">
        <v>174.398765131</v>
      </c>
      <c r="O15" s="23">
        <f t="shared" si="3"/>
        <v>2.906646086</v>
      </c>
      <c r="P15" s="19">
        <v>170.71242618</v>
      </c>
      <c r="Q15" s="23">
        <f t="shared" si="4"/>
        <v>2.845207103</v>
      </c>
      <c r="R15" s="21"/>
      <c r="T15" s="21"/>
      <c r="X15" s="21"/>
      <c r="Z15" s="21"/>
    </row>
    <row r="16">
      <c r="A16" s="18"/>
      <c r="B16" s="18"/>
      <c r="C16" s="36" t="s">
        <v>51</v>
      </c>
      <c r="D16" s="36">
        <v>100.0</v>
      </c>
      <c r="E16" s="37">
        <v>1.0</v>
      </c>
      <c r="F16" s="18"/>
      <c r="G16" s="18"/>
      <c r="H16" s="18"/>
      <c r="I16" s="18"/>
      <c r="J16" s="18"/>
      <c r="K16" s="22" t="s">
        <v>20</v>
      </c>
      <c r="L16" s="19">
        <v>1.815087478</v>
      </c>
      <c r="M16" s="23">
        <f t="shared" si="2"/>
        <v>0.03025145797</v>
      </c>
      <c r="N16" s="19">
        <v>1.899828704</v>
      </c>
      <c r="O16" s="23">
        <f t="shared" si="3"/>
        <v>0.03166381173</v>
      </c>
      <c r="P16" s="19">
        <v>1.816566678</v>
      </c>
      <c r="Q16" s="23">
        <f t="shared" si="4"/>
        <v>0.0302761113</v>
      </c>
      <c r="R16" s="21"/>
      <c r="T16" s="21"/>
      <c r="X16" s="21"/>
      <c r="Z16" s="21"/>
    </row>
    <row r="17">
      <c r="A17" s="18"/>
      <c r="B17" s="18"/>
      <c r="C17" s="36" t="s">
        <v>10</v>
      </c>
      <c r="D17" s="36">
        <v>100.0</v>
      </c>
      <c r="E17" s="37">
        <v>1.11</v>
      </c>
      <c r="F17" s="18"/>
      <c r="G17" s="18"/>
      <c r="H17" s="18"/>
      <c r="I17" s="18"/>
      <c r="J17" s="18"/>
      <c r="K17" s="22" t="s">
        <v>20</v>
      </c>
      <c r="L17" s="19">
        <v>139.177005419</v>
      </c>
      <c r="M17" s="23">
        <f t="shared" si="2"/>
        <v>2.319616757</v>
      </c>
      <c r="N17" s="19">
        <v>145.590458352</v>
      </c>
      <c r="O17" s="23">
        <f t="shared" si="3"/>
        <v>2.426507639</v>
      </c>
      <c r="P17" s="19">
        <v>139.331396491</v>
      </c>
      <c r="Q17" s="23">
        <f t="shared" si="4"/>
        <v>2.322189942</v>
      </c>
      <c r="R17" s="21"/>
      <c r="T17" s="21"/>
      <c r="X17" s="21"/>
      <c r="Z17" s="21"/>
    </row>
    <row r="18">
      <c r="A18" s="18"/>
      <c r="B18" s="18"/>
      <c r="C18" s="36" t="s">
        <v>52</v>
      </c>
      <c r="D18" s="36">
        <v>84.0</v>
      </c>
      <c r="E18" s="37">
        <v>3.48</v>
      </c>
      <c r="F18" s="18"/>
      <c r="G18" s="18"/>
      <c r="H18" s="18"/>
      <c r="I18" s="18"/>
      <c r="J18" s="18"/>
      <c r="K18" s="22" t="s">
        <v>19</v>
      </c>
      <c r="L18" s="19">
        <v>0.081053371</v>
      </c>
      <c r="M18" s="23">
        <f t="shared" si="2"/>
        <v>0.001350889517</v>
      </c>
      <c r="N18" s="19">
        <v>0.084517529</v>
      </c>
      <c r="O18" s="23">
        <f t="shared" si="3"/>
        <v>0.001408625483</v>
      </c>
      <c r="P18" s="19">
        <v>0.08079907</v>
      </c>
      <c r="Q18" s="23">
        <f t="shared" si="4"/>
        <v>0.001346651167</v>
      </c>
      <c r="R18" s="21"/>
      <c r="T18" s="21"/>
      <c r="X18" s="21"/>
      <c r="Z18" s="21"/>
    </row>
    <row r="19">
      <c r="A19" s="18"/>
      <c r="B19" s="18"/>
      <c r="C19" s="36" t="s">
        <v>53</v>
      </c>
      <c r="D19" s="36">
        <v>90.0</v>
      </c>
      <c r="E19" s="37">
        <v>3.61</v>
      </c>
      <c r="F19" s="18"/>
      <c r="G19" s="18"/>
      <c r="H19" s="18"/>
      <c r="I19" s="18"/>
      <c r="J19" s="18"/>
      <c r="K19" s="19" t="s">
        <v>35</v>
      </c>
      <c r="L19" s="23">
        <f>SUM(L8:L18)</f>
        <v>1701.230598</v>
      </c>
      <c r="M19" s="24">
        <f t="shared" ref="M19:M20" si="5">L19/60</f>
        <v>28.3538433</v>
      </c>
      <c r="N19" s="23">
        <f>SUM(N8:N18)</f>
        <v>1762.204873</v>
      </c>
      <c r="O19" s="24">
        <f t="shared" si="3"/>
        <v>29.37008122</v>
      </c>
      <c r="P19" s="23">
        <f>SUM(P8:P18)</f>
        <v>1703.218136</v>
      </c>
      <c r="Q19" s="24">
        <f t="shared" si="4"/>
        <v>28.38696893</v>
      </c>
    </row>
    <row r="20">
      <c r="A20" s="18"/>
      <c r="B20" s="18"/>
      <c r="C20" s="36" t="s">
        <v>70</v>
      </c>
      <c r="D20" s="36">
        <v>91.0</v>
      </c>
      <c r="E20" s="37">
        <v>3.63</v>
      </c>
      <c r="F20" s="18"/>
      <c r="G20" s="18"/>
      <c r="H20" s="18"/>
      <c r="I20" s="18"/>
      <c r="J20" s="18"/>
      <c r="K20" s="25" t="s">
        <v>36</v>
      </c>
      <c r="L20" s="26">
        <v>2031.476653996</v>
      </c>
      <c r="M20" s="27">
        <f t="shared" si="5"/>
        <v>33.85794423</v>
      </c>
      <c r="N20" s="26">
        <v>2062.683600158</v>
      </c>
      <c r="O20" s="27">
        <f t="shared" si="3"/>
        <v>34.37806</v>
      </c>
      <c r="P20" s="26">
        <v>2044.78302451</v>
      </c>
      <c r="Q20" s="27">
        <f t="shared" si="4"/>
        <v>34.07971708</v>
      </c>
      <c r="R20" s="21"/>
      <c r="T20" s="21"/>
      <c r="X20" s="21"/>
      <c r="Z20" s="2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52" t="s">
        <v>75</v>
      </c>
      <c r="S23" s="52" t="s">
        <v>76</v>
      </c>
      <c r="T23" s="18"/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25">
        <v>2044.78302451</v>
      </c>
      <c r="S24" s="25">
        <v>2031.476653996</v>
      </c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25">
        <v>2270.302407554</v>
      </c>
      <c r="S25" s="25">
        <v>2062.683600158</v>
      </c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5">
        <v>2257.216094095</v>
      </c>
      <c r="S26" s="25">
        <v>2044.78302451</v>
      </c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</sheetData>
  <mergeCells count="3">
    <mergeCell ref="L6:M6"/>
    <mergeCell ref="N6:O6"/>
    <mergeCell ref="P6:Q6"/>
  </mergeCells>
  <dataValidations>
    <dataValidation type="custom" allowBlank="1" showDropDown="1" sqref="D3:F5 E9:E13 E16:E20">
      <formula1>AND(ISNUMBER(D3),(NOT(OR(NOT(ISERROR(DATEVALUE(D3))), AND(ISNUMBER(D3), LEFT(CELL("format", D3))="D")))))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7.75"/>
    <col customWidth="1" min="7" max="7" width="37.5"/>
    <col customWidth="1" min="10" max="10" width="18.75"/>
  </cols>
  <sheetData>
    <row r="1">
      <c r="J1" s="53" t="s">
        <v>77</v>
      </c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23</v>
      </c>
      <c r="G2" s="4" t="s">
        <v>4</v>
      </c>
    </row>
    <row r="3">
      <c r="B3" s="36" t="s">
        <v>5</v>
      </c>
      <c r="C3" s="36" t="s">
        <v>10</v>
      </c>
      <c r="D3" s="54">
        <v>7379.810090734</v>
      </c>
      <c r="E3" s="37">
        <v>1.0</v>
      </c>
      <c r="F3" s="37">
        <v>1.0</v>
      </c>
      <c r="G3" s="36" t="s">
        <v>24</v>
      </c>
      <c r="J3" s="19" t="s">
        <v>12</v>
      </c>
      <c r="K3" s="20" t="s">
        <v>72</v>
      </c>
      <c r="L3" s="11"/>
      <c r="M3" s="20" t="s">
        <v>78</v>
      </c>
      <c r="N3" s="11"/>
      <c r="O3" s="20" t="s">
        <v>79</v>
      </c>
      <c r="P3" s="11"/>
    </row>
    <row r="4">
      <c r="B4" s="36" t="s">
        <v>5</v>
      </c>
      <c r="C4" s="36" t="s">
        <v>69</v>
      </c>
      <c r="D4" s="54">
        <v>2044.78302451</v>
      </c>
      <c r="E4" s="38">
        <f>D3/D4</f>
        <v>3.609092017</v>
      </c>
      <c r="F4" s="38">
        <f t="shared" ref="F4:F5" si="1">E4/4</f>
        <v>0.9022730043</v>
      </c>
      <c r="G4" s="36" t="s">
        <v>30</v>
      </c>
      <c r="J4" s="22" t="s">
        <v>13</v>
      </c>
      <c r="K4" s="22" t="s">
        <v>14</v>
      </c>
      <c r="L4" s="22" t="s">
        <v>15</v>
      </c>
      <c r="M4" s="22" t="s">
        <v>14</v>
      </c>
      <c r="N4" s="22" t="s">
        <v>15</v>
      </c>
      <c r="O4" s="22" t="s">
        <v>14</v>
      </c>
      <c r="P4" s="22" t="s">
        <v>15</v>
      </c>
    </row>
    <row r="5">
      <c r="B5" s="36">
        <v>1.0</v>
      </c>
      <c r="C5" s="36" t="s">
        <v>70</v>
      </c>
      <c r="D5" s="54">
        <v>2031.476653996</v>
      </c>
      <c r="E5" s="38">
        <f>D3/D5</f>
        <v>3.632731922</v>
      </c>
      <c r="F5" s="38">
        <f t="shared" si="1"/>
        <v>0.9081829806</v>
      </c>
      <c r="G5" s="36" t="s">
        <v>80</v>
      </c>
      <c r="J5" s="22" t="s">
        <v>16</v>
      </c>
      <c r="K5" s="19">
        <v>136.541799405</v>
      </c>
      <c r="L5" s="23">
        <f t="shared" ref="L5:L17" si="2">K5/60</f>
        <v>2.275696657</v>
      </c>
      <c r="M5" s="19">
        <v>136.536355094</v>
      </c>
      <c r="N5" s="23">
        <f t="shared" ref="N5:N17" si="3">M5/60</f>
        <v>2.275605918</v>
      </c>
      <c r="O5" s="19">
        <v>136.423033696</v>
      </c>
      <c r="P5" s="23">
        <f t="shared" ref="P5:P17" si="4">O5/60</f>
        <v>2.273717228</v>
      </c>
    </row>
    <row r="6">
      <c r="B6" s="36">
        <v>1.0</v>
      </c>
      <c r="C6" s="36" t="s">
        <v>81</v>
      </c>
      <c r="D6" s="54">
        <v>631.129797613</v>
      </c>
      <c r="E6" s="38">
        <f>D3/D6</f>
        <v>11.69301484</v>
      </c>
      <c r="F6" s="38">
        <f>E6/28</f>
        <v>0.4176076729</v>
      </c>
      <c r="G6" s="36" t="s">
        <v>82</v>
      </c>
      <c r="J6" s="22" t="s">
        <v>17</v>
      </c>
      <c r="K6" s="19">
        <v>464.616727048</v>
      </c>
      <c r="L6" s="23">
        <f t="shared" si="2"/>
        <v>7.743612117</v>
      </c>
      <c r="M6" s="19">
        <v>464.310981513</v>
      </c>
      <c r="N6" s="23">
        <f t="shared" si="3"/>
        <v>7.738516359</v>
      </c>
      <c r="O6" s="19">
        <v>465.42894545</v>
      </c>
      <c r="P6" s="23">
        <f t="shared" si="4"/>
        <v>7.757149091</v>
      </c>
    </row>
    <row r="7">
      <c r="B7" s="55">
        <v>2.0</v>
      </c>
      <c r="C7" s="55" t="s">
        <v>83</v>
      </c>
      <c r="D7" s="56">
        <v>481.036979043</v>
      </c>
      <c r="E7" s="57">
        <f>D3/D7</f>
        <v>15.34146108</v>
      </c>
      <c r="F7" s="57">
        <f>E7/25</f>
        <v>0.6136584431</v>
      </c>
      <c r="G7" s="55" t="s">
        <v>84</v>
      </c>
      <c r="J7" s="22" t="s">
        <v>18</v>
      </c>
      <c r="K7" s="19">
        <v>185.934302382</v>
      </c>
      <c r="L7" s="23">
        <f t="shared" si="2"/>
        <v>3.09890504</v>
      </c>
      <c r="M7" s="19">
        <v>185.857419829</v>
      </c>
      <c r="N7" s="23">
        <f t="shared" si="3"/>
        <v>3.097623664</v>
      </c>
      <c r="O7" s="19">
        <v>189.324866705</v>
      </c>
      <c r="P7" s="23">
        <f t="shared" si="4"/>
        <v>3.155414445</v>
      </c>
    </row>
    <row r="8">
      <c r="J8" s="22" t="s">
        <v>19</v>
      </c>
      <c r="K8" s="19">
        <v>344.793731455</v>
      </c>
      <c r="L8" s="23">
        <f t="shared" si="2"/>
        <v>5.746562191</v>
      </c>
      <c r="M8" s="19">
        <v>344.890650619</v>
      </c>
      <c r="N8" s="23">
        <f t="shared" si="3"/>
        <v>5.74817751</v>
      </c>
      <c r="O8" s="19">
        <v>344.593620135</v>
      </c>
      <c r="P8" s="23">
        <f t="shared" si="4"/>
        <v>5.743227002</v>
      </c>
    </row>
    <row r="9">
      <c r="A9" s="53"/>
      <c r="J9" s="22" t="s">
        <v>17</v>
      </c>
      <c r="K9" s="19">
        <v>69.093580703</v>
      </c>
      <c r="L9" s="23">
        <f t="shared" si="2"/>
        <v>1.151559678</v>
      </c>
      <c r="M9" s="19">
        <v>69.264878127</v>
      </c>
      <c r="N9" s="23">
        <f t="shared" si="3"/>
        <v>1.154414635</v>
      </c>
      <c r="O9" s="19">
        <v>71.99784073</v>
      </c>
      <c r="P9" s="23">
        <f t="shared" si="4"/>
        <v>1.199964012</v>
      </c>
    </row>
    <row r="10">
      <c r="B10" s="33" t="s">
        <v>49</v>
      </c>
      <c r="C10" s="34" t="s">
        <v>2</v>
      </c>
      <c r="D10" s="35" t="s">
        <v>50</v>
      </c>
      <c r="J10" s="22" t="s">
        <v>20</v>
      </c>
      <c r="K10" s="19">
        <v>50.102230837</v>
      </c>
      <c r="L10" s="23">
        <f t="shared" si="2"/>
        <v>0.8350371806</v>
      </c>
      <c r="M10" s="19">
        <v>50.047063155</v>
      </c>
      <c r="N10" s="23">
        <f t="shared" si="3"/>
        <v>0.8341177193</v>
      </c>
      <c r="O10" s="19">
        <v>50.102171874</v>
      </c>
      <c r="P10" s="23">
        <f t="shared" si="4"/>
        <v>0.8350361979</v>
      </c>
    </row>
    <row r="11">
      <c r="B11" s="36" t="s">
        <v>51</v>
      </c>
      <c r="C11" s="36">
        <v>8200.470676406</v>
      </c>
      <c r="D11" s="37">
        <v>1.0</v>
      </c>
      <c r="J11" s="22" t="s">
        <v>19</v>
      </c>
      <c r="K11" s="19">
        <v>138.361377089</v>
      </c>
      <c r="L11" s="23">
        <f t="shared" si="2"/>
        <v>2.306022951</v>
      </c>
      <c r="M11" s="19">
        <v>143.711321914</v>
      </c>
      <c r="N11" s="23">
        <f t="shared" si="3"/>
        <v>2.395188699</v>
      </c>
      <c r="O11" s="19">
        <v>143.865819471</v>
      </c>
      <c r="P11" s="23">
        <f t="shared" si="4"/>
        <v>2.397763658</v>
      </c>
    </row>
    <row r="12">
      <c r="B12" s="36" t="s">
        <v>10</v>
      </c>
      <c r="C12" s="36">
        <v>7379.810090734</v>
      </c>
      <c r="D12" s="38">
        <f>C11/C12</f>
        <v>1.111203483</v>
      </c>
      <c r="J12" s="22" t="s">
        <v>18</v>
      </c>
      <c r="K12" s="19">
        <v>170.713702999</v>
      </c>
      <c r="L12" s="23">
        <f t="shared" si="2"/>
        <v>2.845228383</v>
      </c>
      <c r="M12" s="19">
        <v>111.659231629</v>
      </c>
      <c r="N12" s="23">
        <f t="shared" si="3"/>
        <v>1.860987194</v>
      </c>
      <c r="O12" s="19">
        <v>107.39006896</v>
      </c>
      <c r="P12" s="23">
        <f t="shared" si="4"/>
        <v>1.789834483</v>
      </c>
    </row>
    <row r="13">
      <c r="B13" s="36" t="s">
        <v>52</v>
      </c>
      <c r="C13" s="36">
        <v>2208.77</v>
      </c>
      <c r="D13" s="37">
        <v>3.48</v>
      </c>
      <c r="J13" s="22" t="s">
        <v>20</v>
      </c>
      <c r="K13" s="19">
        <v>1.815087478</v>
      </c>
      <c r="L13" s="23">
        <f t="shared" si="2"/>
        <v>0.03025145797</v>
      </c>
      <c r="M13" s="19">
        <v>1.813016524</v>
      </c>
      <c r="N13" s="23">
        <f t="shared" si="3"/>
        <v>0.03021694207</v>
      </c>
      <c r="O13" s="19">
        <v>1.817855159</v>
      </c>
      <c r="P13" s="23">
        <f t="shared" si="4"/>
        <v>0.03029758598</v>
      </c>
    </row>
    <row r="14">
      <c r="B14" s="36" t="s">
        <v>53</v>
      </c>
      <c r="C14" s="36">
        <v>2044.78302451</v>
      </c>
      <c r="D14" s="37">
        <v>3.61</v>
      </c>
      <c r="J14" s="22" t="s">
        <v>20</v>
      </c>
      <c r="K14" s="19">
        <v>139.177005419</v>
      </c>
      <c r="L14" s="23">
        <f t="shared" si="2"/>
        <v>2.319616757</v>
      </c>
      <c r="M14" s="19">
        <v>145.291409064</v>
      </c>
      <c r="N14" s="23">
        <f t="shared" si="3"/>
        <v>2.421523484</v>
      </c>
      <c r="O14" s="19">
        <v>139.326461757</v>
      </c>
      <c r="P14" s="23">
        <f t="shared" si="4"/>
        <v>2.322107696</v>
      </c>
    </row>
    <row r="15">
      <c r="B15" s="36" t="s">
        <v>70</v>
      </c>
      <c r="C15" s="36">
        <v>2031.476653996</v>
      </c>
      <c r="D15" s="37">
        <v>3.63</v>
      </c>
      <c r="J15" s="22" t="s">
        <v>19</v>
      </c>
      <c r="K15" s="19">
        <v>0.081053371</v>
      </c>
      <c r="L15" s="23">
        <f t="shared" si="2"/>
        <v>0.001350889517</v>
      </c>
      <c r="M15" s="19">
        <v>0.080485851</v>
      </c>
      <c r="N15" s="23">
        <f t="shared" si="3"/>
        <v>0.00134143085</v>
      </c>
      <c r="O15" s="19">
        <v>0.083983662</v>
      </c>
      <c r="P15" s="23">
        <f t="shared" si="4"/>
        <v>0.0013997277</v>
      </c>
    </row>
    <row r="16">
      <c r="B16" s="36" t="s">
        <v>81</v>
      </c>
      <c r="C16" s="36">
        <v>631.129797613</v>
      </c>
      <c r="D16" s="37">
        <v>11.69</v>
      </c>
      <c r="J16" s="19" t="s">
        <v>35</v>
      </c>
      <c r="K16" s="23">
        <f>SUM(K5:K15)</f>
        <v>1701.230598</v>
      </c>
      <c r="L16" s="24">
        <f t="shared" si="2"/>
        <v>28.3538433</v>
      </c>
      <c r="M16" s="23">
        <f>SUM(M5:M15)</f>
        <v>1653.462813</v>
      </c>
      <c r="N16" s="24">
        <f t="shared" si="3"/>
        <v>27.55771356</v>
      </c>
      <c r="O16" s="23">
        <f>SUM(O5:O15)</f>
        <v>1650.354668</v>
      </c>
      <c r="P16" s="24">
        <f t="shared" si="4"/>
        <v>27.50591113</v>
      </c>
    </row>
    <row r="17">
      <c r="B17" s="55" t="s">
        <v>83</v>
      </c>
      <c r="C17" s="56">
        <v>481.036979043</v>
      </c>
      <c r="D17" s="58">
        <v>15.34</v>
      </c>
      <c r="J17" s="25" t="s">
        <v>85</v>
      </c>
      <c r="K17" s="26">
        <v>2031.476653996</v>
      </c>
      <c r="L17" s="27">
        <f t="shared" si="2"/>
        <v>33.85794423</v>
      </c>
      <c r="M17" s="59">
        <v>631.129797613</v>
      </c>
      <c r="N17" s="60">
        <f t="shared" si="3"/>
        <v>10.51882996</v>
      </c>
      <c r="O17" s="26">
        <v>481.036979043</v>
      </c>
      <c r="P17" s="27">
        <f t="shared" si="4"/>
        <v>8.017282984</v>
      </c>
    </row>
    <row r="19">
      <c r="B19" s="39" t="s">
        <v>49</v>
      </c>
      <c r="C19" s="40" t="s">
        <v>54</v>
      </c>
      <c r="D19" s="41" t="s">
        <v>50</v>
      </c>
    </row>
    <row r="20">
      <c r="B20" s="36" t="s">
        <v>51</v>
      </c>
      <c r="C20" s="61">
        <v>100.0</v>
      </c>
      <c r="D20" s="37">
        <v>1.0</v>
      </c>
      <c r="J20" s="19" t="s">
        <v>12</v>
      </c>
      <c r="K20" s="20" t="s">
        <v>78</v>
      </c>
      <c r="L20" s="11"/>
      <c r="M20" s="20" t="s">
        <v>86</v>
      </c>
      <c r="N20" s="11"/>
      <c r="O20" s="20" t="s">
        <v>87</v>
      </c>
      <c r="P20" s="11"/>
    </row>
    <row r="21">
      <c r="B21" s="36" t="s">
        <v>10</v>
      </c>
      <c r="C21" s="61">
        <v>100.0</v>
      </c>
      <c r="D21" s="37">
        <v>1.11</v>
      </c>
      <c r="J21" s="22" t="s">
        <v>13</v>
      </c>
      <c r="K21" s="22" t="s">
        <v>14</v>
      </c>
      <c r="L21" s="22" t="s">
        <v>15</v>
      </c>
      <c r="M21" s="22" t="s">
        <v>14</v>
      </c>
      <c r="N21" s="22" t="s">
        <v>15</v>
      </c>
      <c r="O21" s="22" t="s">
        <v>14</v>
      </c>
      <c r="P21" s="22" t="s">
        <v>15</v>
      </c>
    </row>
    <row r="22">
      <c r="B22" s="36" t="s">
        <v>52</v>
      </c>
      <c r="C22" s="61">
        <v>84.0</v>
      </c>
      <c r="D22" s="37">
        <v>3.48</v>
      </c>
      <c r="J22" s="22" t="s">
        <v>16</v>
      </c>
      <c r="K22" s="19">
        <v>136.536355094</v>
      </c>
      <c r="L22" s="23">
        <f t="shared" ref="L22:L34" si="5">K22/60</f>
        <v>2.275605918</v>
      </c>
      <c r="M22" s="19">
        <v>136.516575238</v>
      </c>
      <c r="N22" s="23">
        <f t="shared" ref="N22:N34" si="6">M22/60</f>
        <v>2.275276254</v>
      </c>
      <c r="O22" s="19">
        <v>136.430237268</v>
      </c>
      <c r="P22" s="23">
        <f t="shared" ref="P22:P34" si="7">O22/60</f>
        <v>2.273837288</v>
      </c>
    </row>
    <row r="23">
      <c r="B23" s="36" t="s">
        <v>53</v>
      </c>
      <c r="C23" s="61">
        <v>90.0</v>
      </c>
      <c r="D23" s="37">
        <v>3.61</v>
      </c>
      <c r="J23" s="22" t="s">
        <v>17</v>
      </c>
      <c r="K23" s="19">
        <v>464.310981513</v>
      </c>
      <c r="L23" s="23">
        <f t="shared" si="5"/>
        <v>7.738516359</v>
      </c>
      <c r="M23" s="19">
        <v>465.626515502</v>
      </c>
      <c r="N23" s="23">
        <f t="shared" si="6"/>
        <v>7.760441925</v>
      </c>
      <c r="O23" s="19">
        <v>464.942479918</v>
      </c>
      <c r="P23" s="23">
        <f t="shared" si="7"/>
        <v>7.749041332</v>
      </c>
    </row>
    <row r="24">
      <c r="B24" s="36" t="s">
        <v>70</v>
      </c>
      <c r="C24" s="61">
        <v>91.0</v>
      </c>
      <c r="D24" s="37">
        <v>3.63</v>
      </c>
      <c r="J24" s="22" t="s">
        <v>18</v>
      </c>
      <c r="K24" s="19">
        <v>185.857419829</v>
      </c>
      <c r="L24" s="23">
        <f t="shared" si="5"/>
        <v>3.097623664</v>
      </c>
      <c r="M24" s="19">
        <v>185.976245605</v>
      </c>
      <c r="N24" s="23">
        <f t="shared" si="6"/>
        <v>3.099604093</v>
      </c>
      <c r="O24" s="19">
        <v>185.783309665</v>
      </c>
      <c r="P24" s="23">
        <f t="shared" si="7"/>
        <v>3.096388494</v>
      </c>
    </row>
    <row r="25">
      <c r="B25" s="36" t="s">
        <v>81</v>
      </c>
      <c r="C25" s="61">
        <v>42.0</v>
      </c>
      <c r="D25" s="37">
        <v>11.69</v>
      </c>
      <c r="J25" s="22" t="s">
        <v>19</v>
      </c>
      <c r="K25" s="19">
        <v>344.890650619</v>
      </c>
      <c r="L25" s="23">
        <f t="shared" si="5"/>
        <v>5.74817751</v>
      </c>
      <c r="M25" s="19">
        <v>344.837688617</v>
      </c>
      <c r="N25" s="23">
        <f t="shared" si="6"/>
        <v>5.74729481</v>
      </c>
      <c r="O25" s="19">
        <v>344.943548307</v>
      </c>
      <c r="P25" s="23">
        <f t="shared" si="7"/>
        <v>5.749059138</v>
      </c>
    </row>
    <row r="26">
      <c r="B26" s="55" t="s">
        <v>83</v>
      </c>
      <c r="C26" s="62">
        <v>61.0</v>
      </c>
      <c r="D26" s="58">
        <v>15.34</v>
      </c>
      <c r="J26" s="22" t="s">
        <v>17</v>
      </c>
      <c r="K26" s="19">
        <v>69.264878127</v>
      </c>
      <c r="L26" s="23">
        <f t="shared" si="5"/>
        <v>1.154414635</v>
      </c>
      <c r="M26" s="19">
        <v>69.104922349</v>
      </c>
      <c r="N26" s="23">
        <f t="shared" si="6"/>
        <v>1.151748706</v>
      </c>
      <c r="O26" s="19">
        <v>69.112112929</v>
      </c>
      <c r="P26" s="23">
        <f t="shared" si="7"/>
        <v>1.151868549</v>
      </c>
    </row>
    <row r="27">
      <c r="J27" s="22" t="s">
        <v>20</v>
      </c>
      <c r="K27" s="19">
        <v>50.047063155</v>
      </c>
      <c r="L27" s="23">
        <f t="shared" si="5"/>
        <v>0.8341177193</v>
      </c>
      <c r="M27" s="19">
        <v>50.005250415</v>
      </c>
      <c r="N27" s="23">
        <f t="shared" si="6"/>
        <v>0.8334208403</v>
      </c>
      <c r="O27" s="19">
        <v>50.044575439</v>
      </c>
      <c r="P27" s="23">
        <f t="shared" si="7"/>
        <v>0.8340762573</v>
      </c>
    </row>
    <row r="28">
      <c r="J28" s="22" t="s">
        <v>19</v>
      </c>
      <c r="K28" s="19">
        <v>143.711321914</v>
      </c>
      <c r="L28" s="23">
        <f t="shared" si="5"/>
        <v>2.395188699</v>
      </c>
      <c r="M28" s="19">
        <v>143.776497185</v>
      </c>
      <c r="N28" s="23">
        <f t="shared" si="6"/>
        <v>2.396274953</v>
      </c>
      <c r="O28" s="19">
        <v>143.677511492</v>
      </c>
      <c r="P28" s="23">
        <f t="shared" si="7"/>
        <v>2.394625192</v>
      </c>
    </row>
    <row r="29">
      <c r="J29" s="22" t="s">
        <v>18</v>
      </c>
      <c r="K29" s="19">
        <v>111.659231629</v>
      </c>
      <c r="L29" s="23">
        <f t="shared" si="5"/>
        <v>1.860987194</v>
      </c>
      <c r="M29" s="19">
        <v>111.937951889</v>
      </c>
      <c r="N29" s="23">
        <f t="shared" si="6"/>
        <v>1.865632531</v>
      </c>
      <c r="O29" s="19">
        <v>111.688893604</v>
      </c>
      <c r="P29" s="23">
        <f t="shared" si="7"/>
        <v>1.86148156</v>
      </c>
    </row>
    <row r="30">
      <c r="J30" s="22" t="s">
        <v>20</v>
      </c>
      <c r="K30" s="19">
        <v>1.813016524</v>
      </c>
      <c r="L30" s="23">
        <f t="shared" si="5"/>
        <v>0.03021694207</v>
      </c>
      <c r="M30" s="19">
        <v>1.811851128</v>
      </c>
      <c r="N30" s="23">
        <f t="shared" si="6"/>
        <v>0.0301975188</v>
      </c>
      <c r="O30" s="19">
        <v>1.812427241</v>
      </c>
      <c r="P30" s="23">
        <f t="shared" si="7"/>
        <v>0.03020712068</v>
      </c>
    </row>
    <row r="31">
      <c r="J31" s="22" t="s">
        <v>20</v>
      </c>
      <c r="K31" s="19">
        <v>145.291409064</v>
      </c>
      <c r="L31" s="23">
        <f t="shared" si="5"/>
        <v>2.421523484</v>
      </c>
      <c r="M31" s="19">
        <v>145.257740505</v>
      </c>
      <c r="N31" s="23">
        <f t="shared" si="6"/>
        <v>2.420962342</v>
      </c>
      <c r="O31" s="19">
        <v>145.270935834</v>
      </c>
      <c r="P31" s="23">
        <f t="shared" si="7"/>
        <v>2.421182264</v>
      </c>
    </row>
    <row r="32">
      <c r="J32" s="22" t="s">
        <v>19</v>
      </c>
      <c r="K32" s="19">
        <v>0.080485851</v>
      </c>
      <c r="L32" s="23">
        <f t="shared" si="5"/>
        <v>0.00134143085</v>
      </c>
      <c r="M32" s="19">
        <v>0.080756716</v>
      </c>
      <c r="N32" s="23">
        <f t="shared" si="6"/>
        <v>0.001345945267</v>
      </c>
      <c r="O32" s="19">
        <v>0.080725725</v>
      </c>
      <c r="P32" s="23">
        <f t="shared" si="7"/>
        <v>0.00134542875</v>
      </c>
    </row>
    <row r="33">
      <c r="J33" s="19" t="s">
        <v>35</v>
      </c>
      <c r="K33" s="23">
        <f>SUM(K22:K32)</f>
        <v>1653.462813</v>
      </c>
      <c r="L33" s="24">
        <f t="shared" si="5"/>
        <v>27.55771356</v>
      </c>
      <c r="M33" s="23">
        <f>SUM(M22:M32)</f>
        <v>1654.931995</v>
      </c>
      <c r="N33" s="24">
        <f t="shared" si="6"/>
        <v>27.58219992</v>
      </c>
      <c r="O33" s="23">
        <f>SUM(O22:O32)</f>
        <v>1653.786757</v>
      </c>
      <c r="P33" s="24">
        <f t="shared" si="7"/>
        <v>27.56311262</v>
      </c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4" t="s">
        <v>85</v>
      </c>
      <c r="K34" s="59">
        <v>631.129797613</v>
      </c>
      <c r="L34" s="60">
        <f t="shared" si="5"/>
        <v>10.51882996</v>
      </c>
      <c r="M34" s="65">
        <v>631.260794041</v>
      </c>
      <c r="N34" s="66">
        <f t="shared" si="6"/>
        <v>10.52101323</v>
      </c>
      <c r="O34" s="67">
        <v>631.188990394</v>
      </c>
      <c r="P34" s="68">
        <f t="shared" si="7"/>
        <v>10.51981651</v>
      </c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J35" s="18"/>
      <c r="K35" s="18"/>
      <c r="L35" s="18"/>
      <c r="M35" s="18"/>
      <c r="N35" s="18"/>
      <c r="O35" s="18"/>
      <c r="P35" s="18"/>
    </row>
    <row r="36">
      <c r="J36" s="19" t="s">
        <v>12</v>
      </c>
      <c r="K36" s="20" t="s">
        <v>88</v>
      </c>
      <c r="L36" s="11"/>
      <c r="M36" s="20" t="s">
        <v>79</v>
      </c>
      <c r="N36" s="11"/>
      <c r="O36" s="20" t="s">
        <v>89</v>
      </c>
      <c r="P36" s="11"/>
    </row>
    <row r="37">
      <c r="J37" s="22" t="s">
        <v>13</v>
      </c>
      <c r="K37" s="22" t="s">
        <v>14</v>
      </c>
      <c r="L37" s="22" t="s">
        <v>15</v>
      </c>
      <c r="M37" s="22" t="s">
        <v>14</v>
      </c>
      <c r="N37" s="22" t="s">
        <v>15</v>
      </c>
      <c r="O37" s="22" t="s">
        <v>14</v>
      </c>
      <c r="P37" s="22" t="s">
        <v>15</v>
      </c>
    </row>
    <row r="38">
      <c r="J38" s="22" t="s">
        <v>16</v>
      </c>
      <c r="K38" s="19">
        <v>136.486357424</v>
      </c>
      <c r="L38" s="23">
        <f t="shared" ref="L38:L50" si="8">K38/60</f>
        <v>2.274772624</v>
      </c>
      <c r="M38" s="19">
        <v>136.423033696</v>
      </c>
      <c r="N38" s="23">
        <f t="shared" ref="N38:N50" si="9">M38/60</f>
        <v>2.273717228</v>
      </c>
      <c r="O38" s="19">
        <v>136.407195457</v>
      </c>
      <c r="P38" s="23">
        <f t="shared" ref="P38:P50" si="10">O38/60</f>
        <v>2.273453258</v>
      </c>
    </row>
    <row r="39">
      <c r="J39" s="22" t="s">
        <v>17</v>
      </c>
      <c r="K39" s="19">
        <v>465.919776504</v>
      </c>
      <c r="L39" s="23">
        <f t="shared" si="8"/>
        <v>7.765329608</v>
      </c>
      <c r="M39" s="19">
        <v>465.42894545</v>
      </c>
      <c r="N39" s="23">
        <f t="shared" si="9"/>
        <v>7.757149091</v>
      </c>
      <c r="O39" s="19">
        <v>465.878530824</v>
      </c>
      <c r="P39" s="23">
        <f t="shared" si="10"/>
        <v>7.76464218</v>
      </c>
    </row>
    <row r="40">
      <c r="J40" s="22" t="s">
        <v>18</v>
      </c>
      <c r="K40" s="19">
        <v>189.614388769</v>
      </c>
      <c r="L40" s="23">
        <f t="shared" si="8"/>
        <v>3.160239813</v>
      </c>
      <c r="M40" s="19">
        <v>189.324866705</v>
      </c>
      <c r="N40" s="23">
        <f t="shared" si="9"/>
        <v>3.155414445</v>
      </c>
      <c r="O40" s="19">
        <v>189.127930249</v>
      </c>
      <c r="P40" s="23">
        <f t="shared" si="10"/>
        <v>3.152132171</v>
      </c>
    </row>
    <row r="41">
      <c r="J41" s="22" t="s">
        <v>19</v>
      </c>
      <c r="K41" s="19">
        <v>344.449566357</v>
      </c>
      <c r="L41" s="23">
        <f t="shared" si="8"/>
        <v>5.740826106</v>
      </c>
      <c r="M41" s="19">
        <v>344.593620135</v>
      </c>
      <c r="N41" s="23">
        <f t="shared" si="9"/>
        <v>5.743227002</v>
      </c>
      <c r="O41" s="19">
        <v>344.520096922</v>
      </c>
      <c r="P41" s="23">
        <f t="shared" si="10"/>
        <v>5.742001615</v>
      </c>
    </row>
    <row r="42">
      <c r="J42" s="22" t="s">
        <v>17</v>
      </c>
      <c r="K42" s="19">
        <v>71.988264813</v>
      </c>
      <c r="L42" s="23">
        <f t="shared" si="8"/>
        <v>1.199804414</v>
      </c>
      <c r="M42" s="19">
        <v>71.99784073</v>
      </c>
      <c r="N42" s="23">
        <f t="shared" si="9"/>
        <v>1.199964012</v>
      </c>
      <c r="O42" s="19">
        <v>71.804302033</v>
      </c>
      <c r="P42" s="23">
        <f t="shared" si="10"/>
        <v>1.196738367</v>
      </c>
    </row>
    <row r="43">
      <c r="J43" s="22" t="s">
        <v>20</v>
      </c>
      <c r="K43" s="19">
        <v>50.151636967</v>
      </c>
      <c r="L43" s="23">
        <f t="shared" si="8"/>
        <v>0.8358606161</v>
      </c>
      <c r="M43" s="19">
        <v>50.102171874</v>
      </c>
      <c r="N43" s="23">
        <f t="shared" si="9"/>
        <v>0.8350361979</v>
      </c>
      <c r="O43" s="19">
        <v>50.086561284</v>
      </c>
      <c r="P43" s="23">
        <f t="shared" si="10"/>
        <v>0.8347760214</v>
      </c>
    </row>
    <row r="44">
      <c r="J44" s="22" t="s">
        <v>19</v>
      </c>
      <c r="K44" s="19">
        <v>143.842609385</v>
      </c>
      <c r="L44" s="23">
        <f t="shared" si="8"/>
        <v>2.397376823</v>
      </c>
      <c r="M44" s="19">
        <v>143.865819471</v>
      </c>
      <c r="N44" s="23">
        <f t="shared" si="9"/>
        <v>2.397763658</v>
      </c>
      <c r="O44" s="19">
        <v>143.830320759</v>
      </c>
      <c r="P44" s="23">
        <f t="shared" si="10"/>
        <v>2.397172013</v>
      </c>
    </row>
    <row r="45">
      <c r="J45" s="22" t="s">
        <v>18</v>
      </c>
      <c r="K45" s="19">
        <v>108.538823988</v>
      </c>
      <c r="L45" s="23">
        <f t="shared" si="8"/>
        <v>1.8089804</v>
      </c>
      <c r="M45" s="19">
        <v>107.39006896</v>
      </c>
      <c r="N45" s="23">
        <f t="shared" si="9"/>
        <v>1.789834483</v>
      </c>
      <c r="O45" s="19">
        <v>107.415688681</v>
      </c>
      <c r="P45" s="23">
        <f t="shared" si="10"/>
        <v>1.790261478</v>
      </c>
    </row>
    <row r="46">
      <c r="J46" s="22" t="s">
        <v>20</v>
      </c>
      <c r="K46" s="19">
        <v>1.815522516</v>
      </c>
      <c r="L46" s="23">
        <f t="shared" si="8"/>
        <v>0.0302587086</v>
      </c>
      <c r="M46" s="19">
        <v>1.817855159</v>
      </c>
      <c r="N46" s="23">
        <f t="shared" si="9"/>
        <v>0.03029758598</v>
      </c>
      <c r="O46" s="19">
        <v>1.813606857</v>
      </c>
      <c r="P46" s="23">
        <f t="shared" si="10"/>
        <v>0.03022678095</v>
      </c>
    </row>
    <row r="47">
      <c r="J47" s="22" t="s">
        <v>20</v>
      </c>
      <c r="K47" s="19">
        <v>139.195379742</v>
      </c>
      <c r="L47" s="23">
        <f t="shared" si="8"/>
        <v>2.319922996</v>
      </c>
      <c r="M47" s="19">
        <v>139.326461757</v>
      </c>
      <c r="N47" s="23">
        <f t="shared" si="9"/>
        <v>2.322107696</v>
      </c>
      <c r="O47" s="19">
        <v>139.180929023</v>
      </c>
      <c r="P47" s="23">
        <f t="shared" si="10"/>
        <v>2.31968215</v>
      </c>
    </row>
    <row r="48">
      <c r="J48" s="22" t="s">
        <v>19</v>
      </c>
      <c r="K48" s="19">
        <v>0.083898432</v>
      </c>
      <c r="L48" s="23">
        <f t="shared" si="8"/>
        <v>0.0013983072</v>
      </c>
      <c r="M48" s="19">
        <v>0.083983662</v>
      </c>
      <c r="N48" s="23">
        <f t="shared" si="9"/>
        <v>0.0013997277</v>
      </c>
      <c r="O48" s="19">
        <v>0.08450466</v>
      </c>
      <c r="P48" s="23">
        <f t="shared" si="10"/>
        <v>0.001408411</v>
      </c>
    </row>
    <row r="49">
      <c r="J49" s="19" t="s">
        <v>35</v>
      </c>
      <c r="K49" s="23">
        <f>SUM(K38:K48)</f>
        <v>1652.086225</v>
      </c>
      <c r="L49" s="24">
        <f t="shared" si="8"/>
        <v>27.53477041</v>
      </c>
      <c r="M49" s="23">
        <f>SUM(M38:M48)</f>
        <v>1650.354668</v>
      </c>
      <c r="N49" s="24">
        <f t="shared" si="9"/>
        <v>27.50591113</v>
      </c>
      <c r="O49" s="23">
        <f>SUM(O38:O48)</f>
        <v>1650.149667</v>
      </c>
      <c r="P49" s="24">
        <f t="shared" si="10"/>
        <v>27.50249445</v>
      </c>
    </row>
    <row r="50">
      <c r="J50" s="25" t="s">
        <v>85</v>
      </c>
      <c r="K50" s="28">
        <v>481.49198683</v>
      </c>
      <c r="L50" s="29">
        <f t="shared" si="8"/>
        <v>8.024866447</v>
      </c>
      <c r="M50" s="26">
        <v>481.036979043</v>
      </c>
      <c r="N50" s="27">
        <f t="shared" si="9"/>
        <v>8.017282984</v>
      </c>
      <c r="O50" s="30">
        <v>481.483973268</v>
      </c>
      <c r="P50" s="31">
        <f t="shared" si="10"/>
        <v>8.024732888</v>
      </c>
    </row>
  </sheetData>
  <mergeCells count="9">
    <mergeCell ref="M36:N36"/>
    <mergeCell ref="O36:P36"/>
    <mergeCell ref="K3:L3"/>
    <mergeCell ref="M3:N3"/>
    <mergeCell ref="O3:P3"/>
    <mergeCell ref="K20:L20"/>
    <mergeCell ref="M20:N20"/>
    <mergeCell ref="O20:P20"/>
    <mergeCell ref="K36:L36"/>
  </mergeCells>
  <dataValidations>
    <dataValidation type="custom" allowBlank="1" showDropDown="1" sqref="D3:F7 D11:D17 C20:D26">
      <formula1>AND(ISNUMBER(C3),(NOT(OR(NOT(ISERROR(DATEVALUE(C3))), AND(ISNUMBER(C3), LEFT(CELL("format", C3))="D")))))</formula1>
    </dataValidation>
  </dataValidations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6.88"/>
    <col customWidth="1" min="5" max="5" width="19.13"/>
    <col customWidth="1" min="6" max="6" width="18.25"/>
    <col customWidth="1" min="7" max="7" width="18.13"/>
    <col customWidth="1" min="8" max="8" width="17.88"/>
  </cols>
  <sheetData>
    <row r="1">
      <c r="A1" s="69"/>
      <c r="B1" s="69"/>
      <c r="C1" s="70"/>
      <c r="D1" s="70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>
      <c r="A2" s="69"/>
      <c r="B2" s="19" t="s">
        <v>90</v>
      </c>
      <c r="C2" s="71" t="s">
        <v>91</v>
      </c>
      <c r="D2" s="11"/>
      <c r="E2" s="71" t="s">
        <v>92</v>
      </c>
      <c r="F2" s="11"/>
      <c r="G2" s="71" t="s">
        <v>93</v>
      </c>
      <c r="H2" s="11"/>
      <c r="I2" s="70" t="s">
        <v>94</v>
      </c>
      <c r="J2" s="70" t="s">
        <v>95</v>
      </c>
      <c r="K2" s="70" t="s">
        <v>96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</row>
    <row r="3">
      <c r="A3" s="69"/>
      <c r="B3" s="22" t="s">
        <v>13</v>
      </c>
      <c r="C3" s="22" t="s">
        <v>14</v>
      </c>
      <c r="D3" s="22" t="s">
        <v>15</v>
      </c>
      <c r="E3" s="22" t="s">
        <v>14</v>
      </c>
      <c r="F3" s="22" t="s">
        <v>15</v>
      </c>
      <c r="G3" s="22" t="s">
        <v>14</v>
      </c>
      <c r="H3" s="22" t="s">
        <v>15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</row>
    <row r="4">
      <c r="A4" s="69"/>
      <c r="B4" s="22" t="s">
        <v>16</v>
      </c>
      <c r="C4" s="19">
        <v>2041.734793348</v>
      </c>
      <c r="D4" s="23">
        <f t="shared" ref="D4:D15" si="1">C4/60</f>
        <v>34.02891322</v>
      </c>
      <c r="E4" s="19">
        <v>2163.965676522</v>
      </c>
      <c r="F4" s="23">
        <f t="shared" ref="F4:F15" si="2">E4/60</f>
        <v>36.06609461</v>
      </c>
      <c r="G4" s="19">
        <v>1436.569644516</v>
      </c>
      <c r="H4" s="23">
        <f t="shared" ref="H4:H15" si="3">G4/60</f>
        <v>23.94282741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</row>
    <row r="5">
      <c r="A5" s="69"/>
      <c r="B5" s="22" t="s">
        <v>17</v>
      </c>
      <c r="C5" s="19">
        <v>5413.38596637</v>
      </c>
      <c r="D5" s="23">
        <f t="shared" si="1"/>
        <v>90.22309944</v>
      </c>
      <c r="E5" s="19">
        <v>1585.97620707</v>
      </c>
      <c r="F5" s="23">
        <f t="shared" si="2"/>
        <v>26.43293678</v>
      </c>
      <c r="G5" s="19">
        <v>3979.694075654</v>
      </c>
      <c r="H5" s="23">
        <f t="shared" si="3"/>
        <v>66.32823459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>
      <c r="A6" s="69"/>
      <c r="B6" s="22" t="s">
        <v>18</v>
      </c>
      <c r="C6" s="19">
        <v>1112.722586539</v>
      </c>
      <c r="D6" s="23">
        <f t="shared" si="1"/>
        <v>18.54537644</v>
      </c>
      <c r="E6" s="19">
        <v>636.389952159</v>
      </c>
      <c r="F6" s="23">
        <f t="shared" si="2"/>
        <v>10.6064992</v>
      </c>
      <c r="G6" s="19">
        <v>3394.599449526</v>
      </c>
      <c r="H6" s="23">
        <f t="shared" si="3"/>
        <v>56.57665749</v>
      </c>
      <c r="I6" s="70">
        <v>7590.0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>
      <c r="A7" s="69"/>
      <c r="B7" s="22" t="s">
        <v>19</v>
      </c>
      <c r="C7" s="19">
        <v>2601.686242891</v>
      </c>
      <c r="D7" s="23">
        <f t="shared" si="1"/>
        <v>43.36143738</v>
      </c>
      <c r="E7" s="19">
        <v>843.557519433</v>
      </c>
      <c r="F7" s="23">
        <f t="shared" si="2"/>
        <v>14.05929199</v>
      </c>
      <c r="G7" s="19">
        <v>3789.6</v>
      </c>
      <c r="H7" s="23">
        <f t="shared" si="3"/>
        <v>63.16</v>
      </c>
      <c r="I7" s="70">
        <v>4001.0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>
      <c r="A8" s="69"/>
      <c r="B8" s="22" t="s">
        <v>17</v>
      </c>
      <c r="C8" s="19">
        <v>553.204935228</v>
      </c>
      <c r="D8" s="23">
        <f t="shared" si="1"/>
        <v>9.220082254</v>
      </c>
      <c r="E8" s="19">
        <v>248.428162831</v>
      </c>
      <c r="F8" s="23">
        <f t="shared" si="2"/>
        <v>4.140469381</v>
      </c>
      <c r="G8" s="19">
        <v>1075.685008</v>
      </c>
      <c r="H8" s="23">
        <f t="shared" si="3"/>
        <v>17.92808347</v>
      </c>
      <c r="I8" s="70">
        <v>1812.0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>
      <c r="A9" s="69"/>
      <c r="B9" s="22" t="s">
        <v>20</v>
      </c>
      <c r="C9" s="19">
        <v>398.98123077</v>
      </c>
      <c r="D9" s="23">
        <f t="shared" si="1"/>
        <v>6.64968718</v>
      </c>
      <c r="E9" s="19">
        <v>133.978389276</v>
      </c>
      <c r="F9" s="23">
        <f t="shared" si="2"/>
        <v>2.232973155</v>
      </c>
      <c r="G9" s="19">
        <v>685.271052568</v>
      </c>
      <c r="H9" s="23">
        <f t="shared" si="3"/>
        <v>11.42118421</v>
      </c>
      <c r="I9" s="70">
        <v>484.0</v>
      </c>
      <c r="J9" s="70">
        <v>198.8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r="10">
      <c r="A10" s="69"/>
      <c r="B10" s="22" t="s">
        <v>19</v>
      </c>
      <c r="C10" s="19">
        <v>1040.902745231</v>
      </c>
      <c r="D10" s="23">
        <f t="shared" si="1"/>
        <v>17.34837909</v>
      </c>
      <c r="E10" s="19">
        <v>340.144362177</v>
      </c>
      <c r="F10" s="23">
        <f t="shared" si="2"/>
        <v>5.669072703</v>
      </c>
      <c r="G10" s="19">
        <v>1787.834505087</v>
      </c>
      <c r="H10" s="23">
        <f t="shared" si="3"/>
        <v>29.79724175</v>
      </c>
      <c r="I10" s="70">
        <v>1506.0</v>
      </c>
      <c r="J10" s="70">
        <v>377.8</v>
      </c>
      <c r="K10" s="70">
        <v>473.0</v>
      </c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9"/>
      <c r="B11" s="22" t="s">
        <v>18</v>
      </c>
      <c r="C11" s="19">
        <v>863.741120969</v>
      </c>
      <c r="D11" s="23">
        <f t="shared" si="1"/>
        <v>14.39568535</v>
      </c>
      <c r="E11" s="19">
        <v>505.842801374</v>
      </c>
      <c r="F11" s="23">
        <f t="shared" si="2"/>
        <v>8.430713356</v>
      </c>
      <c r="G11" s="19">
        <v>1836.857824</v>
      </c>
      <c r="H11" s="23">
        <f t="shared" si="3"/>
        <v>30.61429707</v>
      </c>
      <c r="I11" s="70">
        <v>6946.85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22" t="s">
        <v>20</v>
      </c>
      <c r="C12" s="19">
        <v>14.499986326</v>
      </c>
      <c r="D12" s="23">
        <f t="shared" si="1"/>
        <v>0.2416664388</v>
      </c>
      <c r="E12" s="19">
        <v>5.616098545</v>
      </c>
      <c r="F12" s="23">
        <f t="shared" si="2"/>
        <v>0.09360164242</v>
      </c>
      <c r="G12" s="19">
        <v>7.358824317</v>
      </c>
      <c r="H12" s="23">
        <f t="shared" si="3"/>
        <v>0.122647072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22" t="s">
        <v>20</v>
      </c>
      <c r="C13" s="19">
        <v>1107.164254852</v>
      </c>
      <c r="D13" s="23">
        <f t="shared" si="1"/>
        <v>18.45273758</v>
      </c>
      <c r="E13" s="19">
        <v>371.762294555</v>
      </c>
      <c r="F13" s="23">
        <f t="shared" si="2"/>
        <v>6.196038243</v>
      </c>
      <c r="G13" s="19">
        <v>822.711274986</v>
      </c>
      <c r="H13" s="23">
        <f t="shared" si="3"/>
        <v>13.71185458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22" t="s">
        <v>19</v>
      </c>
      <c r="C14" s="19">
        <v>0.715812723</v>
      </c>
      <c r="D14" s="23">
        <f t="shared" si="1"/>
        <v>0.01193021205</v>
      </c>
      <c r="E14" s="19">
        <v>0.278390095</v>
      </c>
      <c r="F14" s="23">
        <f t="shared" si="2"/>
        <v>0.004639834917</v>
      </c>
      <c r="G14" s="19">
        <v>1.0934</v>
      </c>
      <c r="H14" s="23">
        <f t="shared" si="3"/>
        <v>0.01822333333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19" t="s">
        <v>22</v>
      </c>
      <c r="C15" s="23">
        <f>SUM(C4:C14)</f>
        <v>15148.73968</v>
      </c>
      <c r="D15" s="24">
        <f t="shared" si="1"/>
        <v>252.4789946</v>
      </c>
      <c r="E15" s="23">
        <f>SUM(E4:E14)</f>
        <v>6835.939854</v>
      </c>
      <c r="F15" s="24">
        <f t="shared" si="2"/>
        <v>113.9323309</v>
      </c>
      <c r="G15" s="23">
        <f>SUM(G4:G14)</f>
        <v>18817.27506</v>
      </c>
      <c r="H15" s="24">
        <f t="shared" si="3"/>
        <v>313.621251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19" t="s">
        <v>90</v>
      </c>
      <c r="C18" s="71" t="s">
        <v>91</v>
      </c>
      <c r="D18" s="11"/>
      <c r="E18" s="71" t="s">
        <v>97</v>
      </c>
      <c r="F18" s="11"/>
      <c r="G18" s="71" t="s">
        <v>98</v>
      </c>
      <c r="H18" s="11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22" t="s">
        <v>13</v>
      </c>
      <c r="C19" s="22" t="s">
        <v>14</v>
      </c>
      <c r="D19" s="22" t="s">
        <v>15</v>
      </c>
      <c r="E19" s="22" t="s">
        <v>14</v>
      </c>
      <c r="F19" s="22" t="s">
        <v>15</v>
      </c>
      <c r="G19" s="22" t="s">
        <v>14</v>
      </c>
      <c r="H19" s="22" t="s">
        <v>15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22" t="s">
        <v>16</v>
      </c>
      <c r="C20" s="19">
        <v>2041.734793348</v>
      </c>
      <c r="D20" s="23">
        <f t="shared" ref="D20:D31" si="4">C20/60</f>
        <v>34.02891322</v>
      </c>
      <c r="E20" s="19">
        <v>311.763749417</v>
      </c>
      <c r="F20" s="23">
        <f t="shared" ref="F20:F31" si="5">E20/60</f>
        <v>5.19606249</v>
      </c>
      <c r="G20" s="19">
        <v>1067.019409234</v>
      </c>
      <c r="H20" s="23">
        <f t="shared" ref="H20:H31" si="6">G20/60</f>
        <v>17.78365682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22" t="s">
        <v>17</v>
      </c>
      <c r="C21" s="19">
        <v>5413.38596637</v>
      </c>
      <c r="D21" s="23">
        <f t="shared" si="4"/>
        <v>90.22309944</v>
      </c>
      <c r="E21" s="19">
        <v>1165.9451258</v>
      </c>
      <c r="F21" s="23">
        <f t="shared" si="5"/>
        <v>19.43241876</v>
      </c>
      <c r="G21" s="19">
        <v>2462.181738542</v>
      </c>
      <c r="H21" s="23">
        <f t="shared" si="6"/>
        <v>41.03636231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22" t="s">
        <v>18</v>
      </c>
      <c r="C22" s="19">
        <v>1112.722586539</v>
      </c>
      <c r="D22" s="23">
        <f t="shared" si="4"/>
        <v>18.54537644</v>
      </c>
      <c r="E22" s="19">
        <v>415.20397</v>
      </c>
      <c r="F22" s="23">
        <f t="shared" si="5"/>
        <v>6.920066167</v>
      </c>
      <c r="G22" s="19">
        <v>802.978244453</v>
      </c>
      <c r="H22" s="23">
        <f t="shared" si="6"/>
        <v>13.38297074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22" t="s">
        <v>19</v>
      </c>
      <c r="C23" s="19">
        <v>2601.686242891</v>
      </c>
      <c r="D23" s="23">
        <f t="shared" si="4"/>
        <v>43.36143738</v>
      </c>
      <c r="E23" s="19">
        <v>784.094058322</v>
      </c>
      <c r="F23" s="23">
        <f t="shared" si="5"/>
        <v>13.06823431</v>
      </c>
      <c r="G23" s="19">
        <v>1014.998810893</v>
      </c>
      <c r="H23" s="23">
        <f t="shared" si="6"/>
        <v>16.91664685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22" t="s">
        <v>17</v>
      </c>
      <c r="C24" s="19">
        <v>553.204935228</v>
      </c>
      <c r="D24" s="23">
        <f t="shared" si="4"/>
        <v>9.220082254</v>
      </c>
      <c r="E24" s="19">
        <v>164.800325168</v>
      </c>
      <c r="F24" s="23">
        <f t="shared" si="5"/>
        <v>2.746672086</v>
      </c>
      <c r="G24" s="19">
        <v>191.454445645</v>
      </c>
      <c r="H24" s="23">
        <f t="shared" si="6"/>
        <v>3.190907427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22" t="s">
        <v>20</v>
      </c>
      <c r="C25" s="19">
        <v>398.98123077</v>
      </c>
      <c r="D25" s="23">
        <f t="shared" si="4"/>
        <v>6.64968718</v>
      </c>
      <c r="E25" s="19">
        <v>119.752175</v>
      </c>
      <c r="F25" s="23">
        <f t="shared" si="5"/>
        <v>1.995869583</v>
      </c>
      <c r="G25" s="19">
        <v>154.242507217</v>
      </c>
      <c r="H25" s="23">
        <f t="shared" si="6"/>
        <v>2.570708454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22" t="s">
        <v>19</v>
      </c>
      <c r="C26" s="19">
        <v>1040.902745231</v>
      </c>
      <c r="D26" s="23">
        <f t="shared" si="4"/>
        <v>17.34837909</v>
      </c>
      <c r="E26" s="19">
        <v>313.071743854</v>
      </c>
      <c r="F26" s="23">
        <f t="shared" si="5"/>
        <v>5.217862398</v>
      </c>
      <c r="G26" s="19">
        <v>379.294735165</v>
      </c>
      <c r="H26" s="23">
        <f t="shared" si="6"/>
        <v>6.321578919</v>
      </c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22" t="s">
        <v>18</v>
      </c>
      <c r="C27" s="19">
        <v>863.741120969</v>
      </c>
      <c r="D27" s="23">
        <f t="shared" si="4"/>
        <v>14.39568535</v>
      </c>
      <c r="E27" s="19">
        <v>255.320612852</v>
      </c>
      <c r="F27" s="23">
        <f t="shared" si="5"/>
        <v>4.255343548</v>
      </c>
      <c r="G27" s="19">
        <v>308.825895486</v>
      </c>
      <c r="H27" s="23">
        <f t="shared" si="6"/>
        <v>5.147098258</v>
      </c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22" t="s">
        <v>20</v>
      </c>
      <c r="C28" s="19">
        <v>14.499986326</v>
      </c>
      <c r="D28" s="23">
        <f t="shared" si="4"/>
        <v>0.2416664388</v>
      </c>
      <c r="E28" s="19">
        <v>4.437409689</v>
      </c>
      <c r="F28" s="23">
        <f t="shared" si="5"/>
        <v>0.07395682815</v>
      </c>
      <c r="G28" s="19">
        <v>5.604443481</v>
      </c>
      <c r="H28" s="23">
        <f t="shared" si="6"/>
        <v>0.09340739135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22" t="s">
        <v>20</v>
      </c>
      <c r="C29" s="19">
        <v>1107.164254852</v>
      </c>
      <c r="D29" s="23">
        <f t="shared" si="4"/>
        <v>18.45273758</v>
      </c>
      <c r="E29" s="19">
        <v>334.42054458</v>
      </c>
      <c r="F29" s="23">
        <f t="shared" si="5"/>
        <v>5.573675743</v>
      </c>
      <c r="G29" s="19">
        <v>425.44782356</v>
      </c>
      <c r="H29" s="23">
        <f t="shared" si="6"/>
        <v>7.090797059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22" t="s">
        <v>19</v>
      </c>
      <c r="C30" s="19">
        <v>0.715812723</v>
      </c>
      <c r="D30" s="23">
        <f t="shared" si="4"/>
        <v>0.01193021205</v>
      </c>
      <c r="E30" s="19">
        <v>0.31253304</v>
      </c>
      <c r="F30" s="23">
        <f t="shared" si="5"/>
        <v>0.005208884</v>
      </c>
      <c r="G30" s="19">
        <v>0.36798085</v>
      </c>
      <c r="H30" s="23">
        <f t="shared" si="6"/>
        <v>0.006133014167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19" t="s">
        <v>22</v>
      </c>
      <c r="C31" s="23">
        <f>SUM(C20:C30)</f>
        <v>15148.73968</v>
      </c>
      <c r="D31" s="24">
        <f t="shared" si="4"/>
        <v>252.4789946</v>
      </c>
      <c r="E31" s="23">
        <f>SUM(E20:E30)</f>
        <v>3869.122248</v>
      </c>
      <c r="F31" s="24">
        <f t="shared" si="5"/>
        <v>64.4853708</v>
      </c>
      <c r="G31" s="23">
        <f>SUM(G20:G30)</f>
        <v>6812.416035</v>
      </c>
      <c r="H31" s="24">
        <f t="shared" si="6"/>
        <v>113.5402672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69"/>
      <c r="C32" s="69"/>
      <c r="D32" s="69"/>
      <c r="E32" s="70"/>
      <c r="F32" s="69"/>
      <c r="G32" s="70">
        <v>6823.952620693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</row>
  </sheetData>
  <mergeCells count="6">
    <mergeCell ref="C2:D2"/>
    <mergeCell ref="E2:F2"/>
    <mergeCell ref="G2:H2"/>
    <mergeCell ref="C18:D18"/>
    <mergeCell ref="E18:F18"/>
    <mergeCell ref="G18:H18"/>
  </mergeCells>
  <drawing r:id="rId1"/>
</worksheet>
</file>