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evaba\Downloads\"/>
    </mc:Choice>
  </mc:AlternateContent>
  <xr:revisionPtr revIDLastSave="0" documentId="13_ncr:1_{F6093910-919F-4E30-B309-E5A88413120F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Raw_Data" sheetId="1" r:id="rId1"/>
    <sheet name="Chemistry Sheet" sheetId="2" r:id="rId2"/>
    <sheet name="Gall-1_Reduced" sheetId="3" r:id="rId3"/>
    <sheet name="Strelow-2_Reduced" sheetId="4" r:id="rId4"/>
    <sheet name="Run_Qualit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AoZGq8Jf+B2lq1lIEyuZz/28/iA=="/>
    </ext>
  </extLst>
</workbook>
</file>

<file path=xl/calcChain.xml><?xml version="1.0" encoding="utf-8"?>
<calcChain xmlns="http://schemas.openxmlformats.org/spreadsheetml/2006/main">
  <c r="I40" i="4" l="1"/>
  <c r="G40" i="4"/>
  <c r="I39" i="4" l="1"/>
  <c r="K26" i="4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25" i="4"/>
  <c r="K24" i="4"/>
  <c r="I48" i="4"/>
  <c r="I47" i="4"/>
  <c r="D47" i="4"/>
  <c r="I46" i="4"/>
  <c r="I45" i="4"/>
  <c r="D44" i="4"/>
  <c r="H39" i="4"/>
  <c r="G39" i="4"/>
  <c r="E39" i="4"/>
  <c r="J38" i="4"/>
  <c r="I38" i="4"/>
  <c r="H38" i="4"/>
  <c r="G38" i="4"/>
  <c r="F38" i="4"/>
  <c r="E38" i="4"/>
  <c r="C38" i="4"/>
  <c r="J37" i="4"/>
  <c r="I37" i="4"/>
  <c r="H37" i="4"/>
  <c r="G37" i="4"/>
  <c r="F37" i="4"/>
  <c r="E37" i="4"/>
  <c r="C37" i="4"/>
  <c r="J36" i="4"/>
  <c r="I36" i="4"/>
  <c r="H36" i="4"/>
  <c r="G36" i="4"/>
  <c r="F36" i="4"/>
  <c r="E36" i="4"/>
  <c r="C36" i="4"/>
  <c r="J35" i="4"/>
  <c r="I35" i="4"/>
  <c r="H35" i="4"/>
  <c r="G35" i="4"/>
  <c r="F35" i="4"/>
  <c r="E35" i="4"/>
  <c r="C35" i="4"/>
  <c r="J34" i="4"/>
  <c r="I34" i="4"/>
  <c r="H34" i="4"/>
  <c r="G34" i="4"/>
  <c r="F34" i="4"/>
  <c r="E34" i="4"/>
  <c r="C34" i="4"/>
  <c r="J33" i="4"/>
  <c r="I33" i="4"/>
  <c r="H33" i="4"/>
  <c r="G33" i="4"/>
  <c r="F33" i="4"/>
  <c r="E33" i="4"/>
  <c r="C33" i="4"/>
  <c r="J32" i="4"/>
  <c r="I32" i="4"/>
  <c r="H32" i="4"/>
  <c r="G32" i="4"/>
  <c r="F32" i="4"/>
  <c r="E32" i="4"/>
  <c r="C32" i="4"/>
  <c r="J31" i="4"/>
  <c r="I31" i="4"/>
  <c r="H31" i="4"/>
  <c r="G31" i="4"/>
  <c r="F31" i="4"/>
  <c r="E31" i="4"/>
  <c r="C31" i="4"/>
  <c r="J30" i="4"/>
  <c r="I30" i="4"/>
  <c r="H30" i="4"/>
  <c r="G30" i="4"/>
  <c r="F30" i="4"/>
  <c r="E30" i="4"/>
  <c r="C30" i="4"/>
  <c r="J29" i="4"/>
  <c r="I29" i="4"/>
  <c r="H29" i="4"/>
  <c r="G29" i="4"/>
  <c r="F29" i="4"/>
  <c r="E29" i="4"/>
  <c r="C29" i="4"/>
  <c r="J28" i="4"/>
  <c r="I28" i="4"/>
  <c r="H28" i="4"/>
  <c r="G28" i="4"/>
  <c r="F28" i="4"/>
  <c r="E28" i="4"/>
  <c r="C28" i="4"/>
  <c r="J27" i="4"/>
  <c r="I27" i="4"/>
  <c r="H27" i="4"/>
  <c r="G27" i="4"/>
  <c r="F27" i="4"/>
  <c r="E27" i="4"/>
  <c r="C27" i="4"/>
  <c r="J26" i="4"/>
  <c r="I26" i="4"/>
  <c r="H26" i="4"/>
  <c r="G26" i="4"/>
  <c r="F26" i="4"/>
  <c r="E26" i="4"/>
  <c r="C26" i="4"/>
  <c r="J25" i="4"/>
  <c r="I25" i="4"/>
  <c r="H25" i="4"/>
  <c r="G25" i="4"/>
  <c r="F25" i="4"/>
  <c r="E25" i="4"/>
  <c r="C25" i="4"/>
  <c r="J24" i="4"/>
  <c r="I24" i="4"/>
  <c r="H24" i="4"/>
  <c r="G24" i="4"/>
  <c r="F24" i="4"/>
  <c r="E24" i="4"/>
  <c r="C24" i="4"/>
  <c r="D19" i="4"/>
  <c r="J39" i="4" s="1"/>
  <c r="D52" i="3"/>
  <c r="D53" i="3" s="1"/>
  <c r="D49" i="3"/>
  <c r="J44" i="3"/>
  <c r="I44" i="3"/>
  <c r="H44" i="3"/>
  <c r="G44" i="3"/>
  <c r="F44" i="3"/>
  <c r="E44" i="3"/>
  <c r="J43" i="3"/>
  <c r="I43" i="3"/>
  <c r="H43" i="3"/>
  <c r="G43" i="3"/>
  <c r="F43" i="3"/>
  <c r="E43" i="3"/>
  <c r="I42" i="3"/>
  <c r="H42" i="3"/>
  <c r="G42" i="3"/>
  <c r="F42" i="3"/>
  <c r="E42" i="3"/>
  <c r="J41" i="3"/>
  <c r="I41" i="3"/>
  <c r="H41" i="3"/>
  <c r="G41" i="3"/>
  <c r="F41" i="3"/>
  <c r="E41" i="3"/>
  <c r="J40" i="3"/>
  <c r="I40" i="3"/>
  <c r="H40" i="3"/>
  <c r="G40" i="3"/>
  <c r="F40" i="3"/>
  <c r="E40" i="3"/>
  <c r="J39" i="3"/>
  <c r="I39" i="3"/>
  <c r="H39" i="3"/>
  <c r="G39" i="3"/>
  <c r="F39" i="3"/>
  <c r="E39" i="3"/>
  <c r="J38" i="3"/>
  <c r="I38" i="3"/>
  <c r="H38" i="3"/>
  <c r="G38" i="3"/>
  <c r="F38" i="3"/>
  <c r="E38" i="3"/>
  <c r="J37" i="3"/>
  <c r="I37" i="3"/>
  <c r="H37" i="3"/>
  <c r="G37" i="3"/>
  <c r="F37" i="3"/>
  <c r="E37" i="3"/>
  <c r="J36" i="3"/>
  <c r="H36" i="3"/>
  <c r="F36" i="3"/>
  <c r="E36" i="3"/>
  <c r="C36" i="3"/>
  <c r="J35" i="3"/>
  <c r="I35" i="3"/>
  <c r="D54" i="3" s="1"/>
  <c r="E35" i="3"/>
  <c r="C35" i="3"/>
  <c r="J34" i="3"/>
  <c r="I34" i="3"/>
  <c r="H34" i="3"/>
  <c r="G34" i="3"/>
  <c r="F34" i="3"/>
  <c r="E34" i="3"/>
  <c r="J33" i="3"/>
  <c r="I33" i="3"/>
  <c r="H33" i="3"/>
  <c r="G33" i="3"/>
  <c r="F33" i="3"/>
  <c r="E33" i="3"/>
  <c r="J32" i="3"/>
  <c r="I32" i="3"/>
  <c r="H32" i="3"/>
  <c r="G32" i="3"/>
  <c r="F32" i="3"/>
  <c r="E32" i="3"/>
  <c r="J31" i="3"/>
  <c r="I31" i="3"/>
  <c r="H31" i="3"/>
  <c r="G31" i="3"/>
  <c r="F31" i="3"/>
  <c r="E31" i="3"/>
  <c r="J30" i="3"/>
  <c r="I30" i="3"/>
  <c r="H30" i="3"/>
  <c r="G30" i="3"/>
  <c r="F30" i="3"/>
  <c r="E30" i="3"/>
  <c r="J29" i="3"/>
  <c r="I29" i="3"/>
  <c r="H29" i="3"/>
  <c r="G29" i="3"/>
  <c r="F29" i="3"/>
  <c r="E29" i="3"/>
  <c r="D22" i="3"/>
  <c r="C42" i="3" s="1"/>
  <c r="D16" i="3"/>
  <c r="I36" i="3" s="1"/>
  <c r="D15" i="3"/>
  <c r="H35" i="3" s="1"/>
  <c r="C39" i="4" l="1"/>
  <c r="D48" i="4"/>
  <c r="F39" i="4"/>
  <c r="D49" i="4"/>
  <c r="I51" i="4"/>
  <c r="I52" i="4" s="1"/>
  <c r="F35" i="3"/>
  <c r="G36" i="3"/>
  <c r="J42" i="3"/>
  <c r="G35" i="3"/>
  <c r="K51" i="4" l="1"/>
  <c r="K52" i="4" s="1"/>
</calcChain>
</file>

<file path=xl/sharedStrings.xml><?xml version="1.0" encoding="utf-8"?>
<sst xmlns="http://schemas.openxmlformats.org/spreadsheetml/2006/main" count="831" uniqueCount="237">
  <si>
    <t>Sample</t>
  </si>
  <si>
    <t xml:space="preserve">24  Mg  [ No Collision Cell ] </t>
  </si>
  <si>
    <t xml:space="preserve">26  Mg  [ No Collision Cell ] </t>
  </si>
  <si>
    <t xml:space="preserve">42  Ca  [ No Collision Cell ] </t>
  </si>
  <si>
    <t xml:space="preserve">43  Ca  [ No Collision Cell ] </t>
  </si>
  <si>
    <t xml:space="preserve">44  Ca  [ No Collision Cell ] </t>
  </si>
  <si>
    <t xml:space="preserve">55  Mn  [ No Collision Cell ] </t>
  </si>
  <si>
    <t xml:space="preserve">60  Ni  [ No Collision Cell ] </t>
  </si>
  <si>
    <t xml:space="preserve">86  Sr  [ No Collision Cell ] </t>
  </si>
  <si>
    <t xml:space="preserve">88  Sr  [ No Collision Cell ] </t>
  </si>
  <si>
    <t xml:space="preserve">45  Sc ( ISTD )  [ No Collision Cell ] </t>
  </si>
  <si>
    <t xml:space="preserve">89  Y ( ISTD )  [ No Collision Cell ] </t>
  </si>
  <si>
    <t xml:space="preserve">115  In ( ISTD )  [ No Collision Cell ] </t>
  </si>
  <si>
    <t>Rjct</t>
  </si>
  <si>
    <t>Data File</t>
  </si>
  <si>
    <t>Acq. Date-Time</t>
  </si>
  <si>
    <t>Type</t>
  </si>
  <si>
    <t>Level</t>
  </si>
  <si>
    <t>Sample Name</t>
  </si>
  <si>
    <t>Conc. [ ppb ]</t>
  </si>
  <si>
    <t>Conc. RSD</t>
  </si>
  <si>
    <t>CPS</t>
  </si>
  <si>
    <t>CPS RSD</t>
  </si>
  <si>
    <t>ISTD Recovery %</t>
  </si>
  <si>
    <t>24  Mg  [ No Collision Cell ] :  CPS RSD value = 8.69 is over the allowed maximum = 5.0045  Sc ( ISTD )  [ No Collision Cell ] :  CPS RSD value = 5.82 is over the allowed maximum = 5.0089  Y ( ISTD )  [ No Collision Cell ] :  CPS RSD value = 6.16 is over the allowed maximum = 5.00115  In ( ISTD )  [ No Collision Cell ] :  CPS RSD value = 5.38 is over the allowed maximum = 5.00</t>
  </si>
  <si>
    <t>001CALB.d</t>
  </si>
  <si>
    <t>CalBlk</t>
  </si>
  <si>
    <t>test pancake</t>
  </si>
  <si>
    <t>N/A</t>
  </si>
  <si>
    <t>002CALB.d</t>
  </si>
  <si>
    <t>Blank</t>
  </si>
  <si>
    <t>003CALS.d</t>
  </si>
  <si>
    <t>CalStd</t>
  </si>
  <si>
    <t>most dilute std</t>
  </si>
  <si>
    <t>004CALS.d</t>
  </si>
  <si>
    <t>middle std</t>
  </si>
  <si>
    <t>005CALS.d</t>
  </si>
  <si>
    <t>most conc std</t>
  </si>
  <si>
    <t>006SMPL.d</t>
  </si>
  <si>
    <t>cleanout</t>
  </si>
  <si>
    <t>007SMPL.d</t>
  </si>
  <si>
    <t>42  Ca  [ No Collision Cell ] :  Concentration value = 2693.81 is over the calibration range43  Ca  [ No Collision Cell ] :  Concentration value = 1391.17 is over the calibration range44  Ca  [ No Collision Cell ] :  Concentration value = 1631.80 is over the calibration range</t>
  </si>
  <si>
    <t>008SMPL.d</t>
  </si>
  <si>
    <t>Strelow-2-1</t>
  </si>
  <si>
    <t>42  Ca  [ No Collision Cell ] :  Concentration value = 4835.88 is over the calibration range43  Ca  [ No Collision Cell ] :  Concentration value = 2622.43 is over the calibration range44  Ca  [ No Collision Cell ] :  Concentration value = 3109.46 is over the calibration range</t>
  </si>
  <si>
    <t>009SMPL.d</t>
  </si>
  <si>
    <t>Strelow-2-2</t>
  </si>
  <si>
    <t>42  Ca  [ No Collision Cell ] :  Concentration value = 1605.55 is over the calibration range44  Ca  [ No Collision Cell ] :  Concentration value = 966.44 is over the calibration range</t>
  </si>
  <si>
    <t>010SMPL.d</t>
  </si>
  <si>
    <t>Strelow-2-3</t>
  </si>
  <si>
    <t>011SMPL.d</t>
  </si>
  <si>
    <t>Strelow-2-4</t>
  </si>
  <si>
    <t>012SMPL.d</t>
  </si>
  <si>
    <t>Strelow-2-5</t>
  </si>
  <si>
    <t>24  Mg  [ No Collision Cell ] :  CPS RSD value = 9.41 is over the allowed maximum = 5.00</t>
  </si>
  <si>
    <t>013SMPL.d</t>
  </si>
  <si>
    <t>Strelow-2-6</t>
  </si>
  <si>
    <t>014SMPL.d</t>
  </si>
  <si>
    <t>Strelow-2-7</t>
  </si>
  <si>
    <t>015SMPL.d</t>
  </si>
  <si>
    <t>016SMPL.d</t>
  </si>
  <si>
    <t>017SMPL.d</t>
  </si>
  <si>
    <t>Strelow-2-8</t>
  </si>
  <si>
    <t>018SMPL.d</t>
  </si>
  <si>
    <t>Strelow-2-9</t>
  </si>
  <si>
    <t>019SMPL.d</t>
  </si>
  <si>
    <t>Strelow-2-10</t>
  </si>
  <si>
    <t>42  Ca  [ No Collision Cell ] :  Concentration value = 10005.20 is over the calibration range43  Ca  [ No Collision Cell ] :  Concentration value = 5983.81 is over the calibration range44  Ca  [ No Collision Cell ] :  Concentration value = 7032.85 is over the calibration range</t>
  </si>
  <si>
    <t>020SMPL.d</t>
  </si>
  <si>
    <t>Strelow-2-11</t>
  </si>
  <si>
    <t>42  Ca  [ No Collision Cell ] :  Concentration value = 8802.47 is over the calibration range43  Ca  [ No Collision Cell ] :  Concentration value = 5145.98 is over the calibration range44  Ca  [ No Collision Cell ] :  Concentration value = 6121.21 is over the calibration range</t>
  </si>
  <si>
    <t>021SMPL.d</t>
  </si>
  <si>
    <t>Strelow-2-12</t>
  </si>
  <si>
    <t>42  Ca  [ No Collision Cell ] :  Concentration value = 8625.78 is over the calibration range43  Ca  [ No Collision Cell ] :  Concentration value = 4978.46 is over the calibration range44  Ca  [ No Collision Cell ] :  Concentration value = 5832.87 is over the calibration range</t>
  </si>
  <si>
    <t>022SMPL.d</t>
  </si>
  <si>
    <t>Strelow-2-13</t>
  </si>
  <si>
    <t>42  Ca  [ No Collision Cell ] :  Concentration value = 18802.64 is over the calibration range43  Ca  [ No Collision Cell ] :  Concentration value = 11015.12 is over the calibration range44  Ca  [ No Collision Cell ] :  Concentration value = 12963.14 is over the calibration range</t>
  </si>
  <si>
    <t>023SMPL.d</t>
  </si>
  <si>
    <t>Strelow-2-14</t>
  </si>
  <si>
    <t>42  Ca  [ No Collision Cell ] :  Concentration value = 26730.91 is over the calibration range43  Ca  [ No Collision Cell ] :  Concentration value = 15415.45 is over the calibration range44  Ca  [ No Collision Cell ] :  Concentration value = 18783.67 is over the calibration range</t>
  </si>
  <si>
    <t>024SMPL.d</t>
  </si>
  <si>
    <t>Strelow-2-15</t>
  </si>
  <si>
    <t>24  Mg  [ No Collision Cell ] :  Concentration value = 1262.12 is over the calibration range26  Mg  [ No Collision Cell ] :  Concentration value = 1266.28 is over the calibration range42  Ca  [ No Collision Cell ] :  Concentration value = 289367.41 is over the calibration range43  Ca  [ No Collision Cell ] :  Concentration value = 166256.05 is over the calibration range44  Ca  [ No Collision Cell ] :  Concentration value = 201944.75 is over the calibration range45  Sc ( ISTD )  [ No Collision Cell ] :  ISTD Recovery Percent value = 155.43 is outside the allowed range [80.00, 120.00]89  Y ( ISTD )  [ No Collision Cell ] :  ISTD Recovery Percent value = 1365.57 is outside the allowed range [80.00, 120.00]</t>
  </si>
  <si>
    <t>025SMPL.d</t>
  </si>
  <si>
    <t>Prechem Strelow-3</t>
  </si>
  <si>
    <t>026SMPL.d</t>
  </si>
  <si>
    <t>027SMPL.d</t>
  </si>
  <si>
    <t>028SMPL.d</t>
  </si>
  <si>
    <t>029SMPL.d</t>
  </si>
  <si>
    <t>42  Ca  [ No Collision Cell ] :  Concentration value = 1942.54 is over the calibration range43  Ca  [ No Collision Cell ] :  Concentration value = 966.41 is over the calibration range44  Ca  [ No Collision Cell ] :  Concentration value = 1223.69 is over the calibration range</t>
  </si>
  <si>
    <t>030SMPL.d</t>
  </si>
  <si>
    <t>Strelow-3-1</t>
  </si>
  <si>
    <t>42  Ca  [ No Collision Cell ] :  Concentration value = 4016.54 is over the calibration range43  Ca  [ No Collision Cell ] :  Concentration value = 2109.43 is over the calibration range44  Ca  [ No Collision Cell ] :  Concentration value = 2660.63 is over the calibration range</t>
  </si>
  <si>
    <t>031SMPL.d</t>
  </si>
  <si>
    <t>Strelow-3-2</t>
  </si>
  <si>
    <t>42  Ca  [ No Collision Cell ] :  Concentration value = 1315.24 is over the calibration range</t>
  </si>
  <si>
    <t>032SMPL.d</t>
  </si>
  <si>
    <t>Strelow-3-3</t>
  </si>
  <si>
    <t>033SMPL.d</t>
  </si>
  <si>
    <t>Strelow-3-4</t>
  </si>
  <si>
    <t>42  Ca  [ No Collision Cell ] :  Concentration value = 5925.27 is over the calibration range43  Ca  [ No Collision Cell ] :  Concentration value = 3393.24 is over the calibration range44  Ca  [ No Collision Cell ] :  Concentration value = 4170.84 is over the calibration range89  Y ( ISTD )  [ No Collision Cell ] :  ISTD Recovery Percent value = 140.99 is outside the allowed range [80.00, 120.00]</t>
  </si>
  <si>
    <t>034SMPL.d</t>
  </si>
  <si>
    <t>Gall-1-1</t>
  </si>
  <si>
    <t>42  Ca  [ No Collision Cell ] :  Concentration value = 3172.97 is over the calibration range43  Ca  [ No Collision Cell ] :  Concentration value = 1856.45 is over the calibration range44  Ca  [ No Collision Cell ] :  Concentration value = 2311.29 is over the calibration range</t>
  </si>
  <si>
    <t>035SMPL.d</t>
  </si>
  <si>
    <t>Gall-1-2</t>
  </si>
  <si>
    <t>42  Ca  [ No Collision Cell ] :  Concentration value = 1141.62 is over the calibration range44  Ca  [ No Collision Cell ] :  Concentration value = 1006.32 is over the calibration range55  Mn  [ No Collision Cell ] :  CPS RSD value = 5.27 is over the allowed maximum = 5.00</t>
  </si>
  <si>
    <t>036SMPL.d</t>
  </si>
  <si>
    <t>Gall-1-3</t>
  </si>
  <si>
    <t>24  Mg  [ No Collision Cell ] :  CPS RSD value = 7.10 is over the allowed maximum = 5.0055  Mn  [ No Collision Cell ] :  CPS RSD value = 9.57 is over the allowed maximum = 5.00</t>
  </si>
  <si>
    <t>037SMPL.d</t>
  </si>
  <si>
    <t>Gall-1-4</t>
  </si>
  <si>
    <t>55  Mn  [ No Collision Cell ] :  CPS RSD value = 5.29 is over the allowed maximum = 5.00</t>
  </si>
  <si>
    <t>038SMPL.d</t>
  </si>
  <si>
    <t>Gall-1-5</t>
  </si>
  <si>
    <t>24  Mg  [ No Collision Cell ] :  CPS RSD value = 5.22 is over the allowed maximum = 5.00</t>
  </si>
  <si>
    <t>039SMPL.d</t>
  </si>
  <si>
    <t>Gall-1-6</t>
  </si>
  <si>
    <t>040SMPL.d</t>
  </si>
  <si>
    <t>041SMPL.d</t>
  </si>
  <si>
    <t>042SMPL.d</t>
  </si>
  <si>
    <t>Gall-1-7</t>
  </si>
  <si>
    <t>043SMPL.d</t>
  </si>
  <si>
    <t>Gall-1-8</t>
  </si>
  <si>
    <t>044SMPL.d</t>
  </si>
  <si>
    <t>Gall-1-9</t>
  </si>
  <si>
    <t>45  Sc ( ISTD )  [ No Collision Cell ] :  ISTD Recovery Percent value = 120.78 is outside the allowed range [80.00, 120.00]</t>
  </si>
  <si>
    <t>045SMPL.d</t>
  </si>
  <si>
    <t>Gall-1-10</t>
  </si>
  <si>
    <t>45  Sc ( ISTD )  [ No Collision Cell ] :  ISTD Recovery Percent value = 124.74 is outside the allowed range [80.00, 120.00]</t>
  </si>
  <si>
    <t>046SMPL.d</t>
  </si>
  <si>
    <t>Gall-1-11</t>
  </si>
  <si>
    <t>047SMPL.d</t>
  </si>
  <si>
    <t>Gall-1-12</t>
  </si>
  <si>
    <t>048SMPL.d</t>
  </si>
  <si>
    <t>Gall-1-13</t>
  </si>
  <si>
    <t>049SMPL.d</t>
  </si>
  <si>
    <t>Gall-1-14</t>
  </si>
  <si>
    <t>050SMPL.d</t>
  </si>
  <si>
    <t>Gall-1-15</t>
  </si>
  <si>
    <t>051SMPL.d</t>
  </si>
  <si>
    <t>Gall-1-16</t>
  </si>
  <si>
    <t>052SMPL.d</t>
  </si>
  <si>
    <t>053SMPL.d</t>
  </si>
  <si>
    <t xml:space="preserve">Strelow-2 </t>
  </si>
  <si>
    <t>Gall-1</t>
  </si>
  <si>
    <t>Column 1</t>
  </si>
  <si>
    <t>Action</t>
  </si>
  <si>
    <t>Reagent</t>
  </si>
  <si>
    <t>mL</t>
  </si>
  <si>
    <t>What elutes?</t>
  </si>
  <si>
    <t>What sticks?</t>
  </si>
  <si>
    <t>√</t>
  </si>
  <si>
    <t>load resin</t>
  </si>
  <si>
    <t>AG50W-X4 (200-400 mesh)</t>
  </si>
  <si>
    <t>condition</t>
  </si>
  <si>
    <t>0.05M oxalic acid + 0.01M HCl + 0.015% H2O2</t>
  </si>
  <si>
    <t>condition column</t>
  </si>
  <si>
    <t>3 M NH4OH-0.1M diammonium citrate</t>
  </si>
  <si>
    <t>load sample</t>
  </si>
  <si>
    <t>Ca, Sr, Ba, Na, Mg, Mn (II),K, Rb, Cs, Li</t>
  </si>
  <si>
    <t>Ni, Al, Cu, Zn (II), Cd</t>
  </si>
  <si>
    <t>2 mL 0.5M HCl, 0.6 mL conc NH4OH, 0.3 mL 1M diammonium citrate</t>
  </si>
  <si>
    <t xml:space="preserve">~3 </t>
  </si>
  <si>
    <t>Al, Ti, Fe, Cr, Ca, K, Na, Mg as citrate complex</t>
  </si>
  <si>
    <t>Ni, Cu, Zn as ammonia complex</t>
  </si>
  <si>
    <t>rinse</t>
  </si>
  <si>
    <t>0.1 M NH4-citrate + 3 M NH4OH</t>
  </si>
  <si>
    <t>0.4 M HCl</t>
  </si>
  <si>
    <t>ammonia</t>
  </si>
  <si>
    <t>Elute Ni</t>
  </si>
  <si>
    <t>3 M HCl</t>
  </si>
  <si>
    <t>Ni, Cu, Zn</t>
  </si>
  <si>
    <t>Collect Ni</t>
  </si>
  <si>
    <t>0.05M oxalic acid + 0.2M HCl + 0.015% H2O2</t>
  </si>
  <si>
    <t>Ni, Cu (a little), Zn(a little)</t>
  </si>
  <si>
    <t>Al, Cu (a bit), Zn(a little), Cd</t>
  </si>
  <si>
    <t>Dry Down</t>
  </si>
  <si>
    <t>conc HNO3</t>
  </si>
  <si>
    <t>10 drops</t>
  </si>
  <si>
    <t>to break down Ni-ammonium complex</t>
  </si>
  <si>
    <t>Dy Down</t>
  </si>
  <si>
    <t>6 M HCl</t>
  </si>
  <si>
    <t>1 drop</t>
  </si>
  <si>
    <t>Column 2</t>
  </si>
  <si>
    <t>0.1 M HCl + 0.05 M oxalic acid</t>
  </si>
  <si>
    <t>0.1 mL 1M HCl, 0.8 mL MQ, 0.1 mL 0.5M oxalic acid</t>
  </si>
  <si>
    <t>Fe Al, Cr, and Ti as oxalic complexes</t>
  </si>
  <si>
    <t>Ni, Fe</t>
  </si>
  <si>
    <t>0.1 M HCl-0.05 M oxalic acid</t>
  </si>
  <si>
    <t>0.5 M HCl-95% acetone</t>
  </si>
  <si>
    <t>Mn, Cu, Zn, Cd, Sn</t>
  </si>
  <si>
    <t xml:space="preserve">0.5M HCl -95% acetone+0.1M DMG </t>
  </si>
  <si>
    <t>5 drops</t>
  </si>
  <si>
    <t>to break down DMG</t>
  </si>
  <si>
    <t>Column 3</t>
  </si>
  <si>
    <t>AG1-X8 200-400 mesh</t>
  </si>
  <si>
    <t>6 M HCl + 0.5% H2O2</t>
  </si>
  <si>
    <t>load sample/elute Ni</t>
  </si>
  <si>
    <t>0.2 ml 6 M HCl + 0.5% H2O2</t>
  </si>
  <si>
    <t>Ni</t>
  </si>
  <si>
    <t>Fe</t>
  </si>
  <si>
    <t>RAW DATA</t>
  </si>
  <si>
    <t>dilution</t>
  </si>
  <si>
    <t>DILUTION CORRECTED PPB</t>
  </si>
  <si>
    <t>ng for the eluted aliquot</t>
  </si>
  <si>
    <t>calculating how much was eluted total in that fraction</t>
  </si>
  <si>
    <t>dilution factor</t>
  </si>
  <si>
    <t>mL eluted</t>
  </si>
  <si>
    <t xml:space="preserve">[26]Mg </t>
  </si>
  <si>
    <t>[44]Ca</t>
  </si>
  <si>
    <t>[55] Mn</t>
  </si>
  <si>
    <t>[60] Ni</t>
  </si>
  <si>
    <t>[86]Sr</t>
  </si>
  <si>
    <t>NICKEL RECOVERY</t>
  </si>
  <si>
    <t>Ni spike conc (ppm)</t>
  </si>
  <si>
    <t>vial before aliquot</t>
  </si>
  <si>
    <t xml:space="preserve">vial aliquot </t>
  </si>
  <si>
    <t>mass of aliquot</t>
  </si>
  <si>
    <t>microg of Ni added</t>
  </si>
  <si>
    <t>Ni recovery (%)</t>
  </si>
  <si>
    <t>total mL eluted</t>
  </si>
  <si>
    <t>Adjusting strelow 3 for strelow 2 weights</t>
  </si>
  <si>
    <t>weight of GC for 2</t>
  </si>
  <si>
    <t>weight of Ni for 2</t>
  </si>
  <si>
    <t>weight of GC for 3</t>
  </si>
  <si>
    <t>weight of Ni for 3</t>
  </si>
  <si>
    <t>total Strelow 3</t>
  </si>
  <si>
    <t>total Strelow 2</t>
  </si>
  <si>
    <t>AG1X-8 either 100-200</t>
  </si>
  <si>
    <t>GRAPHING</t>
  </si>
  <si>
    <t>Rinse Column</t>
  </si>
  <si>
    <t>Rinse sample vial</t>
  </si>
  <si>
    <t>1 2</t>
  </si>
  <si>
    <t>4 5 6 7 8 9 10</t>
  </si>
  <si>
    <t>11 12 13 14 15</t>
  </si>
  <si>
    <t>total eluted in Ni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</si>
</sst>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E5DFEC"/>
        <bgColor rgb="FFE5DFEC"/>
      </patternFill>
    </fill>
    <fill>
      <patternFill patternType="solid">
        <fgColor rgb="FFF2DBDB"/>
        <bgColor rgb="FFF2DBDB"/>
      </patternFill>
    </fill>
    <fill>
      <patternFill patternType="solid">
        <fgColor rgb="FFFDE9D9"/>
        <bgColor rgb="FFFDE9D9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0" fillId="0" borderId="0" xfId="0" applyFont="1"/>
    <xf numFmtId="22" fontId="0" fillId="0" borderId="0" xfId="0" applyNumberFormat="1" applyFont="1"/>
    <xf numFmtId="0" fontId="1" fillId="0" borderId="0" xfId="0" applyFont="1"/>
    <xf numFmtId="0" fontId="0" fillId="0" borderId="0" xfId="0" applyFont="1" applyAlignment="1">
      <alignment horizontal="right"/>
    </xf>
    <xf numFmtId="0" fontId="1" fillId="2" borderId="1" xfId="0" applyFont="1" applyFill="1" applyBorder="1"/>
    <xf numFmtId="0" fontId="0" fillId="2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164" fontId="0" fillId="0" borderId="2" xfId="0" applyNumberFormat="1" applyFont="1" applyBorder="1"/>
    <xf numFmtId="1" fontId="0" fillId="0" borderId="2" xfId="0" applyNumberFormat="1" applyFont="1" applyBorder="1"/>
    <xf numFmtId="0" fontId="1" fillId="3" borderId="1" xfId="0" applyFont="1" applyFill="1" applyBorder="1"/>
    <xf numFmtId="0" fontId="0" fillId="3" borderId="1" xfId="0" applyFont="1" applyFill="1" applyBorder="1"/>
    <xf numFmtId="0" fontId="3" fillId="0" borderId="0" xfId="0" applyFont="1"/>
    <xf numFmtId="164" fontId="0" fillId="0" borderId="0" xfId="0" applyNumberFormat="1" applyFont="1"/>
    <xf numFmtId="2" fontId="0" fillId="0" borderId="0" xfId="0" applyNumberFormat="1" applyFont="1"/>
    <xf numFmtId="1" fontId="0" fillId="0" borderId="0" xfId="0" applyNumberFormat="1" applyFont="1"/>
    <xf numFmtId="165" fontId="0" fillId="0" borderId="0" xfId="0" applyNumberFormat="1" applyFont="1"/>
    <xf numFmtId="0" fontId="1" fillId="4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22" fontId="0" fillId="5" borderId="1" xfId="0" applyNumberFormat="1" applyFont="1" applyFill="1" applyBorder="1"/>
    <xf numFmtId="0" fontId="0" fillId="6" borderId="0" xfId="0" applyFont="1" applyFill="1" applyAlignment="1"/>
    <xf numFmtId="0" fontId="4" fillId="6" borderId="0" xfId="0" applyFont="1" applyFill="1" applyAlignment="1"/>
    <xf numFmtId="0" fontId="0" fillId="3" borderId="4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333333"/>
                </a:solidFill>
                <a:latin typeface="Calibri"/>
              </a:defRPr>
            </a:pPr>
            <a:r>
              <a:rPr sz="1400" b="0" i="0">
                <a:solidFill>
                  <a:srgbClr val="333333"/>
                </a:solidFill>
                <a:latin typeface="Calibri"/>
              </a:rPr>
              <a:t>Middle Standard Quality Check Across Run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66CC"/>
              </a:solidFill>
              <a:ln cmpd="sng">
                <a:solidFill>
                  <a:srgbClr val="0066CC"/>
                </a:solidFill>
              </a:ln>
            </c:spPr>
          </c:marker>
          <c:xVal>
            <c:numRef>
              <c:f>Run_Quality!$H$10:$H$13</c:f>
              <c:numCache>
                <c:formatCode>General</c:formatCode>
                <c:ptCount val="4"/>
                <c:pt idx="0">
                  <c:v>98.721000000000004</c:v>
                </c:pt>
                <c:pt idx="1">
                  <c:v>101.66800000000001</c:v>
                </c:pt>
                <c:pt idx="2">
                  <c:v>102.884</c:v>
                </c:pt>
                <c:pt idx="3">
                  <c:v>97.950999999999993</c:v>
                </c:pt>
              </c:numCache>
            </c:numRef>
          </c:xVal>
          <c:yVal>
            <c:numRef>
              <c:f>Run_Quality!$T$10:$T$13</c:f>
              <c:numCache>
                <c:formatCode>General</c:formatCode>
                <c:ptCount val="4"/>
                <c:pt idx="0">
                  <c:v>89.19</c:v>
                </c:pt>
                <c:pt idx="1">
                  <c:v>85.870999999999995</c:v>
                </c:pt>
                <c:pt idx="2">
                  <c:v>85.058000000000007</c:v>
                </c:pt>
                <c:pt idx="3">
                  <c:v>79.337999999999994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90-47A4-9AC9-64F0D7ECE7E3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rgbClr val="969696"/>
              </a:solidFill>
              <a:ln cmpd="sng">
                <a:solidFill>
                  <a:srgbClr val="969696"/>
                </a:solidFill>
              </a:ln>
            </c:spPr>
          </c:marker>
          <c:xVal>
            <c:numRef>
              <c:f>Run_Quality!$H$10:$H$13</c:f>
              <c:numCache>
                <c:formatCode>General</c:formatCode>
                <c:ptCount val="4"/>
                <c:pt idx="0">
                  <c:v>98.721000000000004</c:v>
                </c:pt>
                <c:pt idx="1">
                  <c:v>101.66800000000001</c:v>
                </c:pt>
                <c:pt idx="2">
                  <c:v>102.884</c:v>
                </c:pt>
                <c:pt idx="3">
                  <c:v>97.950999999999993</c:v>
                </c:pt>
              </c:numCache>
            </c:numRef>
          </c:xVal>
          <c:yVal>
            <c:numRef>
              <c:f>Run_Quality!$X$10:$X$13</c:f>
              <c:numCache>
                <c:formatCode>General</c:formatCode>
                <c:ptCount val="4"/>
                <c:pt idx="0">
                  <c:v>88.762</c:v>
                </c:pt>
                <c:pt idx="1">
                  <c:v>89.566000000000003</c:v>
                </c:pt>
                <c:pt idx="2">
                  <c:v>96.317999999999998</c:v>
                </c:pt>
                <c:pt idx="3">
                  <c:v>85.070999999999998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90-47A4-9AC9-64F0D7ECE7E3}"/>
            </c:ext>
          </c:extLst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rgbClr val="FFCC00"/>
              </a:solidFill>
              <a:ln cmpd="sng">
                <a:solidFill>
                  <a:srgbClr val="FFCC00"/>
                </a:solidFill>
              </a:ln>
            </c:spPr>
          </c:marker>
          <c:xVal>
            <c:numRef>
              <c:f>Run_Quality!$H$10:$H$13</c:f>
              <c:numCache>
                <c:formatCode>General</c:formatCode>
                <c:ptCount val="4"/>
                <c:pt idx="0">
                  <c:v>98.721000000000004</c:v>
                </c:pt>
                <c:pt idx="1">
                  <c:v>101.66800000000001</c:v>
                </c:pt>
                <c:pt idx="2">
                  <c:v>102.884</c:v>
                </c:pt>
                <c:pt idx="3">
                  <c:v>97.950999999999993</c:v>
                </c:pt>
              </c:numCache>
            </c:numRef>
          </c:xVal>
          <c:yVal>
            <c:numRef>
              <c:f>Run_Quality!$AB$10:$AB$13</c:f>
              <c:numCache>
                <c:formatCode>General</c:formatCode>
                <c:ptCount val="4"/>
                <c:pt idx="0">
                  <c:v>264.76400000000001</c:v>
                </c:pt>
                <c:pt idx="1">
                  <c:v>259.01799999999997</c:v>
                </c:pt>
                <c:pt idx="2">
                  <c:v>258.98099999999999</c:v>
                </c:pt>
                <c:pt idx="3">
                  <c:v>249.51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90-47A4-9AC9-64F0D7ECE7E3}"/>
            </c:ext>
          </c:extLst>
        </c:ser>
        <c:ser>
          <c:idx val="3"/>
          <c:order val="3"/>
          <c:spPr>
            <a:ln>
              <a:noFill/>
            </a:ln>
          </c:spPr>
          <c:marker>
            <c:symbol val="circle"/>
            <c:size val="7"/>
            <c:spPr>
              <a:solidFill>
                <a:srgbClr val="33CCCC"/>
              </a:solidFill>
              <a:ln cmpd="sng">
                <a:solidFill>
                  <a:srgbClr val="33CCCC"/>
                </a:solidFill>
              </a:ln>
            </c:spPr>
          </c:marker>
          <c:xVal>
            <c:numRef>
              <c:f>Run_Quality!$H$10:$H$13</c:f>
              <c:numCache>
                <c:formatCode>General</c:formatCode>
                <c:ptCount val="4"/>
                <c:pt idx="0">
                  <c:v>98.721000000000004</c:v>
                </c:pt>
                <c:pt idx="1">
                  <c:v>101.66800000000001</c:v>
                </c:pt>
                <c:pt idx="2">
                  <c:v>102.884</c:v>
                </c:pt>
                <c:pt idx="3">
                  <c:v>97.950999999999993</c:v>
                </c:pt>
              </c:numCache>
            </c:numRef>
          </c:xVal>
          <c:yVal>
            <c:numRef>
              <c:f>Run_Quality!$AF$10:$AF$13</c:f>
              <c:numCache>
                <c:formatCode>General</c:formatCode>
                <c:ptCount val="4"/>
                <c:pt idx="0">
                  <c:v>28.96</c:v>
                </c:pt>
                <c:pt idx="1">
                  <c:v>28.792999999999999</c:v>
                </c:pt>
                <c:pt idx="2">
                  <c:v>28.850999999999999</c:v>
                </c:pt>
                <c:pt idx="3">
                  <c:v>26.678000000000001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90-47A4-9AC9-64F0D7ECE7E3}"/>
            </c:ext>
          </c:extLst>
        </c:ser>
        <c:ser>
          <c:idx val="4"/>
          <c:order val="4"/>
          <c:spPr>
            <a:ln>
              <a:noFill/>
            </a:ln>
          </c:spPr>
          <c:marker>
            <c:symbol val="circle"/>
            <c:size val="7"/>
            <c:spPr>
              <a:solidFill>
                <a:srgbClr val="339966"/>
              </a:solidFill>
              <a:ln cmpd="sng">
                <a:solidFill>
                  <a:srgbClr val="339966"/>
                </a:solidFill>
              </a:ln>
            </c:spPr>
          </c:marker>
          <c:xVal>
            <c:numRef>
              <c:f>Run_Quality!$H$10:$H$13</c:f>
              <c:numCache>
                <c:formatCode>General</c:formatCode>
                <c:ptCount val="4"/>
                <c:pt idx="0">
                  <c:v>98.721000000000004</c:v>
                </c:pt>
                <c:pt idx="1">
                  <c:v>101.66800000000001</c:v>
                </c:pt>
                <c:pt idx="2">
                  <c:v>102.884</c:v>
                </c:pt>
                <c:pt idx="3">
                  <c:v>97.950999999999993</c:v>
                </c:pt>
              </c:numCache>
            </c:numRef>
          </c:xVal>
          <c:yVal>
            <c:numRef>
              <c:f>Run_Quality!$AN$10:$AN$13</c:f>
              <c:numCache>
                <c:formatCode>General</c:formatCode>
                <c:ptCount val="4"/>
                <c:pt idx="0">
                  <c:v>76.944000000000003</c:v>
                </c:pt>
                <c:pt idx="1">
                  <c:v>79.549000000000007</c:v>
                </c:pt>
                <c:pt idx="2">
                  <c:v>80.522999999999996</c:v>
                </c:pt>
                <c:pt idx="3">
                  <c:v>74.066999999999993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490-47A4-9AC9-64F0D7ECE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53563"/>
        <c:axId val="478345802"/>
      </c:scatterChart>
      <c:valAx>
        <c:axId val="1464535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333333"/>
                    </a:solidFill>
                    <a:latin typeface="Calibri"/>
                  </a:defRPr>
                </a:pPr>
                <a:r>
                  <a:rPr sz="1000" b="0" i="0">
                    <a:solidFill>
                      <a:srgbClr val="333333"/>
                    </a:solidFill>
                    <a:latin typeface="Calibri"/>
                  </a:rPr>
                  <a:t>Order in run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78345802"/>
        <c:crosses val="autoZero"/>
        <c:crossBetween val="midCat"/>
      </c:valAx>
      <c:valAx>
        <c:axId val="4783458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333333"/>
                    </a:solidFill>
                    <a:latin typeface="Calibri"/>
                  </a:defRPr>
                </a:pPr>
                <a:r>
                  <a:rPr sz="1000" b="0" i="0">
                    <a:solidFill>
                      <a:srgbClr val="333333"/>
                    </a:solidFill>
                    <a:latin typeface="Calibri"/>
                  </a:rPr>
                  <a:t>[E] (ppb)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6453563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285750</xdr:colOff>
      <xdr:row>19</xdr:row>
      <xdr:rowOff>171450</xdr:rowOff>
    </xdr:from>
    <xdr:ext cx="7534275" cy="3638550"/>
    <xdr:graphicFrame macro="">
      <xdr:nvGraphicFramePr>
        <xdr:cNvPr id="1350067090" name="Chart 1" descr="Chart 0">
          <a:extLst>
            <a:ext uri="{FF2B5EF4-FFF2-40B4-BE49-F238E27FC236}">
              <a16:creationId xmlns:a16="http://schemas.microsoft.com/office/drawing/2014/main" id="{00000000-0008-0000-0400-000092637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00"/>
  <sheetViews>
    <sheetView workbookViewId="0">
      <selection activeCell="A6" sqref="A6"/>
    </sheetView>
  </sheetViews>
  <sheetFormatPr defaultColWidth="14.42578125" defaultRowHeight="15" customHeight="1" x14ac:dyDescent="0.25"/>
  <cols>
    <col min="1" max="6" width="8" customWidth="1"/>
    <col min="7" max="7" width="18.140625" customWidth="1"/>
    <col min="8" max="52" width="8" customWidth="1"/>
  </cols>
  <sheetData>
    <row r="1" spans="1:52" x14ac:dyDescent="0.25">
      <c r="A1" s="1" t="s">
        <v>0</v>
      </c>
      <c r="H1" s="1" t="s">
        <v>1</v>
      </c>
      <c r="L1" s="1" t="s">
        <v>2</v>
      </c>
      <c r="P1" s="1" t="s">
        <v>3</v>
      </c>
      <c r="T1" s="1" t="s">
        <v>4</v>
      </c>
      <c r="X1" s="1" t="s">
        <v>5</v>
      </c>
      <c r="AB1" s="1" t="s">
        <v>6</v>
      </c>
      <c r="AF1" s="1" t="s">
        <v>7</v>
      </c>
      <c r="AJ1" s="1" t="s">
        <v>8</v>
      </c>
      <c r="AN1" s="1" t="s">
        <v>9</v>
      </c>
      <c r="AR1" s="1" t="s">
        <v>10</v>
      </c>
      <c r="AU1" s="1" t="s">
        <v>11</v>
      </c>
      <c r="AX1" s="1" t="s">
        <v>12</v>
      </c>
    </row>
    <row r="2" spans="1:52" x14ac:dyDescent="0.25"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19</v>
      </c>
      <c r="Y2" s="1" t="s">
        <v>20</v>
      </c>
      <c r="Z2" s="1" t="s">
        <v>21</v>
      </c>
      <c r="AA2" s="1" t="s">
        <v>22</v>
      </c>
      <c r="AB2" s="1" t="s">
        <v>19</v>
      </c>
      <c r="AC2" s="1" t="s">
        <v>20</v>
      </c>
      <c r="AD2" s="1" t="s">
        <v>21</v>
      </c>
      <c r="AE2" s="1" t="s">
        <v>22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19</v>
      </c>
      <c r="AK2" s="1" t="s">
        <v>20</v>
      </c>
      <c r="AL2" s="1" t="s">
        <v>21</v>
      </c>
      <c r="AM2" s="1" t="s">
        <v>22</v>
      </c>
      <c r="AN2" s="1" t="s">
        <v>19</v>
      </c>
      <c r="AO2" s="1" t="s">
        <v>20</v>
      </c>
      <c r="AP2" s="1" t="s">
        <v>21</v>
      </c>
      <c r="AQ2" s="1" t="s">
        <v>22</v>
      </c>
      <c r="AR2" s="1" t="s">
        <v>21</v>
      </c>
      <c r="AS2" s="1" t="s">
        <v>22</v>
      </c>
      <c r="AT2" s="1" t="s">
        <v>23</v>
      </c>
      <c r="AU2" s="1" t="s">
        <v>21</v>
      </c>
      <c r="AV2" s="1" t="s">
        <v>22</v>
      </c>
      <c r="AW2" s="1" t="s">
        <v>23</v>
      </c>
      <c r="AX2" s="1" t="s">
        <v>21</v>
      </c>
      <c r="AY2" s="1" t="s">
        <v>22</v>
      </c>
      <c r="AZ2" s="1" t="s">
        <v>23</v>
      </c>
    </row>
    <row r="3" spans="1:52" x14ac:dyDescent="0.25">
      <c r="A3" s="1" t="s">
        <v>24</v>
      </c>
      <c r="B3" s="1" t="b">
        <v>0</v>
      </c>
      <c r="C3" s="1" t="s">
        <v>25</v>
      </c>
      <c r="D3" s="2">
        <v>43795.696759259263</v>
      </c>
      <c r="E3" s="1" t="s">
        <v>26</v>
      </c>
      <c r="F3" s="1">
        <v>1</v>
      </c>
      <c r="G3" s="1" t="s">
        <v>27</v>
      </c>
      <c r="H3" s="1">
        <v>0.88700000000000001</v>
      </c>
      <c r="I3" s="1">
        <v>19.100000000000001</v>
      </c>
      <c r="J3" s="1">
        <v>24729.25</v>
      </c>
      <c r="K3" s="1">
        <v>8.6999999999999993</v>
      </c>
      <c r="L3" s="1">
        <v>0.86299999999999999</v>
      </c>
      <c r="M3" s="1">
        <v>24.3</v>
      </c>
      <c r="N3" s="1">
        <v>4310.9799999999996</v>
      </c>
      <c r="O3" s="1">
        <v>10.4</v>
      </c>
      <c r="P3" s="1">
        <v>70.593999999999994</v>
      </c>
      <c r="Q3" s="1">
        <v>376.7</v>
      </c>
      <c r="R3" s="1">
        <v>1170110.46</v>
      </c>
      <c r="S3" s="1">
        <v>1</v>
      </c>
      <c r="T3" s="1">
        <v>0.96399999999999997</v>
      </c>
      <c r="U3" s="1">
        <v>28.4</v>
      </c>
      <c r="V3" s="1">
        <v>1041.0899999999999</v>
      </c>
      <c r="W3" s="1">
        <v>4.7</v>
      </c>
      <c r="X3" s="1">
        <v>2.3319999999999999</v>
      </c>
      <c r="Y3" s="1">
        <v>80</v>
      </c>
      <c r="Z3" s="1">
        <v>47135.68</v>
      </c>
      <c r="AA3" s="1">
        <v>1.4</v>
      </c>
      <c r="AB3" s="1">
        <v>-1E-3</v>
      </c>
      <c r="AC3" s="1" t="s">
        <v>28</v>
      </c>
      <c r="AD3" s="1">
        <v>8531.07</v>
      </c>
      <c r="AE3" s="1">
        <v>4</v>
      </c>
      <c r="AF3" s="1">
        <v>1.0999999999999999E-2</v>
      </c>
      <c r="AG3" s="1">
        <v>66</v>
      </c>
      <c r="AH3" s="1">
        <v>936.98</v>
      </c>
      <c r="AI3" s="1">
        <v>11.3</v>
      </c>
      <c r="AJ3" s="1">
        <v>3.0000000000000001E-3</v>
      </c>
      <c r="AK3" s="1">
        <v>347.8</v>
      </c>
      <c r="AL3" s="1">
        <v>306.31</v>
      </c>
      <c r="AM3" s="1">
        <v>21.5</v>
      </c>
      <c r="AN3" s="1">
        <v>0</v>
      </c>
      <c r="AO3" s="1">
        <v>288.10000000000002</v>
      </c>
      <c r="AP3" s="1">
        <v>308.32</v>
      </c>
      <c r="AQ3" s="1">
        <v>17.100000000000001</v>
      </c>
      <c r="AR3" s="1">
        <v>35462.03</v>
      </c>
      <c r="AS3" s="1">
        <v>5.8</v>
      </c>
      <c r="AT3" s="1">
        <v>100</v>
      </c>
      <c r="AU3" s="1">
        <v>49864.1</v>
      </c>
      <c r="AV3" s="1">
        <v>6.2</v>
      </c>
      <c r="AW3" s="1">
        <v>100</v>
      </c>
      <c r="AX3" s="1">
        <v>55411.69</v>
      </c>
      <c r="AY3" s="1">
        <v>5.4</v>
      </c>
      <c r="AZ3" s="1">
        <v>100</v>
      </c>
    </row>
    <row r="4" spans="1:52" x14ac:dyDescent="0.25">
      <c r="B4" s="1" t="b">
        <v>0</v>
      </c>
      <c r="C4" s="1" t="s">
        <v>29</v>
      </c>
      <c r="D4" s="2">
        <v>43795.698773148149</v>
      </c>
      <c r="E4" s="1" t="s">
        <v>26</v>
      </c>
      <c r="F4" s="1">
        <v>1</v>
      </c>
      <c r="G4" s="1" t="s">
        <v>30</v>
      </c>
      <c r="H4" s="1">
        <v>0</v>
      </c>
      <c r="I4" s="1" t="s">
        <v>28</v>
      </c>
      <c r="J4" s="1">
        <v>7333.2</v>
      </c>
      <c r="K4" s="1">
        <v>5.7</v>
      </c>
      <c r="L4" s="1">
        <v>0</v>
      </c>
      <c r="M4" s="1" t="s">
        <v>28</v>
      </c>
      <c r="N4" s="1">
        <v>1749.87</v>
      </c>
      <c r="O4" s="1">
        <v>10.6</v>
      </c>
      <c r="P4" s="1">
        <v>0</v>
      </c>
      <c r="Q4" s="1" t="s">
        <v>28</v>
      </c>
      <c r="R4" s="1">
        <v>1181600.82</v>
      </c>
      <c r="S4" s="1">
        <v>1.3</v>
      </c>
      <c r="T4" s="1">
        <v>0</v>
      </c>
      <c r="U4" s="1" t="s">
        <v>28</v>
      </c>
      <c r="V4" s="1">
        <v>971.01</v>
      </c>
      <c r="W4" s="1">
        <v>14.5</v>
      </c>
      <c r="X4" s="1">
        <v>0</v>
      </c>
      <c r="Y4" s="1" t="s">
        <v>28</v>
      </c>
      <c r="Z4" s="1">
        <v>45314.41</v>
      </c>
      <c r="AA4" s="1">
        <v>2.1</v>
      </c>
      <c r="AB4" s="1">
        <v>0</v>
      </c>
      <c r="AC4" s="1" t="s">
        <v>28</v>
      </c>
      <c r="AD4" s="1">
        <v>8853.59</v>
      </c>
      <c r="AE4" s="1">
        <v>2.1</v>
      </c>
      <c r="AF4" s="1">
        <v>0</v>
      </c>
      <c r="AG4" s="1" t="s">
        <v>28</v>
      </c>
      <c r="AH4" s="1">
        <v>836.87</v>
      </c>
      <c r="AI4" s="1">
        <v>11.6</v>
      </c>
      <c r="AJ4" s="1">
        <v>0</v>
      </c>
      <c r="AK4" s="1" t="s">
        <v>28</v>
      </c>
      <c r="AL4" s="1">
        <v>298.31</v>
      </c>
      <c r="AM4" s="1">
        <v>9.3000000000000007</v>
      </c>
      <c r="AN4" s="1">
        <v>0</v>
      </c>
      <c r="AO4" s="1" t="s">
        <v>28</v>
      </c>
      <c r="AP4" s="1">
        <v>300.31</v>
      </c>
      <c r="AQ4" s="1">
        <v>19.600000000000001</v>
      </c>
      <c r="AR4" s="1">
        <v>36300.720000000001</v>
      </c>
      <c r="AS4" s="1">
        <v>1.8</v>
      </c>
      <c r="AT4" s="1">
        <v>100</v>
      </c>
      <c r="AU4" s="1">
        <v>51804.58</v>
      </c>
      <c r="AV4" s="1">
        <v>1.8</v>
      </c>
      <c r="AW4" s="1">
        <v>100</v>
      </c>
      <c r="AX4" s="1">
        <v>51151.27</v>
      </c>
      <c r="AY4" s="1">
        <v>1.5</v>
      </c>
      <c r="AZ4" s="1">
        <v>100</v>
      </c>
    </row>
    <row r="5" spans="1:52" x14ac:dyDescent="0.25">
      <c r="B5" s="1" t="b">
        <v>0</v>
      </c>
      <c r="C5" s="1" t="s">
        <v>31</v>
      </c>
      <c r="D5" s="2">
        <v>43795.700706018521</v>
      </c>
      <c r="E5" s="1" t="s">
        <v>32</v>
      </c>
      <c r="F5" s="1">
        <v>2</v>
      </c>
      <c r="G5" s="1" t="s">
        <v>33</v>
      </c>
      <c r="H5" s="1">
        <v>9.8320000000000007</v>
      </c>
      <c r="I5" s="1">
        <v>1.9</v>
      </c>
      <c r="J5" s="1">
        <v>207729.79</v>
      </c>
      <c r="K5" s="1">
        <v>0.4</v>
      </c>
      <c r="L5" s="1">
        <v>9.7769999999999992</v>
      </c>
      <c r="M5" s="1">
        <v>0.7</v>
      </c>
      <c r="N5" s="1">
        <v>32130.58</v>
      </c>
      <c r="O5" s="1">
        <v>1.5</v>
      </c>
      <c r="P5" s="1">
        <v>43.058</v>
      </c>
      <c r="Q5" s="1">
        <v>222.3</v>
      </c>
      <c r="R5" s="1">
        <v>1190458.46</v>
      </c>
      <c r="S5" s="1">
        <v>1.2</v>
      </c>
      <c r="T5" s="1">
        <v>7.4180000000000001</v>
      </c>
      <c r="U5" s="1">
        <v>19.100000000000001</v>
      </c>
      <c r="V5" s="1">
        <v>1707.83</v>
      </c>
      <c r="W5" s="1">
        <v>6.8</v>
      </c>
      <c r="X5" s="1">
        <v>6.056</v>
      </c>
      <c r="Y5" s="1">
        <v>15.8</v>
      </c>
      <c r="Z5" s="1">
        <v>53051.57</v>
      </c>
      <c r="AA5" s="1">
        <v>1.9</v>
      </c>
      <c r="AB5" s="1">
        <v>26.245999999999999</v>
      </c>
      <c r="AC5" s="1">
        <v>4.5</v>
      </c>
      <c r="AD5" s="1">
        <v>2886169.91</v>
      </c>
      <c r="AE5" s="1">
        <v>2.8</v>
      </c>
      <c r="AF5" s="1">
        <v>2.9390000000000001</v>
      </c>
      <c r="AG5" s="1">
        <v>2.8</v>
      </c>
      <c r="AH5" s="1">
        <v>36405.56</v>
      </c>
      <c r="AI5" s="1">
        <v>1.5</v>
      </c>
      <c r="AJ5" s="1">
        <v>7.85</v>
      </c>
      <c r="AK5" s="1">
        <v>2.9</v>
      </c>
      <c r="AL5" s="1">
        <v>58812.06</v>
      </c>
      <c r="AM5" s="1">
        <v>1.6</v>
      </c>
      <c r="AN5" s="1">
        <v>7.8609999999999998</v>
      </c>
      <c r="AO5" s="1">
        <v>2</v>
      </c>
      <c r="AP5" s="1">
        <v>516495.39</v>
      </c>
      <c r="AQ5" s="1">
        <v>1.4</v>
      </c>
      <c r="AR5" s="1">
        <v>36214.35</v>
      </c>
      <c r="AS5" s="1">
        <v>1.7</v>
      </c>
      <c r="AT5" s="1">
        <v>99.8</v>
      </c>
      <c r="AU5" s="1">
        <v>51714.25</v>
      </c>
      <c r="AV5" s="1">
        <v>1.7</v>
      </c>
      <c r="AW5" s="1">
        <v>99.8</v>
      </c>
      <c r="AX5" s="1">
        <v>49867.519999999997</v>
      </c>
      <c r="AY5" s="1">
        <v>1</v>
      </c>
      <c r="AZ5" s="1">
        <v>97.5</v>
      </c>
    </row>
    <row r="6" spans="1:52" x14ac:dyDescent="0.25">
      <c r="B6" s="1" t="b">
        <v>0</v>
      </c>
      <c r="C6" s="1" t="s">
        <v>34</v>
      </c>
      <c r="D6" s="2">
        <v>43795.702719907407</v>
      </c>
      <c r="E6" s="1" t="s">
        <v>32</v>
      </c>
      <c r="F6" s="1">
        <v>3</v>
      </c>
      <c r="G6" s="1" t="s">
        <v>35</v>
      </c>
      <c r="H6" s="1">
        <v>98.721000000000004</v>
      </c>
      <c r="I6" s="1">
        <v>4.0999999999999996</v>
      </c>
      <c r="J6" s="1">
        <v>2004965.53</v>
      </c>
      <c r="K6" s="1">
        <v>3.2</v>
      </c>
      <c r="L6" s="1">
        <v>98.959000000000003</v>
      </c>
      <c r="M6" s="1">
        <v>1.4</v>
      </c>
      <c r="N6" s="1">
        <v>307070.8</v>
      </c>
      <c r="O6" s="1">
        <v>1.5</v>
      </c>
      <c r="P6" s="1">
        <v>127.033</v>
      </c>
      <c r="Q6" s="1">
        <v>78.3</v>
      </c>
      <c r="R6" s="1">
        <v>1204778.74</v>
      </c>
      <c r="S6" s="1">
        <v>0.8</v>
      </c>
      <c r="T6" s="1">
        <v>89.19</v>
      </c>
      <c r="U6" s="1">
        <v>4.7</v>
      </c>
      <c r="V6" s="1">
        <v>9813.1299999999992</v>
      </c>
      <c r="W6" s="1">
        <v>2.4</v>
      </c>
      <c r="X6" s="1">
        <v>88.762</v>
      </c>
      <c r="Y6" s="1">
        <v>3.3</v>
      </c>
      <c r="Z6" s="1">
        <v>158849.94</v>
      </c>
      <c r="AA6" s="1">
        <v>0.9</v>
      </c>
      <c r="AB6" s="1">
        <v>264.76400000000001</v>
      </c>
      <c r="AC6" s="1">
        <v>1.8</v>
      </c>
      <c r="AD6" s="1">
        <v>28842641.879999999</v>
      </c>
      <c r="AE6" s="1">
        <v>1.4</v>
      </c>
      <c r="AF6" s="1">
        <v>28.96</v>
      </c>
      <c r="AG6" s="1">
        <v>1.1000000000000001</v>
      </c>
      <c r="AH6" s="1">
        <v>352016.09</v>
      </c>
      <c r="AI6" s="1">
        <v>1.4</v>
      </c>
      <c r="AJ6" s="1">
        <v>78.328000000000003</v>
      </c>
      <c r="AK6" s="1">
        <v>1.2</v>
      </c>
      <c r="AL6" s="1">
        <v>585353.56000000006</v>
      </c>
      <c r="AM6" s="1">
        <v>1.3</v>
      </c>
      <c r="AN6" s="1">
        <v>76.944000000000003</v>
      </c>
      <c r="AO6" s="1">
        <v>2.8</v>
      </c>
      <c r="AP6" s="1">
        <v>5062551.12</v>
      </c>
      <c r="AQ6" s="1">
        <v>2.5</v>
      </c>
      <c r="AR6" s="1">
        <v>35963.57</v>
      </c>
      <c r="AS6" s="1">
        <v>2.5</v>
      </c>
      <c r="AT6" s="1">
        <v>99.1</v>
      </c>
      <c r="AU6" s="1">
        <v>51808.56</v>
      </c>
      <c r="AV6" s="1">
        <v>1.4</v>
      </c>
      <c r="AW6" s="1">
        <v>100</v>
      </c>
      <c r="AX6" s="1">
        <v>50614.75</v>
      </c>
      <c r="AY6" s="1">
        <v>1.1000000000000001</v>
      </c>
      <c r="AZ6" s="1">
        <v>99</v>
      </c>
    </row>
    <row r="7" spans="1:52" x14ac:dyDescent="0.25">
      <c r="B7" s="1" t="b">
        <v>0</v>
      </c>
      <c r="C7" s="1" t="s">
        <v>36</v>
      </c>
      <c r="D7" s="2">
        <v>43795.704629629632</v>
      </c>
      <c r="E7" s="1" t="s">
        <v>32</v>
      </c>
      <c r="F7" s="1">
        <v>4</v>
      </c>
      <c r="G7" s="1" t="s">
        <v>37</v>
      </c>
      <c r="H7" s="1">
        <v>999.62800000000004</v>
      </c>
      <c r="I7" s="1">
        <v>0.4</v>
      </c>
      <c r="J7" s="1">
        <v>20881045.309999999</v>
      </c>
      <c r="K7" s="1">
        <v>0.9</v>
      </c>
      <c r="L7" s="1">
        <v>999.60599999999999</v>
      </c>
      <c r="M7" s="1">
        <v>1</v>
      </c>
      <c r="N7" s="1">
        <v>3183373.09</v>
      </c>
      <c r="O7" s="1">
        <v>0.6</v>
      </c>
      <c r="P7" s="1">
        <v>912.83799999999997</v>
      </c>
      <c r="Q7" s="1">
        <v>11.3</v>
      </c>
      <c r="R7" s="1">
        <v>1462908.03</v>
      </c>
      <c r="S7" s="1">
        <v>1.8</v>
      </c>
      <c r="T7" s="1">
        <v>916.798</v>
      </c>
      <c r="U7" s="1">
        <v>1.8</v>
      </c>
      <c r="V7" s="1">
        <v>94908.02</v>
      </c>
      <c r="W7" s="1">
        <v>1.6</v>
      </c>
      <c r="X7" s="1">
        <v>916.85299999999995</v>
      </c>
      <c r="Y7" s="1">
        <v>3</v>
      </c>
      <c r="Z7" s="1">
        <v>1260765.52</v>
      </c>
      <c r="AA7" s="1">
        <v>2.7</v>
      </c>
      <c r="AB7" s="1">
        <v>2704.1970000000001</v>
      </c>
      <c r="AC7" s="1">
        <v>1.5</v>
      </c>
      <c r="AD7" s="1">
        <v>303832097.38999999</v>
      </c>
      <c r="AE7" s="1">
        <v>1.6</v>
      </c>
      <c r="AF7" s="1">
        <v>297.93</v>
      </c>
      <c r="AG7" s="1">
        <v>1.1000000000000001</v>
      </c>
      <c r="AH7" s="1">
        <v>3642091.76</v>
      </c>
      <c r="AI7" s="1">
        <v>1.7</v>
      </c>
      <c r="AJ7" s="1">
        <v>800.77700000000004</v>
      </c>
      <c r="AK7" s="1">
        <v>1.6</v>
      </c>
      <c r="AL7" s="1">
        <v>6029232.21</v>
      </c>
      <c r="AM7" s="1">
        <v>2.6</v>
      </c>
      <c r="AN7" s="1">
        <v>800.90800000000002</v>
      </c>
      <c r="AO7" s="1">
        <v>2.2999999999999998</v>
      </c>
      <c r="AP7" s="1">
        <v>53117111.990000002</v>
      </c>
      <c r="AQ7" s="1">
        <v>3.1</v>
      </c>
      <c r="AR7" s="1">
        <v>37091.47</v>
      </c>
      <c r="AS7" s="1">
        <v>0.9</v>
      </c>
      <c r="AT7" s="1">
        <v>102.2</v>
      </c>
      <c r="AU7" s="1">
        <v>52212.46</v>
      </c>
      <c r="AV7" s="1">
        <v>1.2</v>
      </c>
      <c r="AW7" s="1">
        <v>100.8</v>
      </c>
      <c r="AX7" s="1">
        <v>50773.7</v>
      </c>
      <c r="AY7" s="1">
        <v>2.2999999999999998</v>
      </c>
      <c r="AZ7" s="1">
        <v>99.3</v>
      </c>
    </row>
    <row r="8" spans="1:52" x14ac:dyDescent="0.25">
      <c r="B8" s="1" t="b">
        <v>0</v>
      </c>
      <c r="C8" s="1" t="s">
        <v>38</v>
      </c>
      <c r="D8" s="2">
        <v>43795.706585648149</v>
      </c>
      <c r="E8" s="1" t="s">
        <v>0</v>
      </c>
      <c r="G8" s="1" t="s">
        <v>39</v>
      </c>
      <c r="H8" s="1">
        <v>2.8000000000000001E-2</v>
      </c>
      <c r="I8" s="1">
        <v>60.7</v>
      </c>
      <c r="J8" s="1">
        <v>7938.1</v>
      </c>
      <c r="K8" s="1">
        <v>3.9</v>
      </c>
      <c r="L8" s="1">
        <v>3.7999999999999999E-2</v>
      </c>
      <c r="M8" s="1">
        <v>136.30000000000001</v>
      </c>
      <c r="N8" s="1">
        <v>1876.02</v>
      </c>
      <c r="O8" s="1">
        <v>7.9</v>
      </c>
      <c r="P8" s="1">
        <v>146.43199999999999</v>
      </c>
      <c r="Q8" s="1">
        <v>35.5</v>
      </c>
      <c r="R8" s="1">
        <v>1227272.44</v>
      </c>
      <c r="S8" s="1">
        <v>1</v>
      </c>
      <c r="T8" s="1">
        <v>1.163</v>
      </c>
      <c r="U8" s="1">
        <v>46.7</v>
      </c>
      <c r="V8" s="1">
        <v>1091.1400000000001</v>
      </c>
      <c r="W8" s="1">
        <v>4.7</v>
      </c>
      <c r="X8" s="1">
        <v>2.2970000000000002</v>
      </c>
      <c r="Y8" s="1">
        <v>28.3</v>
      </c>
      <c r="Z8" s="1">
        <v>48527.54</v>
      </c>
      <c r="AA8" s="1">
        <v>1.6</v>
      </c>
      <c r="AB8" s="1">
        <v>5.0999999999999997E-2</v>
      </c>
      <c r="AC8" s="1">
        <v>6.1</v>
      </c>
      <c r="AD8" s="1">
        <v>14559.88</v>
      </c>
      <c r="AE8" s="1">
        <v>2</v>
      </c>
      <c r="AF8" s="1">
        <v>-1.4999999999999999E-2</v>
      </c>
      <c r="AG8" s="1" t="s">
        <v>28</v>
      </c>
      <c r="AH8" s="1">
        <v>644.66</v>
      </c>
      <c r="AI8" s="1">
        <v>16.100000000000001</v>
      </c>
      <c r="AJ8" s="1">
        <v>3.0000000000000001E-3</v>
      </c>
      <c r="AK8" s="1">
        <v>313.7</v>
      </c>
      <c r="AL8" s="1">
        <v>316.33</v>
      </c>
      <c r="AM8" s="1">
        <v>22.2</v>
      </c>
      <c r="AN8" s="1">
        <v>0</v>
      </c>
      <c r="AO8" s="1">
        <v>202</v>
      </c>
      <c r="AP8" s="1">
        <v>326.33999999999997</v>
      </c>
      <c r="AQ8" s="1">
        <v>19.100000000000001</v>
      </c>
      <c r="AR8" s="1">
        <v>36461.35</v>
      </c>
      <c r="AS8" s="1">
        <v>0.7</v>
      </c>
      <c r="AT8" s="1">
        <v>100.4</v>
      </c>
      <c r="AU8" s="1">
        <v>50942.79</v>
      </c>
      <c r="AV8" s="1">
        <v>1.6</v>
      </c>
      <c r="AW8" s="1">
        <v>98.3</v>
      </c>
      <c r="AX8" s="1">
        <v>49439.41</v>
      </c>
      <c r="AY8" s="1">
        <v>2.8</v>
      </c>
      <c r="AZ8" s="1">
        <v>96.7</v>
      </c>
    </row>
    <row r="9" spans="1:52" x14ac:dyDescent="0.25">
      <c r="B9" s="1" t="b">
        <v>0</v>
      </c>
      <c r="C9" s="1" t="s">
        <v>40</v>
      </c>
      <c r="D9" s="2">
        <v>43795.708483796298</v>
      </c>
      <c r="E9" s="1" t="s">
        <v>0</v>
      </c>
      <c r="G9" s="1" t="s">
        <v>39</v>
      </c>
      <c r="H9" s="1">
        <v>3.9E-2</v>
      </c>
      <c r="I9" s="1">
        <v>47.5</v>
      </c>
      <c r="J9" s="1">
        <v>8114.37</v>
      </c>
      <c r="K9" s="1">
        <v>4.9000000000000004</v>
      </c>
      <c r="L9" s="1">
        <v>1.6E-2</v>
      </c>
      <c r="M9" s="1">
        <v>344.9</v>
      </c>
      <c r="N9" s="1">
        <v>1797.93</v>
      </c>
      <c r="O9" s="1">
        <v>10.1</v>
      </c>
      <c r="P9" s="1">
        <v>194.255</v>
      </c>
      <c r="Q9" s="1">
        <v>46.3</v>
      </c>
      <c r="R9" s="1">
        <v>1231702.9099999999</v>
      </c>
      <c r="S9" s="1">
        <v>1.7</v>
      </c>
      <c r="T9" s="1">
        <v>0.72</v>
      </c>
      <c r="U9" s="1">
        <v>192.3</v>
      </c>
      <c r="V9" s="1">
        <v>1039.0899999999999</v>
      </c>
      <c r="W9" s="1">
        <v>13.2</v>
      </c>
      <c r="X9" s="1">
        <v>2.7069999999999999</v>
      </c>
      <c r="Y9" s="1">
        <v>18.2</v>
      </c>
      <c r="Z9" s="1">
        <v>48718.32</v>
      </c>
      <c r="AA9" s="1">
        <v>1.2</v>
      </c>
      <c r="AB9" s="1">
        <v>4.1000000000000002E-2</v>
      </c>
      <c r="AC9" s="1">
        <v>5.4</v>
      </c>
      <c r="AD9" s="1">
        <v>13327.44</v>
      </c>
      <c r="AE9" s="1">
        <v>1.8</v>
      </c>
      <c r="AF9" s="1">
        <v>-1.4E-2</v>
      </c>
      <c r="AG9" s="1" t="s">
        <v>28</v>
      </c>
      <c r="AH9" s="1">
        <v>648.66999999999996</v>
      </c>
      <c r="AI9" s="1">
        <v>5.7</v>
      </c>
      <c r="AJ9" s="1">
        <v>0.01</v>
      </c>
      <c r="AK9" s="1">
        <v>100.6</v>
      </c>
      <c r="AL9" s="1">
        <v>362.37</v>
      </c>
      <c r="AM9" s="1">
        <v>20.6</v>
      </c>
      <c r="AN9" s="1">
        <v>1E-3</v>
      </c>
      <c r="AO9" s="1">
        <v>70.5</v>
      </c>
      <c r="AP9" s="1">
        <v>386.4</v>
      </c>
      <c r="AQ9" s="1">
        <v>17</v>
      </c>
      <c r="AR9" s="1">
        <v>36206.35</v>
      </c>
      <c r="AS9" s="1">
        <v>0.8</v>
      </c>
      <c r="AT9" s="1">
        <v>99.7</v>
      </c>
      <c r="AU9" s="1">
        <v>50313.9</v>
      </c>
      <c r="AV9" s="1">
        <v>1.5</v>
      </c>
      <c r="AW9" s="1">
        <v>97.1</v>
      </c>
      <c r="AX9" s="1">
        <v>48571.71</v>
      </c>
      <c r="AY9" s="1">
        <v>2.8</v>
      </c>
      <c r="AZ9" s="1">
        <v>95</v>
      </c>
    </row>
    <row r="10" spans="1:52" x14ac:dyDescent="0.25">
      <c r="A10" s="1" t="s">
        <v>41</v>
      </c>
      <c r="B10" s="1" t="b">
        <v>0</v>
      </c>
      <c r="C10" s="1" t="s">
        <v>42</v>
      </c>
      <c r="D10" s="2">
        <v>43795.710428240738</v>
      </c>
      <c r="E10" s="1" t="s">
        <v>0</v>
      </c>
      <c r="G10" s="1" t="s">
        <v>43</v>
      </c>
      <c r="H10" s="1">
        <v>18.367000000000001</v>
      </c>
      <c r="I10" s="1">
        <v>2.2000000000000002</v>
      </c>
      <c r="J10" s="1">
        <v>386473.81</v>
      </c>
      <c r="K10" s="1">
        <v>0.6</v>
      </c>
      <c r="L10" s="1">
        <v>18.585999999999999</v>
      </c>
      <c r="M10" s="1">
        <v>1.8</v>
      </c>
      <c r="N10" s="1">
        <v>60248.43</v>
      </c>
      <c r="O10" s="1">
        <v>1.5</v>
      </c>
      <c r="P10" s="1">
        <v>2693.8130000000001</v>
      </c>
      <c r="Q10" s="1">
        <v>8.1999999999999993</v>
      </c>
      <c r="R10" s="1">
        <v>1938651.18</v>
      </c>
      <c r="S10" s="1">
        <v>2.6</v>
      </c>
      <c r="T10" s="1">
        <v>1391.171</v>
      </c>
      <c r="U10" s="1">
        <v>3.1</v>
      </c>
      <c r="V10" s="1">
        <v>141824.37</v>
      </c>
      <c r="W10" s="1">
        <v>1.4</v>
      </c>
      <c r="X10" s="1">
        <v>1631.8040000000001</v>
      </c>
      <c r="Y10" s="1">
        <v>3.1</v>
      </c>
      <c r="Z10" s="1">
        <v>2182283.69</v>
      </c>
      <c r="AA10" s="1">
        <v>2.4</v>
      </c>
      <c r="AB10" s="1">
        <v>0.78100000000000003</v>
      </c>
      <c r="AC10" s="1">
        <v>2.2000000000000002</v>
      </c>
      <c r="AD10" s="1">
        <v>95720.27</v>
      </c>
      <c r="AE10" s="1">
        <v>2.1</v>
      </c>
      <c r="AF10" s="1">
        <v>5.8000000000000003E-2</v>
      </c>
      <c r="AG10" s="1">
        <v>27.9</v>
      </c>
      <c r="AH10" s="1">
        <v>1501.59</v>
      </c>
      <c r="AI10" s="1">
        <v>12.2</v>
      </c>
      <c r="AJ10" s="1">
        <v>6.8289999999999997</v>
      </c>
      <c r="AK10" s="1">
        <v>2.4</v>
      </c>
      <c r="AL10" s="1">
        <v>50026.44</v>
      </c>
      <c r="AM10" s="1">
        <v>1.4</v>
      </c>
      <c r="AN10" s="1">
        <v>6.7729999999999997</v>
      </c>
      <c r="AO10" s="1">
        <v>2.1</v>
      </c>
      <c r="AP10" s="1">
        <v>434782.64</v>
      </c>
      <c r="AQ10" s="1">
        <v>1</v>
      </c>
      <c r="AR10" s="1">
        <v>36672.379999999997</v>
      </c>
      <c r="AS10" s="1">
        <v>2.1</v>
      </c>
      <c r="AT10" s="1">
        <v>101</v>
      </c>
      <c r="AU10" s="1">
        <v>50524.9</v>
      </c>
      <c r="AV10" s="1">
        <v>1.8</v>
      </c>
      <c r="AW10" s="1">
        <v>97.5</v>
      </c>
      <c r="AX10" s="1">
        <v>49078.04</v>
      </c>
      <c r="AY10" s="1">
        <v>1.6</v>
      </c>
      <c r="AZ10" s="1">
        <v>95.9</v>
      </c>
    </row>
    <row r="11" spans="1:52" x14ac:dyDescent="0.25">
      <c r="A11" s="1" t="s">
        <v>44</v>
      </c>
      <c r="B11" s="1" t="b">
        <v>0</v>
      </c>
      <c r="C11" s="1" t="s">
        <v>45</v>
      </c>
      <c r="D11" s="2">
        <v>43795.712326388886</v>
      </c>
      <c r="E11" s="1" t="s">
        <v>0</v>
      </c>
      <c r="G11" s="1" t="s">
        <v>46</v>
      </c>
      <c r="H11" s="1">
        <v>23.03</v>
      </c>
      <c r="I11" s="1">
        <v>2.5</v>
      </c>
      <c r="J11" s="1">
        <v>486740.5</v>
      </c>
      <c r="K11" s="1">
        <v>1.6</v>
      </c>
      <c r="L11" s="1">
        <v>22.981000000000002</v>
      </c>
      <c r="M11" s="1">
        <v>3.2</v>
      </c>
      <c r="N11" s="1">
        <v>74675.25</v>
      </c>
      <c r="O11" s="1">
        <v>1.5</v>
      </c>
      <c r="P11" s="1">
        <v>4835.884</v>
      </c>
      <c r="Q11" s="1">
        <v>7.3</v>
      </c>
      <c r="R11" s="1">
        <v>2551785.48</v>
      </c>
      <c r="S11" s="1">
        <v>2.6</v>
      </c>
      <c r="T11" s="1">
        <v>2622.4259999999999</v>
      </c>
      <c r="U11" s="1">
        <v>2.2000000000000002</v>
      </c>
      <c r="V11" s="1">
        <v>268749.26</v>
      </c>
      <c r="W11" s="1">
        <v>1.3</v>
      </c>
      <c r="X11" s="1">
        <v>3109.4609999999998</v>
      </c>
      <c r="Y11" s="1">
        <v>3.4</v>
      </c>
      <c r="Z11" s="1">
        <v>4150681.43</v>
      </c>
      <c r="AA11" s="1">
        <v>1.9</v>
      </c>
      <c r="AB11" s="1">
        <v>1.012</v>
      </c>
      <c r="AC11" s="1">
        <v>2.2000000000000002</v>
      </c>
      <c r="AD11" s="1">
        <v>122305.59</v>
      </c>
      <c r="AE11" s="1">
        <v>2.2999999999999998</v>
      </c>
      <c r="AF11" s="1">
        <v>0.13</v>
      </c>
      <c r="AG11" s="1">
        <v>13.7</v>
      </c>
      <c r="AH11" s="1">
        <v>2348.56</v>
      </c>
      <c r="AI11" s="1">
        <v>10.3</v>
      </c>
      <c r="AJ11" s="1">
        <v>10.451000000000001</v>
      </c>
      <c r="AK11" s="1">
        <v>2</v>
      </c>
      <c r="AL11" s="1">
        <v>75990.880000000005</v>
      </c>
      <c r="AM11" s="1">
        <v>1.3</v>
      </c>
      <c r="AN11" s="1">
        <v>10.454000000000001</v>
      </c>
      <c r="AO11" s="1">
        <v>1.2</v>
      </c>
      <c r="AP11" s="1">
        <v>667452.5</v>
      </c>
      <c r="AQ11" s="1">
        <v>1.9</v>
      </c>
      <c r="AR11" s="1">
        <v>36983.129999999997</v>
      </c>
      <c r="AS11" s="1">
        <v>2.7</v>
      </c>
      <c r="AT11" s="1">
        <v>101.9</v>
      </c>
      <c r="AU11" s="1">
        <v>50245.51</v>
      </c>
      <c r="AV11" s="1">
        <v>1.4</v>
      </c>
      <c r="AW11" s="1">
        <v>97</v>
      </c>
      <c r="AX11" s="1">
        <v>48672.03</v>
      </c>
      <c r="AY11" s="1">
        <v>1.4</v>
      </c>
      <c r="AZ11" s="1">
        <v>95.2</v>
      </c>
    </row>
    <row r="12" spans="1:52" x14ac:dyDescent="0.25">
      <c r="A12" s="1" t="s">
        <v>47</v>
      </c>
      <c r="B12" s="1" t="b">
        <v>0</v>
      </c>
      <c r="C12" s="1" t="s">
        <v>48</v>
      </c>
      <c r="D12" s="2">
        <v>43795.714259259257</v>
      </c>
      <c r="E12" s="1" t="s">
        <v>0</v>
      </c>
      <c r="G12" s="1" t="s">
        <v>49</v>
      </c>
      <c r="H12" s="1">
        <v>6.3360000000000003</v>
      </c>
      <c r="I12" s="1">
        <v>1</v>
      </c>
      <c r="J12" s="1">
        <v>141336.45000000001</v>
      </c>
      <c r="K12" s="1">
        <v>0.9</v>
      </c>
      <c r="L12" s="1">
        <v>6.4020000000000001</v>
      </c>
      <c r="M12" s="1">
        <v>2.2000000000000002</v>
      </c>
      <c r="N12" s="1">
        <v>22415.279999999999</v>
      </c>
      <c r="O12" s="1">
        <v>2.9</v>
      </c>
      <c r="P12" s="1">
        <v>1605.5509999999999</v>
      </c>
      <c r="Q12" s="1">
        <v>5</v>
      </c>
      <c r="R12" s="1">
        <v>1674911.4</v>
      </c>
      <c r="S12" s="1">
        <v>0.8</v>
      </c>
      <c r="T12" s="1">
        <v>800.44100000000003</v>
      </c>
      <c r="U12" s="1">
        <v>1.2</v>
      </c>
      <c r="V12" s="1">
        <v>83901.67</v>
      </c>
      <c r="W12" s="1">
        <v>1.2</v>
      </c>
      <c r="X12" s="1">
        <v>966.44100000000003</v>
      </c>
      <c r="Y12" s="1">
        <v>2.7</v>
      </c>
      <c r="Z12" s="1">
        <v>1340952.42</v>
      </c>
      <c r="AA12" s="1">
        <v>2.2000000000000002</v>
      </c>
      <c r="AB12" s="1">
        <v>0.27500000000000002</v>
      </c>
      <c r="AC12" s="1">
        <v>1.9</v>
      </c>
      <c r="AD12" s="1">
        <v>40397.69</v>
      </c>
      <c r="AE12" s="1">
        <v>1.5</v>
      </c>
      <c r="AF12" s="1">
        <v>1.7999999999999999E-2</v>
      </c>
      <c r="AG12" s="1">
        <v>31.8</v>
      </c>
      <c r="AH12" s="1">
        <v>1023.07</v>
      </c>
      <c r="AI12" s="1">
        <v>6.4</v>
      </c>
      <c r="AJ12" s="1">
        <v>2.9750000000000001</v>
      </c>
      <c r="AK12" s="1">
        <v>1.6</v>
      </c>
      <c r="AL12" s="1">
        <v>21846.44</v>
      </c>
      <c r="AM12" s="1">
        <v>1.6</v>
      </c>
      <c r="AN12" s="1">
        <v>2.988</v>
      </c>
      <c r="AO12" s="1">
        <v>1.6</v>
      </c>
      <c r="AP12" s="1">
        <v>191053.1</v>
      </c>
      <c r="AQ12" s="1">
        <v>2.5</v>
      </c>
      <c r="AR12" s="1">
        <v>37498.83</v>
      </c>
      <c r="AS12" s="1">
        <v>0.9</v>
      </c>
      <c r="AT12" s="1">
        <v>103.3</v>
      </c>
      <c r="AU12" s="1">
        <v>50267.86</v>
      </c>
      <c r="AV12" s="1">
        <v>2</v>
      </c>
      <c r="AW12" s="1">
        <v>97</v>
      </c>
      <c r="AX12" s="1">
        <v>49314.97</v>
      </c>
      <c r="AY12" s="1">
        <v>0.7</v>
      </c>
      <c r="AZ12" s="1">
        <v>96.4</v>
      </c>
    </row>
    <row r="13" spans="1:52" x14ac:dyDescent="0.25">
      <c r="B13" s="1" t="b">
        <v>0</v>
      </c>
      <c r="C13" s="1" t="s">
        <v>50</v>
      </c>
      <c r="D13" s="2">
        <v>43795.716168981482</v>
      </c>
      <c r="E13" s="1" t="s">
        <v>0</v>
      </c>
      <c r="G13" s="1" t="s">
        <v>51</v>
      </c>
      <c r="H13" s="1">
        <v>0.28899999999999998</v>
      </c>
      <c r="I13" s="1">
        <v>9.5</v>
      </c>
      <c r="J13" s="1">
        <v>13579.81</v>
      </c>
      <c r="K13" s="1">
        <v>3.8</v>
      </c>
      <c r="L13" s="1">
        <v>0.27900000000000003</v>
      </c>
      <c r="M13" s="1">
        <v>22.4</v>
      </c>
      <c r="N13" s="1">
        <v>2688.95</v>
      </c>
      <c r="O13" s="1">
        <v>7.4</v>
      </c>
      <c r="P13" s="1">
        <v>345.59399999999999</v>
      </c>
      <c r="Q13" s="1">
        <v>23</v>
      </c>
      <c r="R13" s="1">
        <v>1309873.49</v>
      </c>
      <c r="S13" s="1">
        <v>2.5</v>
      </c>
      <c r="T13" s="1">
        <v>81.760000000000005</v>
      </c>
      <c r="U13" s="1">
        <v>3.7</v>
      </c>
      <c r="V13" s="1">
        <v>9404.4599999999991</v>
      </c>
      <c r="W13" s="1">
        <v>2.6</v>
      </c>
      <c r="X13" s="1">
        <v>103.226</v>
      </c>
      <c r="Y13" s="1">
        <v>2</v>
      </c>
      <c r="Z13" s="1">
        <v>183824.05</v>
      </c>
      <c r="AA13" s="1">
        <v>1.2</v>
      </c>
      <c r="AB13" s="1">
        <v>-4.0000000000000001E-3</v>
      </c>
      <c r="AC13" s="1" t="s">
        <v>28</v>
      </c>
      <c r="AD13" s="1">
        <v>8631.2199999999993</v>
      </c>
      <c r="AE13" s="1">
        <v>2.2000000000000002</v>
      </c>
      <c r="AF13" s="1">
        <v>-2.7E-2</v>
      </c>
      <c r="AG13" s="1" t="s">
        <v>28</v>
      </c>
      <c r="AH13" s="1">
        <v>498.51</v>
      </c>
      <c r="AI13" s="1">
        <v>16.2</v>
      </c>
      <c r="AJ13" s="1">
        <v>0.187</v>
      </c>
      <c r="AK13" s="1">
        <v>11.7</v>
      </c>
      <c r="AL13" s="1">
        <v>1681.79</v>
      </c>
      <c r="AM13" s="1">
        <v>9.6</v>
      </c>
      <c r="AN13" s="1">
        <v>0.18</v>
      </c>
      <c r="AO13" s="1">
        <v>3.2</v>
      </c>
      <c r="AP13" s="1">
        <v>12011.14</v>
      </c>
      <c r="AQ13" s="1">
        <v>5</v>
      </c>
      <c r="AR13" s="1">
        <v>37248.01</v>
      </c>
      <c r="AS13" s="1">
        <v>1.1000000000000001</v>
      </c>
      <c r="AT13" s="1">
        <v>102.6</v>
      </c>
      <c r="AU13" s="1">
        <v>51354.55</v>
      </c>
      <c r="AV13" s="1">
        <v>2.1</v>
      </c>
      <c r="AW13" s="1">
        <v>99.1</v>
      </c>
      <c r="AX13" s="1">
        <v>49544.12</v>
      </c>
      <c r="AY13" s="1">
        <v>1.9</v>
      </c>
      <c r="AZ13" s="1">
        <v>96.9</v>
      </c>
    </row>
    <row r="14" spans="1:52" x14ac:dyDescent="0.25">
      <c r="B14" s="1" t="b">
        <v>0</v>
      </c>
      <c r="C14" s="1" t="s">
        <v>52</v>
      </c>
      <c r="D14" s="2">
        <v>43795.718124999999</v>
      </c>
      <c r="E14" s="1" t="s">
        <v>0</v>
      </c>
      <c r="G14" s="1" t="s">
        <v>53</v>
      </c>
      <c r="H14" s="1">
        <v>0.19700000000000001</v>
      </c>
      <c r="I14" s="1">
        <v>10.6</v>
      </c>
      <c r="J14" s="1">
        <v>11594.14</v>
      </c>
      <c r="K14" s="1">
        <v>4</v>
      </c>
      <c r="L14" s="1">
        <v>0.161</v>
      </c>
      <c r="M14" s="1">
        <v>44.9</v>
      </c>
      <c r="N14" s="1">
        <v>2300.5</v>
      </c>
      <c r="O14" s="1">
        <v>10.7</v>
      </c>
      <c r="P14" s="1">
        <v>222.78899999999999</v>
      </c>
      <c r="Q14" s="1">
        <v>38.1</v>
      </c>
      <c r="R14" s="1">
        <v>1268502.3999999999</v>
      </c>
      <c r="S14" s="1">
        <v>1.2</v>
      </c>
      <c r="T14" s="1">
        <v>46.631999999999998</v>
      </c>
      <c r="U14" s="1">
        <v>3.4</v>
      </c>
      <c r="V14" s="1">
        <v>5760.93</v>
      </c>
      <c r="W14" s="1">
        <v>1.2</v>
      </c>
      <c r="X14" s="1">
        <v>59.722000000000001</v>
      </c>
      <c r="Y14" s="1">
        <v>3</v>
      </c>
      <c r="Z14" s="1">
        <v>125297.11</v>
      </c>
      <c r="AA14" s="1">
        <v>0.9</v>
      </c>
      <c r="AB14" s="1">
        <v>-7.0000000000000001E-3</v>
      </c>
      <c r="AC14" s="1" t="s">
        <v>28</v>
      </c>
      <c r="AD14" s="1">
        <v>8230.61</v>
      </c>
      <c r="AE14" s="1">
        <v>1.6</v>
      </c>
      <c r="AF14" s="1">
        <v>-3.5999999999999997E-2</v>
      </c>
      <c r="AG14" s="1" t="s">
        <v>28</v>
      </c>
      <c r="AH14" s="1">
        <v>388.4</v>
      </c>
      <c r="AI14" s="1">
        <v>11.6</v>
      </c>
      <c r="AJ14" s="1">
        <v>0.105</v>
      </c>
      <c r="AK14" s="1">
        <v>17.8</v>
      </c>
      <c r="AL14" s="1">
        <v>1045.0899999999999</v>
      </c>
      <c r="AM14" s="1">
        <v>11.3</v>
      </c>
      <c r="AN14" s="1">
        <v>0.10100000000000001</v>
      </c>
      <c r="AO14" s="1">
        <v>4.4000000000000004</v>
      </c>
      <c r="AP14" s="1">
        <v>6738.38</v>
      </c>
      <c r="AQ14" s="1">
        <v>4.9000000000000004</v>
      </c>
      <c r="AR14" s="1">
        <v>37059.300000000003</v>
      </c>
      <c r="AS14" s="1">
        <v>1.9</v>
      </c>
      <c r="AT14" s="1">
        <v>102.1</v>
      </c>
      <c r="AU14" s="1">
        <v>50205.42</v>
      </c>
      <c r="AV14" s="1">
        <v>1.8</v>
      </c>
      <c r="AW14" s="1">
        <v>96.9</v>
      </c>
      <c r="AX14" s="1">
        <v>49622.34</v>
      </c>
      <c r="AY14" s="1">
        <v>1.6</v>
      </c>
      <c r="AZ14" s="1">
        <v>97</v>
      </c>
    </row>
    <row r="15" spans="1:52" x14ac:dyDescent="0.25">
      <c r="A15" s="1" t="s">
        <v>54</v>
      </c>
      <c r="B15" s="1" t="b">
        <v>0</v>
      </c>
      <c r="C15" s="1" t="s">
        <v>55</v>
      </c>
      <c r="D15" s="2">
        <v>43795.720023148147</v>
      </c>
      <c r="E15" s="1" t="s">
        <v>0</v>
      </c>
      <c r="G15" s="1" t="s">
        <v>56</v>
      </c>
      <c r="H15" s="1">
        <v>0.17799999999999999</v>
      </c>
      <c r="I15" s="1">
        <v>25.9</v>
      </c>
      <c r="J15" s="1">
        <v>11125.37</v>
      </c>
      <c r="K15" s="1">
        <v>9.4</v>
      </c>
      <c r="L15" s="1">
        <v>0.16800000000000001</v>
      </c>
      <c r="M15" s="1">
        <v>31.6</v>
      </c>
      <c r="N15" s="1">
        <v>2306.5100000000002</v>
      </c>
      <c r="O15" s="1">
        <v>8.1</v>
      </c>
      <c r="P15" s="1">
        <v>230.274</v>
      </c>
      <c r="Q15" s="1">
        <v>40.1</v>
      </c>
      <c r="R15" s="1">
        <v>1261813.3899999999</v>
      </c>
      <c r="S15" s="1">
        <v>2.4</v>
      </c>
      <c r="T15" s="1">
        <v>34.191000000000003</v>
      </c>
      <c r="U15" s="1">
        <v>8.5</v>
      </c>
      <c r="V15" s="1">
        <v>4459.17</v>
      </c>
      <c r="W15" s="1">
        <v>7.3</v>
      </c>
      <c r="X15" s="1">
        <v>45.564999999999998</v>
      </c>
      <c r="Y15" s="1">
        <v>4.4000000000000004</v>
      </c>
      <c r="Z15" s="1">
        <v>105797.49</v>
      </c>
      <c r="AA15" s="1">
        <v>0.4</v>
      </c>
      <c r="AB15" s="1">
        <v>-4.0000000000000001E-3</v>
      </c>
      <c r="AC15" s="1" t="s">
        <v>28</v>
      </c>
      <c r="AD15" s="1">
        <v>8487.0300000000007</v>
      </c>
      <c r="AE15" s="1">
        <v>5.9</v>
      </c>
      <c r="AF15" s="1">
        <v>-0.03</v>
      </c>
      <c r="AG15" s="1" t="s">
        <v>28</v>
      </c>
      <c r="AH15" s="1">
        <v>454.47</v>
      </c>
      <c r="AI15" s="1">
        <v>15.5</v>
      </c>
      <c r="AJ15" s="1">
        <v>0.105</v>
      </c>
      <c r="AK15" s="1">
        <v>6.9</v>
      </c>
      <c r="AL15" s="1">
        <v>1047.0999999999999</v>
      </c>
      <c r="AM15" s="1">
        <v>5.8</v>
      </c>
      <c r="AN15" s="1">
        <v>9.5000000000000001E-2</v>
      </c>
      <c r="AO15" s="1">
        <v>4.7</v>
      </c>
      <c r="AP15" s="1">
        <v>6327.78</v>
      </c>
      <c r="AQ15" s="1">
        <v>4.5</v>
      </c>
      <c r="AR15" s="1">
        <v>36800.449999999997</v>
      </c>
      <c r="AS15" s="1">
        <v>2.2999999999999998</v>
      </c>
      <c r="AT15" s="1">
        <v>101.4</v>
      </c>
      <c r="AU15" s="1">
        <v>50217.5</v>
      </c>
      <c r="AV15" s="1">
        <v>1.9</v>
      </c>
      <c r="AW15" s="1">
        <v>96.9</v>
      </c>
      <c r="AX15" s="1">
        <v>49047.94</v>
      </c>
      <c r="AY15" s="1">
        <v>2</v>
      </c>
      <c r="AZ15" s="1">
        <v>95.9</v>
      </c>
    </row>
    <row r="16" spans="1:52" x14ac:dyDescent="0.25">
      <c r="B16" s="1" t="b">
        <v>0</v>
      </c>
      <c r="C16" s="1" t="s">
        <v>57</v>
      </c>
      <c r="D16" s="2">
        <v>43795.721990740742</v>
      </c>
      <c r="E16" s="1" t="s">
        <v>0</v>
      </c>
      <c r="G16" s="1" t="s">
        <v>58</v>
      </c>
      <c r="H16" s="1">
        <v>0.159</v>
      </c>
      <c r="I16" s="1">
        <v>14.6</v>
      </c>
      <c r="J16" s="1">
        <v>10724.63</v>
      </c>
      <c r="K16" s="1">
        <v>2.6</v>
      </c>
      <c r="L16" s="1">
        <v>0.13400000000000001</v>
      </c>
      <c r="M16" s="1">
        <v>35.200000000000003</v>
      </c>
      <c r="N16" s="1">
        <v>2200.38</v>
      </c>
      <c r="O16" s="1">
        <v>8</v>
      </c>
      <c r="P16" s="1">
        <v>131.291</v>
      </c>
      <c r="Q16" s="1">
        <v>40.6</v>
      </c>
      <c r="R16" s="1">
        <v>1234110.6200000001</v>
      </c>
      <c r="S16" s="1">
        <v>1.2</v>
      </c>
      <c r="T16" s="1">
        <v>31.071000000000002</v>
      </c>
      <c r="U16" s="1">
        <v>10.1</v>
      </c>
      <c r="V16" s="1">
        <v>4138.75</v>
      </c>
      <c r="W16" s="1">
        <v>7.3</v>
      </c>
      <c r="X16" s="1">
        <v>37.975000000000001</v>
      </c>
      <c r="Y16" s="1">
        <v>4.3</v>
      </c>
      <c r="Z16" s="1">
        <v>95826.47</v>
      </c>
      <c r="AA16" s="1">
        <v>1.3</v>
      </c>
      <c r="AB16" s="1">
        <v>-8.0000000000000002E-3</v>
      </c>
      <c r="AC16" s="1" t="s">
        <v>28</v>
      </c>
      <c r="AD16" s="1">
        <v>8042.31</v>
      </c>
      <c r="AE16" s="1">
        <v>1</v>
      </c>
      <c r="AF16" s="1">
        <v>-0.02</v>
      </c>
      <c r="AG16" s="1" t="s">
        <v>28</v>
      </c>
      <c r="AH16" s="1">
        <v>584.6</v>
      </c>
      <c r="AI16" s="1">
        <v>20.5</v>
      </c>
      <c r="AJ16" s="1">
        <v>8.1000000000000003E-2</v>
      </c>
      <c r="AK16" s="1">
        <v>14.6</v>
      </c>
      <c r="AL16" s="1">
        <v>884.92</v>
      </c>
      <c r="AM16" s="1">
        <v>11</v>
      </c>
      <c r="AN16" s="1">
        <v>8.3000000000000004E-2</v>
      </c>
      <c r="AO16" s="1">
        <v>3.5</v>
      </c>
      <c r="AP16" s="1">
        <v>5628.78</v>
      </c>
      <c r="AQ16" s="1">
        <v>3</v>
      </c>
      <c r="AR16" s="1">
        <v>36794.400000000001</v>
      </c>
      <c r="AS16" s="1">
        <v>2.1</v>
      </c>
      <c r="AT16" s="1">
        <v>101.4</v>
      </c>
      <c r="AU16" s="1">
        <v>50538.87</v>
      </c>
      <c r="AV16" s="1">
        <v>2</v>
      </c>
      <c r="AW16" s="1">
        <v>97.6</v>
      </c>
      <c r="AX16" s="1">
        <v>49086.06</v>
      </c>
      <c r="AY16" s="1">
        <v>2.2000000000000002</v>
      </c>
      <c r="AZ16" s="1">
        <v>96</v>
      </c>
    </row>
    <row r="17" spans="1:52" x14ac:dyDescent="0.25">
      <c r="B17" s="1" t="b">
        <v>0</v>
      </c>
      <c r="C17" s="1" t="s">
        <v>59</v>
      </c>
      <c r="D17" s="2">
        <v>43795.723912037036</v>
      </c>
      <c r="E17" s="1" t="s">
        <v>0</v>
      </c>
      <c r="G17" s="1" t="s">
        <v>30</v>
      </c>
      <c r="H17" s="1">
        <v>3.2000000000000001E-2</v>
      </c>
      <c r="I17" s="1">
        <v>82.7</v>
      </c>
      <c r="J17" s="1">
        <v>8000.2</v>
      </c>
      <c r="K17" s="1">
        <v>7.5</v>
      </c>
      <c r="L17" s="1">
        <v>3.0000000000000001E-3</v>
      </c>
      <c r="M17" s="1">
        <v>1261.0999999999999</v>
      </c>
      <c r="N17" s="1">
        <v>1759.88</v>
      </c>
      <c r="O17" s="1">
        <v>5.4</v>
      </c>
      <c r="P17" s="1">
        <v>169.61699999999999</v>
      </c>
      <c r="Q17" s="1">
        <v>31.4</v>
      </c>
      <c r="R17" s="1">
        <v>1228460.6000000001</v>
      </c>
      <c r="S17" s="1">
        <v>1.4</v>
      </c>
      <c r="T17" s="1">
        <v>0.72199999999999998</v>
      </c>
      <c r="U17" s="1">
        <v>164.6</v>
      </c>
      <c r="V17" s="1">
        <v>1043.0899999999999</v>
      </c>
      <c r="W17" s="1">
        <v>12.3</v>
      </c>
      <c r="X17" s="1">
        <v>2.1160000000000001</v>
      </c>
      <c r="Y17" s="1">
        <v>45.7</v>
      </c>
      <c r="Z17" s="1">
        <v>48083.63</v>
      </c>
      <c r="AA17" s="1">
        <v>2.2000000000000002</v>
      </c>
      <c r="AB17" s="1">
        <v>8.0000000000000002E-3</v>
      </c>
      <c r="AC17" s="1">
        <v>81.900000000000006</v>
      </c>
      <c r="AD17" s="1">
        <v>9749.07</v>
      </c>
      <c r="AE17" s="1">
        <v>6.9</v>
      </c>
      <c r="AF17" s="1">
        <v>-1.0999999999999999E-2</v>
      </c>
      <c r="AG17" s="1" t="s">
        <v>28</v>
      </c>
      <c r="AH17" s="1">
        <v>684.71</v>
      </c>
      <c r="AI17" s="1">
        <v>15.1</v>
      </c>
      <c r="AJ17" s="1">
        <v>7.0000000000000001E-3</v>
      </c>
      <c r="AK17" s="1">
        <v>143.4</v>
      </c>
      <c r="AL17" s="1">
        <v>340.35</v>
      </c>
      <c r="AM17" s="1">
        <v>20.8</v>
      </c>
      <c r="AN17" s="1">
        <v>4.0000000000000001E-3</v>
      </c>
      <c r="AO17" s="1">
        <v>44.8</v>
      </c>
      <c r="AP17" s="1">
        <v>572.59</v>
      </c>
      <c r="AQ17" s="1">
        <v>21.9</v>
      </c>
      <c r="AR17" s="1">
        <v>36308.730000000003</v>
      </c>
      <c r="AS17" s="1">
        <v>1.4</v>
      </c>
      <c r="AT17" s="1">
        <v>100</v>
      </c>
      <c r="AU17" s="1">
        <v>50183.4</v>
      </c>
      <c r="AV17" s="1">
        <v>2.5</v>
      </c>
      <c r="AW17" s="1">
        <v>96.9</v>
      </c>
      <c r="AX17" s="1">
        <v>49068.11</v>
      </c>
      <c r="AY17" s="1">
        <v>1.9</v>
      </c>
      <c r="AZ17" s="1">
        <v>95.9</v>
      </c>
    </row>
    <row r="18" spans="1:52" x14ac:dyDescent="0.25">
      <c r="B18" s="1" t="b">
        <v>0</v>
      </c>
      <c r="C18" s="1" t="s">
        <v>60</v>
      </c>
      <c r="D18" s="2">
        <v>43795.72587962963</v>
      </c>
      <c r="E18" s="1" t="s">
        <v>0</v>
      </c>
      <c r="G18" s="1" t="s">
        <v>35</v>
      </c>
      <c r="H18" s="1">
        <v>101.66800000000001</v>
      </c>
      <c r="I18" s="1">
        <v>1</v>
      </c>
      <c r="J18" s="1">
        <v>2068515.03</v>
      </c>
      <c r="K18" s="1">
        <v>1.5</v>
      </c>
      <c r="L18" s="1">
        <v>98.632999999999996</v>
      </c>
      <c r="M18" s="1">
        <v>1</v>
      </c>
      <c r="N18" s="1">
        <v>306544.05</v>
      </c>
      <c r="O18" s="1">
        <v>1</v>
      </c>
      <c r="P18" s="1">
        <v>255.68299999999999</v>
      </c>
      <c r="Q18" s="1">
        <v>11</v>
      </c>
      <c r="R18" s="1">
        <v>1241834.8600000001</v>
      </c>
      <c r="S18" s="1">
        <v>0.4</v>
      </c>
      <c r="T18" s="1">
        <v>85.870999999999995</v>
      </c>
      <c r="U18" s="1">
        <v>3.2</v>
      </c>
      <c r="V18" s="1">
        <v>9502.6299999999992</v>
      </c>
      <c r="W18" s="1">
        <v>2.7</v>
      </c>
      <c r="X18" s="1">
        <v>89.566000000000003</v>
      </c>
      <c r="Y18" s="1">
        <v>2.2000000000000002</v>
      </c>
      <c r="Z18" s="1">
        <v>160160.51999999999</v>
      </c>
      <c r="AA18" s="1">
        <v>1.3</v>
      </c>
      <c r="AB18" s="1">
        <v>259.01799999999997</v>
      </c>
      <c r="AC18" s="1">
        <v>0.8</v>
      </c>
      <c r="AD18" s="1">
        <v>28263950.579999998</v>
      </c>
      <c r="AE18" s="1">
        <v>1.2</v>
      </c>
      <c r="AF18" s="1">
        <v>28.792999999999999</v>
      </c>
      <c r="AG18" s="1">
        <v>1.1000000000000001</v>
      </c>
      <c r="AH18" s="1">
        <v>342692.42</v>
      </c>
      <c r="AI18" s="1">
        <v>1.4</v>
      </c>
      <c r="AJ18" s="1">
        <v>78.992999999999995</v>
      </c>
      <c r="AK18" s="1">
        <v>0.5</v>
      </c>
      <c r="AL18" s="1">
        <v>577990.19999999995</v>
      </c>
      <c r="AM18" s="1">
        <v>0.6</v>
      </c>
      <c r="AN18" s="1">
        <v>79.549000000000007</v>
      </c>
      <c r="AO18" s="1">
        <v>0.7</v>
      </c>
      <c r="AP18" s="1">
        <v>5125193.67</v>
      </c>
      <c r="AQ18" s="1">
        <v>1.3</v>
      </c>
      <c r="AR18" s="1">
        <v>36011.699999999997</v>
      </c>
      <c r="AS18" s="1">
        <v>0.6</v>
      </c>
      <c r="AT18" s="1">
        <v>99.2</v>
      </c>
      <c r="AU18" s="1">
        <v>50723.75</v>
      </c>
      <c r="AV18" s="1">
        <v>0.7</v>
      </c>
      <c r="AW18" s="1">
        <v>97.9</v>
      </c>
      <c r="AX18" s="1">
        <v>49666.51</v>
      </c>
      <c r="AY18" s="1">
        <v>2.2000000000000002</v>
      </c>
      <c r="AZ18" s="1">
        <v>97.1</v>
      </c>
    </row>
    <row r="19" spans="1:52" x14ac:dyDescent="0.25">
      <c r="B19" s="1" t="b">
        <v>0</v>
      </c>
      <c r="C19" s="1" t="s">
        <v>61</v>
      </c>
      <c r="D19" s="2">
        <v>43795.727766203701</v>
      </c>
      <c r="E19" s="1" t="s">
        <v>0</v>
      </c>
      <c r="G19" s="1" t="s">
        <v>62</v>
      </c>
      <c r="H19" s="1">
        <v>0.22900000000000001</v>
      </c>
      <c r="I19" s="1">
        <v>8</v>
      </c>
      <c r="J19" s="1">
        <v>12279.36</v>
      </c>
      <c r="K19" s="1">
        <v>4.8</v>
      </c>
      <c r="L19" s="1">
        <v>0.22600000000000001</v>
      </c>
      <c r="M19" s="1">
        <v>16.3</v>
      </c>
      <c r="N19" s="1">
        <v>2512.75</v>
      </c>
      <c r="O19" s="1">
        <v>6.6</v>
      </c>
      <c r="P19" s="1">
        <v>149.108</v>
      </c>
      <c r="Q19" s="1">
        <v>141.30000000000001</v>
      </c>
      <c r="R19" s="1">
        <v>1249111.6399999999</v>
      </c>
      <c r="S19" s="1">
        <v>3.9</v>
      </c>
      <c r="T19" s="1">
        <v>46.536000000000001</v>
      </c>
      <c r="U19" s="1">
        <v>5.8</v>
      </c>
      <c r="V19" s="1">
        <v>5758.93</v>
      </c>
      <c r="W19" s="1">
        <v>4.5999999999999996</v>
      </c>
      <c r="X19" s="1">
        <v>58.110999999999997</v>
      </c>
      <c r="Y19" s="1">
        <v>4.5999999999999996</v>
      </c>
      <c r="Z19" s="1">
        <v>123286.5</v>
      </c>
      <c r="AA19" s="1">
        <v>1</v>
      </c>
      <c r="AB19" s="1">
        <v>1.2E-2</v>
      </c>
      <c r="AC19" s="1">
        <v>25.2</v>
      </c>
      <c r="AD19" s="1">
        <v>10448.219999999999</v>
      </c>
      <c r="AE19" s="1">
        <v>2</v>
      </c>
      <c r="AF19" s="1">
        <v>-1.9E-2</v>
      </c>
      <c r="AG19" s="1" t="s">
        <v>28</v>
      </c>
      <c r="AH19" s="1">
        <v>592.61</v>
      </c>
      <c r="AI19" s="1">
        <v>7.3</v>
      </c>
      <c r="AJ19" s="1">
        <v>0.152</v>
      </c>
      <c r="AK19" s="1">
        <v>8.6999999999999993</v>
      </c>
      <c r="AL19" s="1">
        <v>1407.49</v>
      </c>
      <c r="AM19" s="1">
        <v>7.4</v>
      </c>
      <c r="AN19" s="1">
        <v>0.14000000000000001</v>
      </c>
      <c r="AO19" s="1">
        <v>2.8</v>
      </c>
      <c r="AP19" s="1">
        <v>9308.3700000000008</v>
      </c>
      <c r="AQ19" s="1">
        <v>3</v>
      </c>
      <c r="AR19" s="1">
        <v>37105.46</v>
      </c>
      <c r="AS19" s="1">
        <v>2.4</v>
      </c>
      <c r="AT19" s="1">
        <v>102.2</v>
      </c>
      <c r="AU19" s="1">
        <v>50854.25</v>
      </c>
      <c r="AV19" s="1">
        <v>1.3</v>
      </c>
      <c r="AW19" s="1">
        <v>98.2</v>
      </c>
      <c r="AX19" s="1">
        <v>50074.47</v>
      </c>
      <c r="AY19" s="1">
        <v>1.6</v>
      </c>
      <c r="AZ19" s="1">
        <v>97.9</v>
      </c>
    </row>
    <row r="20" spans="1:52" x14ac:dyDescent="0.25">
      <c r="B20" s="1" t="b">
        <v>0</v>
      </c>
      <c r="C20" s="1" t="s">
        <v>63</v>
      </c>
      <c r="D20" s="2">
        <v>43795.729733796295</v>
      </c>
      <c r="E20" s="1" t="s">
        <v>0</v>
      </c>
      <c r="G20" s="1" t="s">
        <v>64</v>
      </c>
      <c r="H20" s="1">
        <v>0.26</v>
      </c>
      <c r="I20" s="1">
        <v>6</v>
      </c>
      <c r="J20" s="1">
        <v>12862.45</v>
      </c>
      <c r="K20" s="1">
        <v>2.1</v>
      </c>
      <c r="L20" s="1">
        <v>0.249</v>
      </c>
      <c r="M20" s="1">
        <v>22.5</v>
      </c>
      <c r="N20" s="1">
        <v>2572.81</v>
      </c>
      <c r="O20" s="1">
        <v>6.4</v>
      </c>
      <c r="P20" s="1">
        <v>75.8</v>
      </c>
      <c r="Q20" s="1">
        <v>79.7</v>
      </c>
      <c r="R20" s="1">
        <v>1223829.1399999999</v>
      </c>
      <c r="S20" s="1">
        <v>1</v>
      </c>
      <c r="T20" s="1">
        <v>35.325000000000003</v>
      </c>
      <c r="U20" s="1">
        <v>2.9</v>
      </c>
      <c r="V20" s="1">
        <v>4591.34</v>
      </c>
      <c r="W20" s="1">
        <v>2</v>
      </c>
      <c r="X20" s="1">
        <v>46.774999999999999</v>
      </c>
      <c r="Y20" s="1">
        <v>2.9</v>
      </c>
      <c r="Z20" s="1">
        <v>107848.19</v>
      </c>
      <c r="AA20" s="1">
        <v>1</v>
      </c>
      <c r="AB20" s="1">
        <v>7.0000000000000001E-3</v>
      </c>
      <c r="AC20" s="1">
        <v>47.3</v>
      </c>
      <c r="AD20" s="1">
        <v>9801.14</v>
      </c>
      <c r="AE20" s="1">
        <v>3.4</v>
      </c>
      <c r="AF20" s="1">
        <v>-1.2999999999999999E-2</v>
      </c>
      <c r="AG20" s="1" t="s">
        <v>28</v>
      </c>
      <c r="AH20" s="1">
        <v>668.69</v>
      </c>
      <c r="AI20" s="1">
        <v>13.8</v>
      </c>
      <c r="AJ20" s="1">
        <v>0.115</v>
      </c>
      <c r="AK20" s="1">
        <v>15.5</v>
      </c>
      <c r="AL20" s="1">
        <v>1133.19</v>
      </c>
      <c r="AM20" s="1">
        <v>12.6</v>
      </c>
      <c r="AN20" s="1">
        <v>0.11600000000000001</v>
      </c>
      <c r="AO20" s="1">
        <v>2.8</v>
      </c>
      <c r="AP20" s="1">
        <v>7755.9</v>
      </c>
      <c r="AQ20" s="1">
        <v>3.1</v>
      </c>
      <c r="AR20" s="1">
        <v>36945.019999999997</v>
      </c>
      <c r="AS20" s="1">
        <v>0.9</v>
      </c>
      <c r="AT20" s="1">
        <v>101.8</v>
      </c>
      <c r="AU20" s="1">
        <v>50709.760000000002</v>
      </c>
      <c r="AV20" s="1">
        <v>1.6</v>
      </c>
      <c r="AW20" s="1">
        <v>97.9</v>
      </c>
      <c r="AX20" s="1">
        <v>49909.64</v>
      </c>
      <c r="AY20" s="1">
        <v>1.5</v>
      </c>
      <c r="AZ20" s="1">
        <v>97.6</v>
      </c>
    </row>
    <row r="21" spans="1:52" ht="15.75" customHeight="1" x14ac:dyDescent="0.25">
      <c r="B21" s="1" t="b">
        <v>0</v>
      </c>
      <c r="C21" s="1" t="s">
        <v>65</v>
      </c>
      <c r="D21" s="2">
        <v>43795.73165509259</v>
      </c>
      <c r="E21" s="1" t="s">
        <v>0</v>
      </c>
      <c r="G21" s="1" t="s">
        <v>66</v>
      </c>
      <c r="H21" s="1">
        <v>0.26700000000000002</v>
      </c>
      <c r="I21" s="1">
        <v>4.0999999999999996</v>
      </c>
      <c r="J21" s="1">
        <v>12954.65</v>
      </c>
      <c r="K21" s="1">
        <v>1.6</v>
      </c>
      <c r="L21" s="1">
        <v>0.26500000000000001</v>
      </c>
      <c r="M21" s="1">
        <v>9</v>
      </c>
      <c r="N21" s="1">
        <v>2610.86</v>
      </c>
      <c r="O21" s="1">
        <v>3.7</v>
      </c>
      <c r="P21" s="1">
        <v>65.956000000000003</v>
      </c>
      <c r="Q21" s="1">
        <v>181.4</v>
      </c>
      <c r="R21" s="1">
        <v>1215539.96</v>
      </c>
      <c r="S21" s="1">
        <v>1.2</v>
      </c>
      <c r="T21" s="1">
        <v>26.042000000000002</v>
      </c>
      <c r="U21" s="1">
        <v>11.8</v>
      </c>
      <c r="V21" s="1">
        <v>3628.11</v>
      </c>
      <c r="W21" s="1">
        <v>8.5</v>
      </c>
      <c r="X21" s="1">
        <v>34.167999999999999</v>
      </c>
      <c r="Y21" s="1">
        <v>3.6</v>
      </c>
      <c r="Z21" s="1">
        <v>90816.54</v>
      </c>
      <c r="AA21" s="1">
        <v>0.8</v>
      </c>
      <c r="AB21" s="1">
        <v>5.0000000000000001E-3</v>
      </c>
      <c r="AC21" s="1">
        <v>76</v>
      </c>
      <c r="AD21" s="1">
        <v>9584.7900000000009</v>
      </c>
      <c r="AE21" s="1">
        <v>5</v>
      </c>
      <c r="AF21" s="1">
        <v>-1.2999999999999999E-2</v>
      </c>
      <c r="AG21" s="1" t="s">
        <v>28</v>
      </c>
      <c r="AH21" s="1">
        <v>668.69</v>
      </c>
      <c r="AI21" s="1">
        <v>11.5</v>
      </c>
      <c r="AJ21" s="1">
        <v>0.1</v>
      </c>
      <c r="AK21" s="1">
        <v>6.3</v>
      </c>
      <c r="AL21" s="1">
        <v>1025.07</v>
      </c>
      <c r="AM21" s="1">
        <v>5.4</v>
      </c>
      <c r="AN21" s="1">
        <v>9.4E-2</v>
      </c>
      <c r="AO21" s="1">
        <v>5.3</v>
      </c>
      <c r="AP21" s="1">
        <v>6357.81</v>
      </c>
      <c r="AQ21" s="1">
        <v>4.9000000000000004</v>
      </c>
      <c r="AR21" s="1">
        <v>36788.36</v>
      </c>
      <c r="AS21" s="1">
        <v>1.8</v>
      </c>
      <c r="AT21" s="1">
        <v>101.3</v>
      </c>
      <c r="AU21" s="1">
        <v>50866.400000000001</v>
      </c>
      <c r="AV21" s="1">
        <v>1.3</v>
      </c>
      <c r="AW21" s="1">
        <v>98.2</v>
      </c>
      <c r="AX21" s="1">
        <v>48997.7</v>
      </c>
      <c r="AY21" s="1">
        <v>0.9</v>
      </c>
      <c r="AZ21" s="1">
        <v>95.8</v>
      </c>
    </row>
    <row r="22" spans="1:52" ht="15.75" customHeight="1" x14ac:dyDescent="0.25">
      <c r="A22" s="1" t="s">
        <v>67</v>
      </c>
      <c r="B22" s="1" t="b">
        <v>0</v>
      </c>
      <c r="C22" s="1" t="s">
        <v>68</v>
      </c>
      <c r="D22" s="2">
        <v>43795.733611111114</v>
      </c>
      <c r="E22" s="1" t="s">
        <v>0</v>
      </c>
      <c r="G22" s="1" t="s">
        <v>69</v>
      </c>
      <c r="H22" s="1">
        <v>1.49</v>
      </c>
      <c r="I22" s="1">
        <v>1.2</v>
      </c>
      <c r="J22" s="1">
        <v>39196.32</v>
      </c>
      <c r="K22" s="1">
        <v>1.3</v>
      </c>
      <c r="L22" s="1">
        <v>1.3859999999999999</v>
      </c>
      <c r="M22" s="1">
        <v>9.1999999999999993</v>
      </c>
      <c r="N22" s="1">
        <v>6295.66</v>
      </c>
      <c r="O22" s="1">
        <v>6.5</v>
      </c>
      <c r="P22" s="1">
        <v>10005.203</v>
      </c>
      <c r="Q22" s="1">
        <v>1.6</v>
      </c>
      <c r="R22" s="1">
        <v>4069021.27</v>
      </c>
      <c r="S22" s="1">
        <v>1.4</v>
      </c>
      <c r="T22" s="1">
        <v>5983.808</v>
      </c>
      <c r="U22" s="1">
        <v>1.6</v>
      </c>
      <c r="V22" s="1">
        <v>623391.96</v>
      </c>
      <c r="W22" s="1">
        <v>0.9</v>
      </c>
      <c r="X22" s="1">
        <v>7032.8490000000002</v>
      </c>
      <c r="Y22" s="1">
        <v>2.6</v>
      </c>
      <c r="Z22" s="1">
        <v>9505062.2899999991</v>
      </c>
      <c r="AA22" s="1">
        <v>1.8</v>
      </c>
      <c r="AB22" s="1">
        <v>0.74</v>
      </c>
      <c r="AC22" s="1">
        <v>1.8</v>
      </c>
      <c r="AD22" s="1">
        <v>93665.15</v>
      </c>
      <c r="AE22" s="1">
        <v>2</v>
      </c>
      <c r="AF22" s="1">
        <v>1.3240000000000001</v>
      </c>
      <c r="AG22" s="1">
        <v>4.5</v>
      </c>
      <c r="AH22" s="1">
        <v>16868.64</v>
      </c>
      <c r="AI22" s="1">
        <v>2.9</v>
      </c>
      <c r="AJ22" s="1">
        <v>25.759</v>
      </c>
      <c r="AK22" s="1">
        <v>1.8</v>
      </c>
      <c r="AL22" s="1">
        <v>192454.62</v>
      </c>
      <c r="AM22" s="1">
        <v>0.8</v>
      </c>
      <c r="AN22" s="1">
        <v>25.731000000000002</v>
      </c>
      <c r="AO22" s="1">
        <v>2.6</v>
      </c>
      <c r="AP22" s="1">
        <v>1691182.14</v>
      </c>
      <c r="AQ22" s="1">
        <v>2.2000000000000002</v>
      </c>
      <c r="AR22" s="1">
        <v>37663.43</v>
      </c>
      <c r="AS22" s="1">
        <v>1.3</v>
      </c>
      <c r="AT22" s="1">
        <v>103.8</v>
      </c>
      <c r="AU22" s="1">
        <v>51754.53</v>
      </c>
      <c r="AV22" s="1">
        <v>2.2999999999999998</v>
      </c>
      <c r="AW22" s="1">
        <v>99.9</v>
      </c>
      <c r="AX22" s="1">
        <v>52270.69</v>
      </c>
      <c r="AY22" s="1">
        <v>2.7</v>
      </c>
      <c r="AZ22" s="1">
        <v>102.2</v>
      </c>
    </row>
    <row r="23" spans="1:52" ht="15.75" customHeight="1" x14ac:dyDescent="0.25">
      <c r="A23" s="1" t="s">
        <v>70</v>
      </c>
      <c r="B23" s="1" t="b">
        <v>0</v>
      </c>
      <c r="C23" s="1" t="s">
        <v>71</v>
      </c>
      <c r="D23" s="2">
        <v>43795.735509259262</v>
      </c>
      <c r="E23" s="1" t="s">
        <v>0</v>
      </c>
      <c r="G23" s="1" t="s">
        <v>72</v>
      </c>
      <c r="H23" s="1">
        <v>1.4790000000000001</v>
      </c>
      <c r="I23" s="1">
        <v>3.1</v>
      </c>
      <c r="J23" s="1">
        <v>40458.83</v>
      </c>
      <c r="K23" s="1">
        <v>2.4</v>
      </c>
      <c r="L23" s="1">
        <v>1.4159999999999999</v>
      </c>
      <c r="M23" s="1">
        <v>2.4</v>
      </c>
      <c r="N23" s="1">
        <v>6638.15</v>
      </c>
      <c r="O23" s="1">
        <v>1.6</v>
      </c>
      <c r="P23" s="1">
        <v>8802.4650000000001</v>
      </c>
      <c r="Q23" s="1">
        <v>3.6</v>
      </c>
      <c r="R23" s="1">
        <v>3869791.25</v>
      </c>
      <c r="S23" s="1">
        <v>2.1</v>
      </c>
      <c r="T23" s="1">
        <v>5145.9790000000003</v>
      </c>
      <c r="U23" s="1">
        <v>2.6</v>
      </c>
      <c r="V23" s="1">
        <v>556776.87</v>
      </c>
      <c r="W23" s="1">
        <v>2</v>
      </c>
      <c r="X23" s="1">
        <v>6121.2110000000002</v>
      </c>
      <c r="Y23" s="1">
        <v>2.9</v>
      </c>
      <c r="Z23" s="1">
        <v>8596416.4299999997</v>
      </c>
      <c r="AA23" s="1">
        <v>2.2999999999999998</v>
      </c>
      <c r="AB23" s="1">
        <v>0.75700000000000001</v>
      </c>
      <c r="AC23" s="1">
        <v>1.7</v>
      </c>
      <c r="AD23" s="1">
        <v>99174.39</v>
      </c>
      <c r="AE23" s="1">
        <v>1.2</v>
      </c>
      <c r="AF23" s="1">
        <v>2.0059999999999998</v>
      </c>
      <c r="AG23" s="1">
        <v>3</v>
      </c>
      <c r="AH23" s="1">
        <v>25746.44</v>
      </c>
      <c r="AI23" s="1">
        <v>2</v>
      </c>
      <c r="AJ23" s="1">
        <v>23.937000000000001</v>
      </c>
      <c r="AK23" s="1">
        <v>2.2000000000000002</v>
      </c>
      <c r="AL23" s="1">
        <v>183234.69</v>
      </c>
      <c r="AM23" s="1">
        <v>1.4</v>
      </c>
      <c r="AN23" s="1">
        <v>24.459</v>
      </c>
      <c r="AO23" s="1">
        <v>1.4</v>
      </c>
      <c r="AP23" s="1">
        <v>1647187.65</v>
      </c>
      <c r="AQ23" s="1">
        <v>1.9</v>
      </c>
      <c r="AR23" s="1">
        <v>39104.75</v>
      </c>
      <c r="AS23" s="1">
        <v>0.7</v>
      </c>
      <c r="AT23" s="1">
        <v>107.7</v>
      </c>
      <c r="AU23" s="1">
        <v>53024.25</v>
      </c>
      <c r="AV23" s="1">
        <v>2.6</v>
      </c>
      <c r="AW23" s="1">
        <v>102.4</v>
      </c>
      <c r="AX23" s="1">
        <v>52933.73</v>
      </c>
      <c r="AY23" s="1">
        <v>2.2000000000000002</v>
      </c>
      <c r="AZ23" s="1">
        <v>103.5</v>
      </c>
    </row>
    <row r="24" spans="1:52" ht="15.75" customHeight="1" x14ac:dyDescent="0.25">
      <c r="A24" s="1" t="s">
        <v>73</v>
      </c>
      <c r="B24" s="1" t="b">
        <v>0</v>
      </c>
      <c r="C24" s="1" t="s">
        <v>74</v>
      </c>
      <c r="D24" s="2">
        <v>43795.73746527778</v>
      </c>
      <c r="E24" s="1" t="s">
        <v>0</v>
      </c>
      <c r="G24" s="1" t="s">
        <v>75</v>
      </c>
      <c r="H24" s="1">
        <v>1.5509999999999999</v>
      </c>
      <c r="I24" s="1">
        <v>1.3</v>
      </c>
      <c r="J24" s="1">
        <v>42384.03</v>
      </c>
      <c r="K24" s="1">
        <v>1.2</v>
      </c>
      <c r="L24" s="1">
        <v>1.462</v>
      </c>
      <c r="M24" s="1">
        <v>5.2</v>
      </c>
      <c r="N24" s="1">
        <v>6848.48</v>
      </c>
      <c r="O24" s="1">
        <v>3.4</v>
      </c>
      <c r="P24" s="1">
        <v>8625.7810000000009</v>
      </c>
      <c r="Q24" s="1">
        <v>4.2</v>
      </c>
      <c r="R24" s="1">
        <v>3848739.01</v>
      </c>
      <c r="S24" s="1">
        <v>2.7</v>
      </c>
      <c r="T24" s="1">
        <v>4978.4610000000002</v>
      </c>
      <c r="U24" s="1">
        <v>1.2</v>
      </c>
      <c r="V24" s="1">
        <v>543079.61</v>
      </c>
      <c r="W24" s="1">
        <v>0.7</v>
      </c>
      <c r="X24" s="1">
        <v>5832.8680000000004</v>
      </c>
      <c r="Y24" s="1">
        <v>1.5</v>
      </c>
      <c r="Z24" s="1">
        <v>8261913.9699999997</v>
      </c>
      <c r="AA24" s="1">
        <v>2.2000000000000002</v>
      </c>
      <c r="AB24" s="1">
        <v>0.84099999999999997</v>
      </c>
      <c r="AC24" s="1">
        <v>1.3</v>
      </c>
      <c r="AD24" s="1">
        <v>110035.55</v>
      </c>
      <c r="AE24" s="1">
        <v>0.9</v>
      </c>
      <c r="AF24" s="1">
        <v>1.3089999999999999</v>
      </c>
      <c r="AG24" s="1">
        <v>1.9</v>
      </c>
      <c r="AH24" s="1">
        <v>17022.990000000002</v>
      </c>
      <c r="AI24" s="1">
        <v>1.9</v>
      </c>
      <c r="AJ24" s="1">
        <v>24.838999999999999</v>
      </c>
      <c r="AK24" s="1">
        <v>1.2</v>
      </c>
      <c r="AL24" s="1">
        <v>189297.21</v>
      </c>
      <c r="AM24" s="1">
        <v>1.7</v>
      </c>
      <c r="AN24" s="1">
        <v>25.292999999999999</v>
      </c>
      <c r="AO24" s="1">
        <v>1.9</v>
      </c>
      <c r="AP24" s="1">
        <v>1695524.29</v>
      </c>
      <c r="AQ24" s="1">
        <v>2.4</v>
      </c>
      <c r="AR24" s="1">
        <v>39421.74</v>
      </c>
      <c r="AS24" s="1">
        <v>0.9</v>
      </c>
      <c r="AT24" s="1">
        <v>108.6</v>
      </c>
      <c r="AU24" s="1">
        <v>52773.25</v>
      </c>
      <c r="AV24" s="1">
        <v>1.6</v>
      </c>
      <c r="AW24" s="1">
        <v>101.9</v>
      </c>
      <c r="AX24" s="1">
        <v>54378.559999999998</v>
      </c>
      <c r="AY24" s="1">
        <v>0.7</v>
      </c>
      <c r="AZ24" s="1">
        <v>106.3</v>
      </c>
    </row>
    <row r="25" spans="1:52" ht="15.75" customHeight="1" x14ac:dyDescent="0.25">
      <c r="A25" s="1" t="s">
        <v>76</v>
      </c>
      <c r="B25" s="1" t="b">
        <v>0</v>
      </c>
      <c r="C25" s="1" t="s">
        <v>77</v>
      </c>
      <c r="D25" s="2">
        <v>43795.739363425928</v>
      </c>
      <c r="E25" s="1" t="s">
        <v>0</v>
      </c>
      <c r="G25" s="1" t="s">
        <v>78</v>
      </c>
      <c r="H25" s="1">
        <v>1.337</v>
      </c>
      <c r="I25" s="1">
        <v>3.1</v>
      </c>
      <c r="J25" s="1">
        <v>37054.75</v>
      </c>
      <c r="K25" s="1">
        <v>1.8</v>
      </c>
      <c r="L25" s="1">
        <v>1.254</v>
      </c>
      <c r="M25" s="1">
        <v>10.8</v>
      </c>
      <c r="N25" s="1">
        <v>6045.31</v>
      </c>
      <c r="O25" s="1">
        <v>5.7</v>
      </c>
      <c r="P25" s="1">
        <v>18802.645</v>
      </c>
      <c r="Q25" s="1">
        <v>2.2999999999999998</v>
      </c>
      <c r="R25" s="1">
        <v>6770531.5099999998</v>
      </c>
      <c r="S25" s="1">
        <v>1.1000000000000001</v>
      </c>
      <c r="T25" s="1">
        <v>11015.115</v>
      </c>
      <c r="U25" s="1">
        <v>3</v>
      </c>
      <c r="V25" s="1">
        <v>1181791.1499999999</v>
      </c>
      <c r="W25" s="1">
        <v>1.2</v>
      </c>
      <c r="X25" s="1">
        <v>12963.142</v>
      </c>
      <c r="Y25" s="1">
        <v>3.8</v>
      </c>
      <c r="Z25" s="1">
        <v>18015843.579999998</v>
      </c>
      <c r="AA25" s="1">
        <v>2.5</v>
      </c>
      <c r="AB25" s="1">
        <v>0.78600000000000003</v>
      </c>
      <c r="AC25" s="1">
        <v>2</v>
      </c>
      <c r="AD25" s="1">
        <v>101915.66</v>
      </c>
      <c r="AE25" s="1">
        <v>1.3</v>
      </c>
      <c r="AF25" s="1">
        <v>0.93300000000000005</v>
      </c>
      <c r="AG25" s="1">
        <v>4</v>
      </c>
      <c r="AH25" s="1">
        <v>12407.73</v>
      </c>
      <c r="AI25" s="1">
        <v>3.8</v>
      </c>
      <c r="AJ25" s="1">
        <v>24.613</v>
      </c>
      <c r="AK25" s="1">
        <v>2.2000000000000002</v>
      </c>
      <c r="AL25" s="1">
        <v>187935.63</v>
      </c>
      <c r="AM25" s="1">
        <v>1.8</v>
      </c>
      <c r="AN25" s="1">
        <v>24.989000000000001</v>
      </c>
      <c r="AO25" s="1">
        <v>1</v>
      </c>
      <c r="AP25" s="1">
        <v>1678487.85</v>
      </c>
      <c r="AQ25" s="1">
        <v>0.9</v>
      </c>
      <c r="AR25" s="1">
        <v>38829.72</v>
      </c>
      <c r="AS25" s="1">
        <v>2.2000000000000002</v>
      </c>
      <c r="AT25" s="1">
        <v>107</v>
      </c>
      <c r="AU25" s="1">
        <v>52877.71</v>
      </c>
      <c r="AV25" s="1">
        <v>0.7</v>
      </c>
      <c r="AW25" s="1">
        <v>102.1</v>
      </c>
      <c r="AX25" s="1">
        <v>54060.97</v>
      </c>
      <c r="AY25" s="1">
        <v>2.2000000000000002</v>
      </c>
      <c r="AZ25" s="1">
        <v>105.7</v>
      </c>
    </row>
    <row r="26" spans="1:52" ht="15.75" customHeight="1" x14ac:dyDescent="0.25">
      <c r="A26" s="1" t="s">
        <v>79</v>
      </c>
      <c r="B26" s="1" t="b">
        <v>0</v>
      </c>
      <c r="C26" s="1" t="s">
        <v>80</v>
      </c>
      <c r="D26" s="2">
        <v>43795.741319444445</v>
      </c>
      <c r="E26" s="1" t="s">
        <v>0</v>
      </c>
      <c r="G26" s="1" t="s">
        <v>81</v>
      </c>
      <c r="H26" s="1">
        <v>1.5509999999999999</v>
      </c>
      <c r="I26" s="1">
        <v>2.2000000000000002</v>
      </c>
      <c r="J26" s="1">
        <v>42677.14</v>
      </c>
      <c r="K26" s="1">
        <v>0.3</v>
      </c>
      <c r="L26" s="1">
        <v>1.3759999999999999</v>
      </c>
      <c r="M26" s="1">
        <v>4.2</v>
      </c>
      <c r="N26" s="1">
        <v>6602.12</v>
      </c>
      <c r="O26" s="1">
        <v>1.9</v>
      </c>
      <c r="P26" s="1">
        <v>26730.91</v>
      </c>
      <c r="Q26" s="1">
        <v>3.1</v>
      </c>
      <c r="R26" s="1">
        <v>9298045.5299999993</v>
      </c>
      <c r="S26" s="1">
        <v>1.3</v>
      </c>
      <c r="T26" s="1">
        <v>15415.447</v>
      </c>
      <c r="U26" s="1">
        <v>2.8</v>
      </c>
      <c r="V26" s="1">
        <v>1691193.95</v>
      </c>
      <c r="W26" s="1">
        <v>1.4</v>
      </c>
      <c r="X26" s="1">
        <v>18783.672999999999</v>
      </c>
      <c r="Y26" s="1">
        <v>3.6</v>
      </c>
      <c r="Z26" s="1">
        <v>26678489.920000002</v>
      </c>
      <c r="AA26" s="1">
        <v>2.6</v>
      </c>
      <c r="AB26" s="1">
        <v>0.72699999999999998</v>
      </c>
      <c r="AC26" s="1">
        <v>1.7</v>
      </c>
      <c r="AD26" s="1">
        <v>97169</v>
      </c>
      <c r="AE26" s="1">
        <v>1.4</v>
      </c>
      <c r="AF26" s="1">
        <v>0.872</v>
      </c>
      <c r="AG26" s="1">
        <v>4.2</v>
      </c>
      <c r="AH26" s="1">
        <v>11313.77</v>
      </c>
      <c r="AI26" s="1">
        <v>3.9</v>
      </c>
      <c r="AJ26" s="1">
        <v>26.65</v>
      </c>
      <c r="AK26" s="1">
        <v>1.7</v>
      </c>
      <c r="AL26" s="1">
        <v>197695.57</v>
      </c>
      <c r="AM26" s="1">
        <v>1.7</v>
      </c>
      <c r="AN26" s="1">
        <v>27.236999999999998</v>
      </c>
      <c r="AO26" s="1">
        <v>0.9</v>
      </c>
      <c r="AP26" s="1">
        <v>1777444.01</v>
      </c>
      <c r="AQ26" s="1">
        <v>0.4</v>
      </c>
      <c r="AR26" s="1">
        <v>39710.83</v>
      </c>
      <c r="AS26" s="1">
        <v>1.9</v>
      </c>
      <c r="AT26" s="1">
        <v>109.4</v>
      </c>
      <c r="AU26" s="1">
        <v>51374.720000000001</v>
      </c>
      <c r="AV26" s="1">
        <v>0.5</v>
      </c>
      <c r="AW26" s="1">
        <v>99.2</v>
      </c>
      <c r="AX26" s="1">
        <v>51121.16</v>
      </c>
      <c r="AY26" s="1">
        <v>1.4</v>
      </c>
      <c r="AZ26" s="1">
        <v>99.9</v>
      </c>
    </row>
    <row r="27" spans="1:52" ht="15.75" customHeight="1" x14ac:dyDescent="0.25">
      <c r="A27" s="1" t="s">
        <v>82</v>
      </c>
      <c r="B27" s="1" t="b">
        <v>0</v>
      </c>
      <c r="C27" s="1" t="s">
        <v>83</v>
      </c>
      <c r="D27" s="2">
        <v>43795.743217592593</v>
      </c>
      <c r="E27" s="1" t="s">
        <v>0</v>
      </c>
      <c r="G27" s="1" t="s">
        <v>84</v>
      </c>
      <c r="H27" s="1">
        <v>1262.1179999999999</v>
      </c>
      <c r="I27" s="1">
        <v>2.6</v>
      </c>
      <c r="J27" s="1">
        <v>40091256.590000004</v>
      </c>
      <c r="K27" s="1">
        <v>1.6</v>
      </c>
      <c r="L27" s="1">
        <v>1266.277</v>
      </c>
      <c r="M27" s="1">
        <v>2.8</v>
      </c>
      <c r="N27" s="1">
        <v>6131846.9800000004</v>
      </c>
      <c r="O27" s="1">
        <v>1.3</v>
      </c>
      <c r="P27" s="1">
        <v>289367.40899999999</v>
      </c>
      <c r="Q27" s="1">
        <v>2.1</v>
      </c>
      <c r="R27" s="1">
        <v>124991654.25</v>
      </c>
      <c r="S27" s="1">
        <v>1.4</v>
      </c>
      <c r="T27" s="1">
        <v>166256.054</v>
      </c>
      <c r="U27" s="1">
        <v>1.2</v>
      </c>
      <c r="V27" s="1">
        <v>25909871.59</v>
      </c>
      <c r="W27" s="1">
        <v>1.8</v>
      </c>
      <c r="X27" s="1">
        <v>201944.747</v>
      </c>
      <c r="Y27" s="1">
        <v>1.9</v>
      </c>
      <c r="Z27" s="1">
        <v>406928410.07999998</v>
      </c>
      <c r="AA27" s="1">
        <v>1.2</v>
      </c>
      <c r="AB27" s="1">
        <v>55.595999999999997</v>
      </c>
      <c r="AC27" s="1">
        <v>1.5</v>
      </c>
      <c r="AD27" s="1">
        <v>9514663.6999999993</v>
      </c>
      <c r="AE27" s="1">
        <v>1.5</v>
      </c>
      <c r="AF27" s="1">
        <v>1.095</v>
      </c>
      <c r="AG27" s="1">
        <v>1.3</v>
      </c>
      <c r="AH27" s="1">
        <v>192816.85</v>
      </c>
      <c r="AI27" s="1">
        <v>2.2999999999999998</v>
      </c>
      <c r="AJ27" s="1">
        <v>63.71</v>
      </c>
      <c r="AK27" s="1">
        <v>1.4</v>
      </c>
      <c r="AL27" s="1">
        <v>6501977.6600000001</v>
      </c>
      <c r="AM27" s="1">
        <v>1.6</v>
      </c>
      <c r="AN27" s="1">
        <v>63.643000000000001</v>
      </c>
      <c r="AO27" s="1">
        <v>2.5</v>
      </c>
      <c r="AP27" s="1">
        <v>57195030.009999998</v>
      </c>
      <c r="AQ27" s="1">
        <v>3.5</v>
      </c>
      <c r="AR27" s="1">
        <v>56423.37</v>
      </c>
      <c r="AS27" s="1">
        <v>1.7</v>
      </c>
      <c r="AT27" s="1">
        <v>155.4</v>
      </c>
      <c r="AU27" s="1">
        <v>707426.05</v>
      </c>
      <c r="AV27" s="1">
        <v>1.4</v>
      </c>
      <c r="AW27" s="1">
        <v>1365.6</v>
      </c>
      <c r="AX27" s="1">
        <v>46727.65</v>
      </c>
      <c r="AY27" s="1">
        <v>1.5</v>
      </c>
      <c r="AZ27" s="1">
        <v>91.4</v>
      </c>
    </row>
    <row r="28" spans="1:52" ht="15.75" customHeight="1" x14ac:dyDescent="0.25">
      <c r="B28" s="1" t="b">
        <v>0</v>
      </c>
      <c r="C28" s="1" t="s">
        <v>85</v>
      </c>
      <c r="D28" s="2">
        <v>43795.745162037034</v>
      </c>
      <c r="E28" s="1" t="s">
        <v>0</v>
      </c>
      <c r="G28" s="1" t="s">
        <v>30</v>
      </c>
      <c r="H28" s="1">
        <v>0.03</v>
      </c>
      <c r="I28" s="1">
        <v>106.5</v>
      </c>
      <c r="J28" s="1">
        <v>8681.27</v>
      </c>
      <c r="K28" s="1">
        <v>7.4</v>
      </c>
      <c r="L28" s="1">
        <v>5.3999999999999999E-2</v>
      </c>
      <c r="M28" s="1">
        <v>41.5</v>
      </c>
      <c r="N28" s="1">
        <v>2100.27</v>
      </c>
      <c r="O28" s="1">
        <v>4.7</v>
      </c>
      <c r="P28" s="1">
        <v>712.01300000000003</v>
      </c>
      <c r="Q28" s="1">
        <v>16.100000000000001</v>
      </c>
      <c r="R28" s="1">
        <v>1504476.01</v>
      </c>
      <c r="S28" s="1">
        <v>1.3</v>
      </c>
      <c r="T28" s="1">
        <v>0.64800000000000002</v>
      </c>
      <c r="U28" s="1">
        <v>224.8</v>
      </c>
      <c r="V28" s="1">
        <v>1129.18</v>
      </c>
      <c r="W28" s="1">
        <v>12.7</v>
      </c>
      <c r="X28" s="1">
        <v>15.487</v>
      </c>
      <c r="Y28" s="1">
        <v>7.2</v>
      </c>
      <c r="Z28" s="1">
        <v>71482.55</v>
      </c>
      <c r="AA28" s="1">
        <v>1.3</v>
      </c>
      <c r="AB28" s="1">
        <v>1.6E-2</v>
      </c>
      <c r="AC28" s="1">
        <v>31.2</v>
      </c>
      <c r="AD28" s="1">
        <v>11548.15</v>
      </c>
      <c r="AE28" s="1">
        <v>4.4000000000000004</v>
      </c>
      <c r="AF28" s="1">
        <v>-1.2E-2</v>
      </c>
      <c r="AG28" s="1" t="s">
        <v>28</v>
      </c>
      <c r="AH28" s="1">
        <v>676.7</v>
      </c>
      <c r="AI28" s="1">
        <v>9</v>
      </c>
      <c r="AJ28" s="1">
        <v>1.7000000000000001E-2</v>
      </c>
      <c r="AK28" s="1">
        <v>69.5</v>
      </c>
      <c r="AL28" s="1">
        <v>418.43</v>
      </c>
      <c r="AM28" s="1">
        <v>20.2</v>
      </c>
      <c r="AN28" s="1">
        <v>7.0000000000000001E-3</v>
      </c>
      <c r="AO28" s="1">
        <v>20.2</v>
      </c>
      <c r="AP28" s="1">
        <v>752.78</v>
      </c>
      <c r="AQ28" s="1">
        <v>12.4</v>
      </c>
      <c r="AR28" s="1">
        <v>39676.61</v>
      </c>
      <c r="AS28" s="1">
        <v>1.6</v>
      </c>
      <c r="AT28" s="1">
        <v>109.3</v>
      </c>
      <c r="AU28" s="1">
        <v>51083.39</v>
      </c>
      <c r="AV28" s="1">
        <v>0.8</v>
      </c>
      <c r="AW28" s="1">
        <v>98.6</v>
      </c>
      <c r="AX28" s="1">
        <v>49592.3</v>
      </c>
      <c r="AY28" s="1">
        <v>2.2999999999999998</v>
      </c>
      <c r="AZ28" s="1">
        <v>97</v>
      </c>
    </row>
    <row r="29" spans="1:52" ht="15.75" customHeight="1" x14ac:dyDescent="0.25">
      <c r="B29" s="1" t="b">
        <v>0</v>
      </c>
      <c r="C29" s="1" t="s">
        <v>86</v>
      </c>
      <c r="D29" s="2">
        <v>43795.747071759259</v>
      </c>
      <c r="E29" s="1" t="s">
        <v>0</v>
      </c>
      <c r="G29" s="1" t="s">
        <v>35</v>
      </c>
      <c r="H29" s="1">
        <v>102.884</v>
      </c>
      <c r="I29" s="1">
        <v>3.5</v>
      </c>
      <c r="J29" s="1">
        <v>2251995.29</v>
      </c>
      <c r="K29" s="1">
        <v>3.4</v>
      </c>
      <c r="L29" s="1">
        <v>97.125</v>
      </c>
      <c r="M29" s="1">
        <v>3</v>
      </c>
      <c r="N29" s="1">
        <v>324755.77</v>
      </c>
      <c r="O29" s="1">
        <v>2.1</v>
      </c>
      <c r="P29" s="1">
        <v>706.46799999999996</v>
      </c>
      <c r="Q29" s="1">
        <v>17.3</v>
      </c>
      <c r="R29" s="1">
        <v>1467917.67</v>
      </c>
      <c r="S29" s="1">
        <v>2.2000000000000002</v>
      </c>
      <c r="T29" s="1">
        <v>85.058000000000007</v>
      </c>
      <c r="U29" s="1">
        <v>2.2000000000000002</v>
      </c>
      <c r="V29" s="1">
        <v>10143.69</v>
      </c>
      <c r="W29" s="1">
        <v>4.2</v>
      </c>
      <c r="X29" s="1">
        <v>96.317999999999998</v>
      </c>
      <c r="Y29" s="1">
        <v>3.8</v>
      </c>
      <c r="Z29" s="1">
        <v>181635.12</v>
      </c>
      <c r="AA29" s="1">
        <v>1.4</v>
      </c>
      <c r="AB29" s="1">
        <v>258.98099999999999</v>
      </c>
      <c r="AC29" s="1">
        <v>2.6</v>
      </c>
      <c r="AD29" s="1">
        <v>30401283.460000001</v>
      </c>
      <c r="AE29" s="1">
        <v>1.9</v>
      </c>
      <c r="AF29" s="1">
        <v>28.850999999999999</v>
      </c>
      <c r="AG29" s="1">
        <v>2.7</v>
      </c>
      <c r="AH29" s="1">
        <v>350573.7</v>
      </c>
      <c r="AI29" s="1">
        <v>1.6</v>
      </c>
      <c r="AJ29" s="1">
        <v>77.649000000000001</v>
      </c>
      <c r="AK29" s="1">
        <v>2.8</v>
      </c>
      <c r="AL29" s="1">
        <v>580068.05000000005</v>
      </c>
      <c r="AM29" s="1">
        <v>1.5</v>
      </c>
      <c r="AN29" s="1">
        <v>80.522999999999996</v>
      </c>
      <c r="AO29" s="1">
        <v>2.9</v>
      </c>
      <c r="AP29" s="1">
        <v>5295974.13</v>
      </c>
      <c r="AQ29" s="1">
        <v>0.9</v>
      </c>
      <c r="AR29" s="1">
        <v>38759.360000000001</v>
      </c>
      <c r="AS29" s="1">
        <v>2.8</v>
      </c>
      <c r="AT29" s="1">
        <v>106.8</v>
      </c>
      <c r="AU29" s="1">
        <v>51806.92</v>
      </c>
      <c r="AV29" s="1">
        <v>2.1</v>
      </c>
      <c r="AW29" s="1">
        <v>100</v>
      </c>
      <c r="AX29" s="1">
        <v>51058.85</v>
      </c>
      <c r="AY29" s="1">
        <v>1.4</v>
      </c>
      <c r="AZ29" s="1">
        <v>99.8</v>
      </c>
    </row>
    <row r="30" spans="1:52" ht="15.75" customHeight="1" x14ac:dyDescent="0.25">
      <c r="B30" s="1" t="b">
        <v>0</v>
      </c>
      <c r="C30" s="1" t="s">
        <v>87</v>
      </c>
      <c r="D30" s="2">
        <v>43795.749016203707</v>
      </c>
      <c r="E30" s="1" t="s">
        <v>0</v>
      </c>
      <c r="G30" s="1" t="s">
        <v>30</v>
      </c>
      <c r="H30" s="1">
        <v>4.8000000000000001E-2</v>
      </c>
      <c r="I30" s="1">
        <v>37.6</v>
      </c>
      <c r="J30" s="1">
        <v>9077.89</v>
      </c>
      <c r="K30" s="1">
        <v>5.7</v>
      </c>
      <c r="L30" s="1">
        <v>0.01</v>
      </c>
      <c r="M30" s="1">
        <v>417.1</v>
      </c>
      <c r="N30" s="1">
        <v>1944.09</v>
      </c>
      <c r="O30" s="1">
        <v>8</v>
      </c>
      <c r="P30" s="1">
        <v>447.786</v>
      </c>
      <c r="Q30" s="1">
        <v>20.100000000000001</v>
      </c>
      <c r="R30" s="1">
        <v>1422017.75</v>
      </c>
      <c r="S30" s="1">
        <v>1.5</v>
      </c>
      <c r="T30" s="1">
        <v>0.94699999999999995</v>
      </c>
      <c r="U30" s="1">
        <v>122.7</v>
      </c>
      <c r="V30" s="1">
        <v>1159.21</v>
      </c>
      <c r="W30" s="1">
        <v>9.4</v>
      </c>
      <c r="X30" s="1">
        <v>12.231</v>
      </c>
      <c r="Y30" s="1">
        <v>11.8</v>
      </c>
      <c r="Z30" s="1">
        <v>66695.78</v>
      </c>
      <c r="AA30" s="1">
        <v>1.6</v>
      </c>
      <c r="AB30" s="1">
        <v>6.0000000000000001E-3</v>
      </c>
      <c r="AC30" s="1">
        <v>48.8</v>
      </c>
      <c r="AD30" s="1">
        <v>10420.19</v>
      </c>
      <c r="AE30" s="1">
        <v>3</v>
      </c>
      <c r="AF30" s="1">
        <v>-8.9999999999999993E-3</v>
      </c>
      <c r="AG30" s="1" t="s">
        <v>28</v>
      </c>
      <c r="AH30" s="1">
        <v>726.75</v>
      </c>
      <c r="AI30" s="1">
        <v>9.6999999999999993</v>
      </c>
      <c r="AJ30" s="1">
        <v>1.2E-2</v>
      </c>
      <c r="AK30" s="1">
        <v>122.6</v>
      </c>
      <c r="AL30" s="1">
        <v>392.4</v>
      </c>
      <c r="AM30" s="1">
        <v>29.6</v>
      </c>
      <c r="AN30" s="1">
        <v>7.0000000000000001E-3</v>
      </c>
      <c r="AO30" s="1">
        <v>37.4</v>
      </c>
      <c r="AP30" s="1">
        <v>790.82</v>
      </c>
      <c r="AQ30" s="1">
        <v>23.7</v>
      </c>
      <c r="AR30" s="1">
        <v>39584.33</v>
      </c>
      <c r="AS30" s="1">
        <v>2.4</v>
      </c>
      <c r="AT30" s="1">
        <v>109</v>
      </c>
      <c r="AU30" s="1">
        <v>51947.31</v>
      </c>
      <c r="AV30" s="1">
        <v>1</v>
      </c>
      <c r="AW30" s="1">
        <v>100.3</v>
      </c>
      <c r="AX30" s="1">
        <v>51237.71</v>
      </c>
      <c r="AY30" s="1">
        <v>2.2999999999999998</v>
      </c>
      <c r="AZ30" s="1">
        <v>100.2</v>
      </c>
    </row>
    <row r="31" spans="1:52" ht="15.75" customHeight="1" x14ac:dyDescent="0.25">
      <c r="B31" s="1" t="b">
        <v>0</v>
      </c>
      <c r="C31" s="1" t="s">
        <v>88</v>
      </c>
      <c r="D31" s="2">
        <v>43795.750937500001</v>
      </c>
      <c r="E31" s="1" t="s">
        <v>0</v>
      </c>
      <c r="G31" s="1" t="s">
        <v>30</v>
      </c>
      <c r="H31" s="1">
        <v>6.3E-2</v>
      </c>
      <c r="I31" s="1">
        <v>25.4</v>
      </c>
      <c r="J31" s="1">
        <v>9266.2099999999991</v>
      </c>
      <c r="K31" s="1">
        <v>7.1</v>
      </c>
      <c r="L31" s="1">
        <v>6.0000000000000001E-3</v>
      </c>
      <c r="M31" s="1">
        <v>602.1</v>
      </c>
      <c r="N31" s="1">
        <v>1902.04</v>
      </c>
      <c r="O31" s="1">
        <v>7.9</v>
      </c>
      <c r="P31" s="1">
        <v>495.84500000000003</v>
      </c>
      <c r="Q31" s="1">
        <v>24.5</v>
      </c>
      <c r="R31" s="1">
        <v>1413647.52</v>
      </c>
      <c r="S31" s="1">
        <v>1.7</v>
      </c>
      <c r="T31" s="1">
        <v>0.40200000000000002</v>
      </c>
      <c r="U31" s="1">
        <v>273.7</v>
      </c>
      <c r="V31" s="1">
        <v>1087.1400000000001</v>
      </c>
      <c r="W31" s="1">
        <v>13.9</v>
      </c>
      <c r="X31" s="1">
        <v>10.993</v>
      </c>
      <c r="Y31" s="1">
        <v>19.8</v>
      </c>
      <c r="Z31" s="1">
        <v>63904.72</v>
      </c>
      <c r="AA31" s="1">
        <v>2.7</v>
      </c>
      <c r="AB31" s="1">
        <v>6.0000000000000001E-3</v>
      </c>
      <c r="AC31" s="1">
        <v>95.8</v>
      </c>
      <c r="AD31" s="1">
        <v>10223.85</v>
      </c>
      <c r="AE31" s="1">
        <v>3.7</v>
      </c>
      <c r="AF31" s="1">
        <v>-1.7000000000000001E-2</v>
      </c>
      <c r="AG31" s="1" t="s">
        <v>28</v>
      </c>
      <c r="AH31" s="1">
        <v>636.66</v>
      </c>
      <c r="AI31" s="1">
        <v>14.6</v>
      </c>
      <c r="AJ31" s="1">
        <v>0.01</v>
      </c>
      <c r="AK31" s="1">
        <v>83.8</v>
      </c>
      <c r="AL31" s="1">
        <v>378.39</v>
      </c>
      <c r="AM31" s="1">
        <v>17.399999999999999</v>
      </c>
      <c r="AN31" s="1">
        <v>5.0000000000000001E-3</v>
      </c>
      <c r="AO31" s="1">
        <v>37.4</v>
      </c>
      <c r="AP31" s="1">
        <v>666.69</v>
      </c>
      <c r="AQ31" s="1">
        <v>19.7</v>
      </c>
      <c r="AR31" s="1">
        <v>38972.19</v>
      </c>
      <c r="AS31" s="1">
        <v>3.6</v>
      </c>
      <c r="AT31" s="1">
        <v>107.4</v>
      </c>
      <c r="AU31" s="1">
        <v>52540.14</v>
      </c>
      <c r="AV31" s="1">
        <v>1.1000000000000001</v>
      </c>
      <c r="AW31" s="1">
        <v>101.4</v>
      </c>
      <c r="AX31" s="1">
        <v>51979.16</v>
      </c>
      <c r="AY31" s="1">
        <v>2.5</v>
      </c>
      <c r="AZ31" s="1">
        <v>101.6</v>
      </c>
    </row>
    <row r="32" spans="1:52" ht="15.75" customHeight="1" x14ac:dyDescent="0.25">
      <c r="A32" s="1" t="s">
        <v>89</v>
      </c>
      <c r="B32" s="1" t="b">
        <v>0</v>
      </c>
      <c r="C32" s="1" t="s">
        <v>90</v>
      </c>
      <c r="D32" s="2">
        <v>43795.752893518518</v>
      </c>
      <c r="E32" s="1" t="s">
        <v>0</v>
      </c>
      <c r="G32" s="1" t="s">
        <v>91</v>
      </c>
      <c r="H32" s="1">
        <v>22.547000000000001</v>
      </c>
      <c r="I32" s="1">
        <v>1.9</v>
      </c>
      <c r="J32" s="1">
        <v>517194.62</v>
      </c>
      <c r="K32" s="1">
        <v>1.4</v>
      </c>
      <c r="L32" s="1">
        <v>22.439</v>
      </c>
      <c r="M32" s="1">
        <v>1.5</v>
      </c>
      <c r="N32" s="1">
        <v>79170.52</v>
      </c>
      <c r="O32" s="1">
        <v>1.5</v>
      </c>
      <c r="P32" s="1">
        <v>1942.5419999999999</v>
      </c>
      <c r="Q32" s="1">
        <v>3.5</v>
      </c>
      <c r="R32" s="1">
        <v>1893561.84</v>
      </c>
      <c r="S32" s="1">
        <v>0.7</v>
      </c>
      <c r="T32" s="1">
        <v>966.40800000000002</v>
      </c>
      <c r="U32" s="1">
        <v>1.4</v>
      </c>
      <c r="V32" s="1">
        <v>108132.64</v>
      </c>
      <c r="W32" s="1">
        <v>1.5</v>
      </c>
      <c r="X32" s="1">
        <v>1223.6890000000001</v>
      </c>
      <c r="Y32" s="1">
        <v>2.7</v>
      </c>
      <c r="Z32" s="1">
        <v>1802758.22</v>
      </c>
      <c r="AA32" s="1">
        <v>1.9</v>
      </c>
      <c r="AB32" s="1">
        <v>0.89</v>
      </c>
      <c r="AC32" s="1">
        <v>2</v>
      </c>
      <c r="AD32" s="1">
        <v>117906.05</v>
      </c>
      <c r="AE32" s="1">
        <v>2.1</v>
      </c>
      <c r="AF32" s="1">
        <v>7.5999999999999998E-2</v>
      </c>
      <c r="AG32" s="1">
        <v>9.4</v>
      </c>
      <c r="AH32" s="1">
        <v>1821.95</v>
      </c>
      <c r="AI32" s="1">
        <v>5.0999999999999996</v>
      </c>
      <c r="AJ32" s="1">
        <v>6.7370000000000001</v>
      </c>
      <c r="AK32" s="1">
        <v>3.3</v>
      </c>
      <c r="AL32" s="1">
        <v>52248.62</v>
      </c>
      <c r="AM32" s="1">
        <v>1.9</v>
      </c>
      <c r="AN32" s="1">
        <v>6.8019999999999996</v>
      </c>
      <c r="AO32" s="1">
        <v>2.2000000000000002</v>
      </c>
      <c r="AP32" s="1">
        <v>462340.04</v>
      </c>
      <c r="AQ32" s="1">
        <v>1.6</v>
      </c>
      <c r="AR32" s="1">
        <v>40110.33</v>
      </c>
      <c r="AS32" s="1">
        <v>0.9</v>
      </c>
      <c r="AT32" s="1">
        <v>110.5</v>
      </c>
      <c r="AU32" s="1">
        <v>53498.46</v>
      </c>
      <c r="AV32" s="1">
        <v>2</v>
      </c>
      <c r="AW32" s="1">
        <v>103.3</v>
      </c>
      <c r="AX32" s="1">
        <v>53564.6</v>
      </c>
      <c r="AY32" s="1">
        <v>2</v>
      </c>
      <c r="AZ32" s="1">
        <v>104.7</v>
      </c>
    </row>
    <row r="33" spans="1:52" ht="15.75" customHeight="1" x14ac:dyDescent="0.25">
      <c r="A33" s="1" t="s">
        <v>92</v>
      </c>
      <c r="B33" s="1" t="b">
        <v>0</v>
      </c>
      <c r="C33" s="1" t="s">
        <v>93</v>
      </c>
      <c r="D33" s="2">
        <v>43795.754791666666</v>
      </c>
      <c r="E33" s="1" t="s">
        <v>0</v>
      </c>
      <c r="G33" s="1" t="s">
        <v>94</v>
      </c>
      <c r="H33" s="1">
        <v>22.042000000000002</v>
      </c>
      <c r="I33" s="1">
        <v>1.4</v>
      </c>
      <c r="J33" s="1">
        <v>502223.19</v>
      </c>
      <c r="K33" s="1">
        <v>1.4</v>
      </c>
      <c r="L33" s="1">
        <v>21.806000000000001</v>
      </c>
      <c r="M33" s="1">
        <v>1.6</v>
      </c>
      <c r="N33" s="1">
        <v>76451.63</v>
      </c>
      <c r="O33" s="1">
        <v>2.2000000000000002</v>
      </c>
      <c r="P33" s="1">
        <v>4016.5430000000001</v>
      </c>
      <c r="Q33" s="1">
        <v>2.5</v>
      </c>
      <c r="R33" s="1">
        <v>2503506.69</v>
      </c>
      <c r="S33" s="1">
        <v>2</v>
      </c>
      <c r="T33" s="1">
        <v>2109.4279999999999</v>
      </c>
      <c r="U33" s="1">
        <v>0.6</v>
      </c>
      <c r="V33" s="1">
        <v>233099.49</v>
      </c>
      <c r="W33" s="1">
        <v>1.4</v>
      </c>
      <c r="X33" s="1">
        <v>2660.6309999999999</v>
      </c>
      <c r="Y33" s="1">
        <v>4.5</v>
      </c>
      <c r="Z33" s="1">
        <v>3832805.2</v>
      </c>
      <c r="AA33" s="1">
        <v>3.6</v>
      </c>
      <c r="AB33" s="1">
        <v>0.93899999999999995</v>
      </c>
      <c r="AC33" s="1">
        <v>1.3</v>
      </c>
      <c r="AD33" s="1">
        <v>122978.04</v>
      </c>
      <c r="AE33" s="1">
        <v>1.6</v>
      </c>
      <c r="AF33" s="1">
        <v>0.14599999999999999</v>
      </c>
      <c r="AG33" s="1">
        <v>14.9</v>
      </c>
      <c r="AH33" s="1">
        <v>2715</v>
      </c>
      <c r="AI33" s="1">
        <v>9.4</v>
      </c>
      <c r="AJ33" s="1">
        <v>9.6530000000000005</v>
      </c>
      <c r="AK33" s="1">
        <v>2.2999999999999998</v>
      </c>
      <c r="AL33" s="1">
        <v>75300.509999999995</v>
      </c>
      <c r="AM33" s="1">
        <v>1.8</v>
      </c>
      <c r="AN33" s="1">
        <v>9.5540000000000003</v>
      </c>
      <c r="AO33" s="1">
        <v>2.8</v>
      </c>
      <c r="AP33" s="1">
        <v>654015.30000000005</v>
      </c>
      <c r="AQ33" s="1">
        <v>1.5</v>
      </c>
      <c r="AR33" s="1">
        <v>39827.14</v>
      </c>
      <c r="AS33" s="1">
        <v>1.5</v>
      </c>
      <c r="AT33" s="1">
        <v>109.7</v>
      </c>
      <c r="AU33" s="1">
        <v>53892.27</v>
      </c>
      <c r="AV33" s="1">
        <v>1.7</v>
      </c>
      <c r="AW33" s="1">
        <v>104</v>
      </c>
      <c r="AX33" s="1">
        <v>52638.32</v>
      </c>
      <c r="AY33" s="1">
        <v>2.5</v>
      </c>
      <c r="AZ33" s="1">
        <v>102.9</v>
      </c>
    </row>
    <row r="34" spans="1:52" ht="15.75" customHeight="1" x14ac:dyDescent="0.25">
      <c r="A34" s="1" t="s">
        <v>95</v>
      </c>
      <c r="B34" s="1" t="b">
        <v>0</v>
      </c>
      <c r="C34" s="1" t="s">
        <v>96</v>
      </c>
      <c r="D34" s="2">
        <v>43795.756747685184</v>
      </c>
      <c r="E34" s="1" t="s">
        <v>0</v>
      </c>
      <c r="G34" s="1" t="s">
        <v>97</v>
      </c>
      <c r="H34" s="1">
        <v>5.5810000000000004</v>
      </c>
      <c r="I34" s="1">
        <v>1</v>
      </c>
      <c r="J34" s="1">
        <v>136042.94</v>
      </c>
      <c r="K34" s="1">
        <v>1.1000000000000001</v>
      </c>
      <c r="L34" s="1">
        <v>5.6840000000000002</v>
      </c>
      <c r="M34" s="1">
        <v>2.2000000000000002</v>
      </c>
      <c r="N34" s="1">
        <v>21807.77</v>
      </c>
      <c r="O34" s="1">
        <v>2.6</v>
      </c>
      <c r="P34" s="1">
        <v>1315.241</v>
      </c>
      <c r="Q34" s="1">
        <v>5.0999999999999996</v>
      </c>
      <c r="R34" s="1">
        <v>1728090.42</v>
      </c>
      <c r="S34" s="1">
        <v>1.5</v>
      </c>
      <c r="T34" s="1">
        <v>683.83799999999997</v>
      </c>
      <c r="U34" s="1">
        <v>1</v>
      </c>
      <c r="V34" s="1">
        <v>77923.28</v>
      </c>
      <c r="W34" s="1">
        <v>1.4</v>
      </c>
      <c r="X34" s="1">
        <v>849.75699999999995</v>
      </c>
      <c r="Y34" s="1">
        <v>1.3</v>
      </c>
      <c r="Z34" s="1">
        <v>1285299.33</v>
      </c>
      <c r="AA34" s="1">
        <v>0.7</v>
      </c>
      <c r="AB34" s="1">
        <v>0.23200000000000001</v>
      </c>
      <c r="AC34" s="1">
        <v>2.2999999999999998</v>
      </c>
      <c r="AD34" s="1">
        <v>38558.959999999999</v>
      </c>
      <c r="AE34" s="1">
        <v>1.9</v>
      </c>
      <c r="AF34" s="1">
        <v>0.03</v>
      </c>
      <c r="AG34" s="1">
        <v>33</v>
      </c>
      <c r="AH34" s="1">
        <v>1261.33</v>
      </c>
      <c r="AI34" s="1">
        <v>10.1</v>
      </c>
      <c r="AJ34" s="1">
        <v>2.72</v>
      </c>
      <c r="AK34" s="1">
        <v>5.4</v>
      </c>
      <c r="AL34" s="1">
        <v>21724.240000000002</v>
      </c>
      <c r="AM34" s="1">
        <v>4.0999999999999996</v>
      </c>
      <c r="AN34" s="1">
        <v>2.6989999999999998</v>
      </c>
      <c r="AO34" s="1">
        <v>1.4</v>
      </c>
      <c r="AP34" s="1">
        <v>187506.79</v>
      </c>
      <c r="AQ34" s="1">
        <v>0.7</v>
      </c>
      <c r="AR34" s="1">
        <v>40680.32</v>
      </c>
      <c r="AS34" s="1">
        <v>0.7</v>
      </c>
      <c r="AT34" s="1">
        <v>112.1</v>
      </c>
      <c r="AU34" s="1">
        <v>54619.65</v>
      </c>
      <c r="AV34" s="1">
        <v>1.4</v>
      </c>
      <c r="AW34" s="1">
        <v>105.4</v>
      </c>
      <c r="AX34" s="1">
        <v>53815.839999999997</v>
      </c>
      <c r="AY34" s="1">
        <v>1.4</v>
      </c>
      <c r="AZ34" s="1">
        <v>105.2</v>
      </c>
    </row>
    <row r="35" spans="1:52" ht="15.75" customHeight="1" x14ac:dyDescent="0.25">
      <c r="B35" s="1" t="b">
        <v>0</v>
      </c>
      <c r="C35" s="1" t="s">
        <v>98</v>
      </c>
      <c r="D35" s="2">
        <v>43795.758645833332</v>
      </c>
      <c r="E35" s="1" t="s">
        <v>0</v>
      </c>
      <c r="G35" s="1" t="s">
        <v>99</v>
      </c>
      <c r="H35" s="1">
        <v>0.32900000000000001</v>
      </c>
      <c r="I35" s="1">
        <v>10</v>
      </c>
      <c r="J35" s="1">
        <v>16090.78</v>
      </c>
      <c r="K35" s="1">
        <v>4.5</v>
      </c>
      <c r="L35" s="1">
        <v>0.312</v>
      </c>
      <c r="M35" s="1">
        <v>21.3</v>
      </c>
      <c r="N35" s="1">
        <v>3115.47</v>
      </c>
      <c r="O35" s="1">
        <v>6.6</v>
      </c>
      <c r="P35" s="1">
        <v>316.87200000000001</v>
      </c>
      <c r="Q35" s="1">
        <v>21.6</v>
      </c>
      <c r="R35" s="1">
        <v>1451884.35</v>
      </c>
      <c r="S35" s="1">
        <v>0.9</v>
      </c>
      <c r="T35" s="1">
        <v>175.73</v>
      </c>
      <c r="U35" s="1">
        <v>1.7</v>
      </c>
      <c r="V35" s="1">
        <v>21276.639999999999</v>
      </c>
      <c r="W35" s="1">
        <v>1.9</v>
      </c>
      <c r="X35" s="1">
        <v>224.81800000000001</v>
      </c>
      <c r="Y35" s="1">
        <v>1.1000000000000001</v>
      </c>
      <c r="Z35" s="1">
        <v>385478.04</v>
      </c>
      <c r="AA35" s="1">
        <v>0.7</v>
      </c>
      <c r="AB35" s="1">
        <v>0.02</v>
      </c>
      <c r="AC35" s="1">
        <v>6.5</v>
      </c>
      <c r="AD35" s="1">
        <v>12612.1</v>
      </c>
      <c r="AE35" s="1">
        <v>2.2999999999999998</v>
      </c>
      <c r="AF35" s="1">
        <v>-7.0000000000000001E-3</v>
      </c>
      <c r="AG35" s="1" t="s">
        <v>28</v>
      </c>
      <c r="AH35" s="1">
        <v>826.86</v>
      </c>
      <c r="AI35" s="1">
        <v>7.8</v>
      </c>
      <c r="AJ35" s="1">
        <v>0.71499999999999997</v>
      </c>
      <c r="AK35" s="1">
        <v>6.5</v>
      </c>
      <c r="AL35" s="1">
        <v>6159.53</v>
      </c>
      <c r="AM35" s="1">
        <v>5.5</v>
      </c>
      <c r="AN35" s="1">
        <v>0.71899999999999997</v>
      </c>
      <c r="AO35" s="1">
        <v>1.8</v>
      </c>
      <c r="AP35" s="1">
        <v>52017.68</v>
      </c>
      <c r="AQ35" s="1">
        <v>1.9</v>
      </c>
      <c r="AR35" s="1">
        <v>41551.61</v>
      </c>
      <c r="AS35" s="1">
        <v>1.5</v>
      </c>
      <c r="AT35" s="1">
        <v>114.5</v>
      </c>
      <c r="AU35" s="1">
        <v>56591.37</v>
      </c>
      <c r="AV35" s="1">
        <v>1</v>
      </c>
      <c r="AW35" s="1">
        <v>109.2</v>
      </c>
      <c r="AX35" s="1">
        <v>56426.66</v>
      </c>
      <c r="AY35" s="1">
        <v>1.2</v>
      </c>
      <c r="AZ35" s="1">
        <v>110.3</v>
      </c>
    </row>
    <row r="36" spans="1:52" ht="15.75" customHeight="1" x14ac:dyDescent="0.25">
      <c r="A36" s="1" t="s">
        <v>100</v>
      </c>
      <c r="B36" s="1" t="b">
        <v>0</v>
      </c>
      <c r="C36" s="1" t="s">
        <v>101</v>
      </c>
      <c r="D36" s="2">
        <v>43795.760613425926</v>
      </c>
      <c r="E36" s="1" t="s">
        <v>0</v>
      </c>
      <c r="G36" s="1" t="s">
        <v>102</v>
      </c>
      <c r="H36" s="1">
        <v>31.974</v>
      </c>
      <c r="I36" s="1">
        <v>2.2000000000000002</v>
      </c>
      <c r="J36" s="1">
        <v>776002.14</v>
      </c>
      <c r="K36" s="1">
        <v>0.9</v>
      </c>
      <c r="L36" s="1">
        <v>32.036999999999999</v>
      </c>
      <c r="M36" s="1">
        <v>1.4</v>
      </c>
      <c r="N36" s="1">
        <v>119282.27</v>
      </c>
      <c r="O36" s="1">
        <v>1.5</v>
      </c>
      <c r="P36" s="1">
        <v>5925.2730000000001</v>
      </c>
      <c r="Q36" s="1">
        <v>3.4</v>
      </c>
      <c r="R36" s="1">
        <v>3293988.22</v>
      </c>
      <c r="S36" s="1">
        <v>1.4</v>
      </c>
      <c r="T36" s="1">
        <v>3393.2429999999999</v>
      </c>
      <c r="U36" s="1">
        <v>2</v>
      </c>
      <c r="V36" s="1">
        <v>400713.57</v>
      </c>
      <c r="W36" s="1">
        <v>1.2</v>
      </c>
      <c r="X36" s="1">
        <v>4170.8410000000003</v>
      </c>
      <c r="Y36" s="1">
        <v>1.6</v>
      </c>
      <c r="Z36" s="1">
        <v>6404939.0599999996</v>
      </c>
      <c r="AA36" s="1">
        <v>2</v>
      </c>
      <c r="AB36" s="1">
        <v>1.6879999999999999</v>
      </c>
      <c r="AC36" s="1">
        <v>2.8</v>
      </c>
      <c r="AD36" s="1">
        <v>228322.97</v>
      </c>
      <c r="AE36" s="1">
        <v>0.3</v>
      </c>
      <c r="AF36" s="1">
        <v>4.2000000000000003E-2</v>
      </c>
      <c r="AG36" s="1">
        <v>19.2</v>
      </c>
      <c r="AH36" s="1">
        <v>1894.03</v>
      </c>
      <c r="AI36" s="1">
        <v>7.1</v>
      </c>
      <c r="AJ36" s="1">
        <v>6.6559999999999997</v>
      </c>
      <c r="AK36" s="1">
        <v>1.8</v>
      </c>
      <c r="AL36" s="1">
        <v>70499.899999999994</v>
      </c>
      <c r="AM36" s="1">
        <v>0.7</v>
      </c>
      <c r="AN36" s="1">
        <v>6.6059999999999999</v>
      </c>
      <c r="AO36" s="1">
        <v>1.3</v>
      </c>
      <c r="AP36" s="1">
        <v>613115.1</v>
      </c>
      <c r="AQ36" s="1">
        <v>0.3</v>
      </c>
      <c r="AR36" s="1">
        <v>42651.94</v>
      </c>
      <c r="AS36" s="1">
        <v>2.8</v>
      </c>
      <c r="AT36" s="1">
        <v>117.5</v>
      </c>
      <c r="AU36" s="1">
        <v>73038.98</v>
      </c>
      <c r="AV36" s="1">
        <v>1.3</v>
      </c>
      <c r="AW36" s="1">
        <v>141</v>
      </c>
      <c r="AX36" s="1">
        <v>57196.41</v>
      </c>
      <c r="AY36" s="1">
        <v>2.1</v>
      </c>
      <c r="AZ36" s="1">
        <v>111.8</v>
      </c>
    </row>
    <row r="37" spans="1:52" ht="15.75" customHeight="1" x14ac:dyDescent="0.25">
      <c r="A37" s="1" t="s">
        <v>103</v>
      </c>
      <c r="B37" s="1" t="b">
        <v>0</v>
      </c>
      <c r="C37" s="1" t="s">
        <v>104</v>
      </c>
      <c r="D37" s="2">
        <v>43795.762499999997</v>
      </c>
      <c r="E37" s="1" t="s">
        <v>0</v>
      </c>
      <c r="G37" s="1" t="s">
        <v>105</v>
      </c>
      <c r="H37" s="1">
        <v>11.315</v>
      </c>
      <c r="I37" s="1">
        <v>2.6</v>
      </c>
      <c r="J37" s="1">
        <v>277964.31</v>
      </c>
      <c r="K37" s="1">
        <v>1.6</v>
      </c>
      <c r="L37" s="1">
        <v>11.16</v>
      </c>
      <c r="M37" s="1">
        <v>3.1</v>
      </c>
      <c r="N37" s="1">
        <v>42546.78</v>
      </c>
      <c r="O37" s="1">
        <v>2.2000000000000002</v>
      </c>
      <c r="P37" s="1">
        <v>3172.9740000000002</v>
      </c>
      <c r="Q37" s="1">
        <v>7</v>
      </c>
      <c r="R37" s="1">
        <v>2389422.5299999998</v>
      </c>
      <c r="S37" s="1">
        <v>2.2000000000000002</v>
      </c>
      <c r="T37" s="1">
        <v>1856.4449999999999</v>
      </c>
      <c r="U37" s="1">
        <v>2.5</v>
      </c>
      <c r="V37" s="1">
        <v>218011.63</v>
      </c>
      <c r="W37" s="1">
        <v>2.1</v>
      </c>
      <c r="X37" s="1">
        <v>2311.2890000000002</v>
      </c>
      <c r="Y37" s="1">
        <v>2.8</v>
      </c>
      <c r="Z37" s="1">
        <v>3544069.12</v>
      </c>
      <c r="AA37" s="1">
        <v>2.1</v>
      </c>
      <c r="AB37" s="1">
        <v>0.26700000000000002</v>
      </c>
      <c r="AC37" s="1">
        <v>4.2</v>
      </c>
      <c r="AD37" s="1">
        <v>44555.67</v>
      </c>
      <c r="AE37" s="1">
        <v>1.9</v>
      </c>
      <c r="AF37" s="1">
        <v>2.5000000000000001E-2</v>
      </c>
      <c r="AG37" s="1">
        <v>11.7</v>
      </c>
      <c r="AH37" s="1">
        <v>1307.3800000000001</v>
      </c>
      <c r="AI37" s="1">
        <v>2.1</v>
      </c>
      <c r="AJ37" s="1">
        <v>4.4630000000000001</v>
      </c>
      <c r="AK37" s="1">
        <v>2.8</v>
      </c>
      <c r="AL37" s="1">
        <v>38403.49</v>
      </c>
      <c r="AM37" s="1">
        <v>1.5</v>
      </c>
      <c r="AN37" s="1">
        <v>4.3869999999999996</v>
      </c>
      <c r="AO37" s="1">
        <v>2.2999999999999998</v>
      </c>
      <c r="AP37" s="1">
        <v>330002.56</v>
      </c>
      <c r="AQ37" s="1">
        <v>1.5</v>
      </c>
      <c r="AR37" s="1">
        <v>42306.54</v>
      </c>
      <c r="AS37" s="1">
        <v>1.8</v>
      </c>
      <c r="AT37" s="1">
        <v>116.5</v>
      </c>
      <c r="AU37" s="1">
        <v>59176.15</v>
      </c>
      <c r="AV37" s="1">
        <v>1.6</v>
      </c>
      <c r="AW37" s="1">
        <v>114.2</v>
      </c>
      <c r="AX37" s="1">
        <v>56709.96</v>
      </c>
      <c r="AY37" s="1">
        <v>1.6</v>
      </c>
      <c r="AZ37" s="1">
        <v>110.9</v>
      </c>
    </row>
    <row r="38" spans="1:52" ht="15.75" customHeight="1" x14ac:dyDescent="0.25">
      <c r="A38" s="1" t="s">
        <v>106</v>
      </c>
      <c r="B38" s="1" t="b">
        <v>0</v>
      </c>
      <c r="C38" s="1" t="s">
        <v>107</v>
      </c>
      <c r="D38" s="2">
        <v>43795.764456018522</v>
      </c>
      <c r="E38" s="1" t="s">
        <v>0</v>
      </c>
      <c r="G38" s="1" t="s">
        <v>108</v>
      </c>
      <c r="H38" s="1">
        <v>3.2080000000000002</v>
      </c>
      <c r="I38" s="1">
        <v>2.8</v>
      </c>
      <c r="J38" s="1">
        <v>85792.69</v>
      </c>
      <c r="K38" s="1">
        <v>2.1</v>
      </c>
      <c r="L38" s="1">
        <v>3.2570000000000001</v>
      </c>
      <c r="M38" s="1">
        <v>2.4</v>
      </c>
      <c r="N38" s="1">
        <v>14000.61</v>
      </c>
      <c r="O38" s="1">
        <v>1.5</v>
      </c>
      <c r="P38" s="1">
        <v>1141.6210000000001</v>
      </c>
      <c r="Q38" s="1">
        <v>4.0999999999999996</v>
      </c>
      <c r="R38" s="1">
        <v>1759053.56</v>
      </c>
      <c r="S38" s="1">
        <v>1.7</v>
      </c>
      <c r="T38" s="1">
        <v>792.67600000000004</v>
      </c>
      <c r="U38" s="1">
        <v>2.5</v>
      </c>
      <c r="V38" s="1">
        <v>94662.12</v>
      </c>
      <c r="W38" s="1">
        <v>1.4</v>
      </c>
      <c r="X38" s="1">
        <v>1006.324</v>
      </c>
      <c r="Y38" s="1">
        <v>2.5</v>
      </c>
      <c r="Z38" s="1">
        <v>1588639.61</v>
      </c>
      <c r="AA38" s="1">
        <v>1.7</v>
      </c>
      <c r="AB38" s="1">
        <v>2.1999999999999999E-2</v>
      </c>
      <c r="AC38" s="1">
        <v>20.100000000000001</v>
      </c>
      <c r="AD38" s="1">
        <v>13267.33</v>
      </c>
      <c r="AE38" s="1">
        <v>5.3</v>
      </c>
      <c r="AF38" s="1">
        <v>-4.0000000000000001E-3</v>
      </c>
      <c r="AG38" s="1" t="s">
        <v>28</v>
      </c>
      <c r="AH38" s="1">
        <v>882.92</v>
      </c>
      <c r="AI38" s="1">
        <v>11.9</v>
      </c>
      <c r="AJ38" s="1">
        <v>8.4</v>
      </c>
      <c r="AK38" s="1">
        <v>2.8</v>
      </c>
      <c r="AL38" s="1">
        <v>70015.070000000007</v>
      </c>
      <c r="AM38" s="1">
        <v>1.8</v>
      </c>
      <c r="AN38" s="1">
        <v>8.2840000000000007</v>
      </c>
      <c r="AO38" s="1">
        <v>2</v>
      </c>
      <c r="AP38" s="1">
        <v>605730.89</v>
      </c>
      <c r="AQ38" s="1">
        <v>1</v>
      </c>
      <c r="AR38" s="1">
        <v>42726.19</v>
      </c>
      <c r="AS38" s="1">
        <v>1.2</v>
      </c>
      <c r="AT38" s="1">
        <v>117.7</v>
      </c>
      <c r="AU38" s="1">
        <v>57556.05</v>
      </c>
      <c r="AV38" s="1">
        <v>1.9</v>
      </c>
      <c r="AW38" s="1">
        <v>111.1</v>
      </c>
      <c r="AX38" s="1">
        <v>56032.68</v>
      </c>
      <c r="AY38" s="1">
        <v>1.3</v>
      </c>
      <c r="AZ38" s="1">
        <v>109.5</v>
      </c>
    </row>
    <row r="39" spans="1:52" ht="15.75" customHeight="1" x14ac:dyDescent="0.25">
      <c r="A39" s="1" t="s">
        <v>109</v>
      </c>
      <c r="B39" s="1" t="b">
        <v>0</v>
      </c>
      <c r="C39" s="1" t="s">
        <v>110</v>
      </c>
      <c r="D39" s="2">
        <v>43795.76635416667</v>
      </c>
      <c r="E39" s="1" t="s">
        <v>0</v>
      </c>
      <c r="G39" s="1" t="s">
        <v>111</v>
      </c>
      <c r="H39" s="1">
        <v>0.16400000000000001</v>
      </c>
      <c r="I39" s="1">
        <v>20.3</v>
      </c>
      <c r="J39" s="1">
        <v>12399.63</v>
      </c>
      <c r="K39" s="1">
        <v>7.1</v>
      </c>
      <c r="L39" s="1">
        <v>0.112</v>
      </c>
      <c r="M39" s="1">
        <v>50.6</v>
      </c>
      <c r="N39" s="1">
        <v>2438.66</v>
      </c>
      <c r="O39" s="1">
        <v>9.4</v>
      </c>
      <c r="P39" s="1">
        <v>-249.16900000000001</v>
      </c>
      <c r="Q39" s="1" t="s">
        <v>28</v>
      </c>
      <c r="R39" s="1">
        <v>1291364.26</v>
      </c>
      <c r="S39" s="1">
        <v>0.7</v>
      </c>
      <c r="T39" s="1">
        <v>2.601</v>
      </c>
      <c r="U39" s="1">
        <v>38.799999999999997</v>
      </c>
      <c r="V39" s="1">
        <v>1427.51</v>
      </c>
      <c r="W39" s="1">
        <v>8.6</v>
      </c>
      <c r="X39" s="1">
        <v>10.358000000000001</v>
      </c>
      <c r="Y39" s="1">
        <v>10.199999999999999</v>
      </c>
      <c r="Z39" s="1">
        <v>68149.63</v>
      </c>
      <c r="AA39" s="1">
        <v>2.2000000000000002</v>
      </c>
      <c r="AB39" s="1">
        <v>5.0000000000000001E-3</v>
      </c>
      <c r="AC39" s="1">
        <v>163.5</v>
      </c>
      <c r="AD39" s="1">
        <v>10861</v>
      </c>
      <c r="AE39" s="1">
        <v>9.6</v>
      </c>
      <c r="AF39" s="1">
        <v>-1.7000000000000001E-2</v>
      </c>
      <c r="AG39" s="1" t="s">
        <v>28</v>
      </c>
      <c r="AH39" s="1">
        <v>704.73</v>
      </c>
      <c r="AI39" s="1">
        <v>19.5</v>
      </c>
      <c r="AJ39" s="1">
        <v>0.253</v>
      </c>
      <c r="AK39" s="1">
        <v>5.2</v>
      </c>
      <c r="AL39" s="1">
        <v>2416.65</v>
      </c>
      <c r="AM39" s="1">
        <v>3.4</v>
      </c>
      <c r="AN39" s="1">
        <v>0.252</v>
      </c>
      <c r="AO39" s="1">
        <v>2.1</v>
      </c>
      <c r="AP39" s="1">
        <v>18664.84</v>
      </c>
      <c r="AQ39" s="1">
        <v>2.5</v>
      </c>
      <c r="AR39" s="1">
        <v>42099.78</v>
      </c>
      <c r="AS39" s="1">
        <v>1.1000000000000001</v>
      </c>
      <c r="AT39" s="1">
        <v>116</v>
      </c>
      <c r="AU39" s="1">
        <v>57264.800000000003</v>
      </c>
      <c r="AV39" s="1">
        <v>1.5</v>
      </c>
      <c r="AW39" s="1">
        <v>110.5</v>
      </c>
      <c r="AX39" s="1">
        <v>56406.25</v>
      </c>
      <c r="AY39" s="1">
        <v>1.4</v>
      </c>
      <c r="AZ39" s="1">
        <v>110.3</v>
      </c>
    </row>
    <row r="40" spans="1:52" ht="15.75" customHeight="1" x14ac:dyDescent="0.25">
      <c r="A40" s="1" t="s">
        <v>112</v>
      </c>
      <c r="B40" s="1" t="b">
        <v>0</v>
      </c>
      <c r="C40" s="1" t="s">
        <v>113</v>
      </c>
      <c r="D40" s="2">
        <v>43795.768321759257</v>
      </c>
      <c r="E40" s="1" t="s">
        <v>0</v>
      </c>
      <c r="G40" s="1" t="s">
        <v>114</v>
      </c>
      <c r="H40" s="1">
        <v>0.184</v>
      </c>
      <c r="I40" s="1">
        <v>9</v>
      </c>
      <c r="J40" s="1">
        <v>12832.4</v>
      </c>
      <c r="K40" s="1">
        <v>3.9</v>
      </c>
      <c r="L40" s="1">
        <v>0.104</v>
      </c>
      <c r="M40" s="1">
        <v>29.2</v>
      </c>
      <c r="N40" s="1">
        <v>2400.62</v>
      </c>
      <c r="O40" s="1">
        <v>5</v>
      </c>
      <c r="P40" s="1">
        <v>-210.25</v>
      </c>
      <c r="Q40" s="1" t="s">
        <v>28</v>
      </c>
      <c r="R40" s="1">
        <v>1299760.78</v>
      </c>
      <c r="S40" s="1">
        <v>1.1000000000000001</v>
      </c>
      <c r="T40" s="1">
        <v>-1.587</v>
      </c>
      <c r="U40" s="1" t="s">
        <v>28</v>
      </c>
      <c r="V40" s="1">
        <v>936.98</v>
      </c>
      <c r="W40" s="1">
        <v>10.4</v>
      </c>
      <c r="X40" s="1">
        <v>4.9610000000000003</v>
      </c>
      <c r="Y40" s="1">
        <v>13.5</v>
      </c>
      <c r="Z40" s="1">
        <v>59849.87</v>
      </c>
      <c r="AA40" s="1">
        <v>0.7</v>
      </c>
      <c r="AB40" s="1">
        <v>4.0000000000000001E-3</v>
      </c>
      <c r="AC40" s="1">
        <v>100</v>
      </c>
      <c r="AD40" s="1">
        <v>10794.85</v>
      </c>
      <c r="AE40" s="1">
        <v>5.3</v>
      </c>
      <c r="AF40" s="1">
        <v>-3.4000000000000002E-2</v>
      </c>
      <c r="AG40" s="1" t="s">
        <v>28</v>
      </c>
      <c r="AH40" s="1">
        <v>472.48</v>
      </c>
      <c r="AI40" s="1">
        <v>8</v>
      </c>
      <c r="AJ40" s="1">
        <v>2.8000000000000001E-2</v>
      </c>
      <c r="AK40" s="1">
        <v>31.2</v>
      </c>
      <c r="AL40" s="1">
        <v>558.58000000000004</v>
      </c>
      <c r="AM40" s="1">
        <v>12.2</v>
      </c>
      <c r="AN40" s="1">
        <v>2.7E-2</v>
      </c>
      <c r="AO40" s="1">
        <v>7.1</v>
      </c>
      <c r="AP40" s="1">
        <v>2264.46</v>
      </c>
      <c r="AQ40" s="1">
        <v>5.0999999999999996</v>
      </c>
      <c r="AR40" s="1">
        <v>41973.25</v>
      </c>
      <c r="AS40" s="1">
        <v>1.2</v>
      </c>
      <c r="AT40" s="1">
        <v>115.6</v>
      </c>
      <c r="AU40" s="1">
        <v>57308.88</v>
      </c>
      <c r="AV40" s="1">
        <v>2.5</v>
      </c>
      <c r="AW40" s="1">
        <v>110.6</v>
      </c>
      <c r="AX40" s="1">
        <v>58153</v>
      </c>
      <c r="AY40" s="1">
        <v>0.6</v>
      </c>
      <c r="AZ40" s="1">
        <v>113.7</v>
      </c>
    </row>
    <row r="41" spans="1:52" ht="15.75" customHeight="1" x14ac:dyDescent="0.25">
      <c r="A41" s="1" t="s">
        <v>115</v>
      </c>
      <c r="B41" s="1" t="b">
        <v>0</v>
      </c>
      <c r="C41" s="1" t="s">
        <v>116</v>
      </c>
      <c r="D41" s="2">
        <v>43795.770231481481</v>
      </c>
      <c r="E41" s="1" t="s">
        <v>0</v>
      </c>
      <c r="G41" s="1" t="s">
        <v>117</v>
      </c>
      <c r="H41" s="1">
        <v>0.253</v>
      </c>
      <c r="I41" s="1">
        <v>13.2</v>
      </c>
      <c r="J41" s="1">
        <v>14465.51</v>
      </c>
      <c r="K41" s="1">
        <v>5.2</v>
      </c>
      <c r="L41" s="1">
        <v>0.17399999999999999</v>
      </c>
      <c r="M41" s="1">
        <v>35.700000000000003</v>
      </c>
      <c r="N41" s="1">
        <v>2650.91</v>
      </c>
      <c r="O41" s="1">
        <v>8.1</v>
      </c>
      <c r="P41" s="1">
        <v>-150.04300000000001</v>
      </c>
      <c r="Q41" s="1" t="s">
        <v>28</v>
      </c>
      <c r="R41" s="1">
        <v>1318737.4099999999</v>
      </c>
      <c r="S41" s="1">
        <v>1.8</v>
      </c>
      <c r="T41" s="1">
        <v>-1.173</v>
      </c>
      <c r="U41" s="1" t="s">
        <v>28</v>
      </c>
      <c r="V41" s="1">
        <v>985.03</v>
      </c>
      <c r="W41" s="1">
        <v>3.7</v>
      </c>
      <c r="X41" s="1">
        <v>4.9610000000000003</v>
      </c>
      <c r="Y41" s="1">
        <v>15.3</v>
      </c>
      <c r="Z41" s="1">
        <v>59852.26</v>
      </c>
      <c r="AA41" s="1">
        <v>1.3</v>
      </c>
      <c r="AB41" s="1">
        <v>6.0000000000000001E-3</v>
      </c>
      <c r="AC41" s="1">
        <v>49.6</v>
      </c>
      <c r="AD41" s="1">
        <v>10975.13</v>
      </c>
      <c r="AE41" s="1">
        <v>3.6</v>
      </c>
      <c r="AF41" s="1">
        <v>4.3999999999999997E-2</v>
      </c>
      <c r="AG41" s="1">
        <v>12.5</v>
      </c>
      <c r="AH41" s="1">
        <v>1529.63</v>
      </c>
      <c r="AI41" s="1">
        <v>5.6</v>
      </c>
      <c r="AJ41" s="1">
        <v>1.6E-2</v>
      </c>
      <c r="AK41" s="1">
        <v>37.5</v>
      </c>
      <c r="AL41" s="1">
        <v>470.48</v>
      </c>
      <c r="AM41" s="1">
        <v>10.5</v>
      </c>
      <c r="AN41" s="1">
        <v>1.9E-2</v>
      </c>
      <c r="AO41" s="1">
        <v>14</v>
      </c>
      <c r="AP41" s="1">
        <v>1715.84</v>
      </c>
      <c r="AQ41" s="1">
        <v>10.8</v>
      </c>
      <c r="AR41" s="1">
        <v>41977.27</v>
      </c>
      <c r="AS41" s="1">
        <v>1.8</v>
      </c>
      <c r="AT41" s="1">
        <v>115.6</v>
      </c>
      <c r="AU41" s="1">
        <v>57853.67</v>
      </c>
      <c r="AV41" s="1">
        <v>1</v>
      </c>
      <c r="AW41" s="1">
        <v>111.7</v>
      </c>
      <c r="AX41" s="1">
        <v>57644.78</v>
      </c>
      <c r="AY41" s="1">
        <v>0.7</v>
      </c>
      <c r="AZ41" s="1">
        <v>112.7</v>
      </c>
    </row>
    <row r="42" spans="1:52" ht="15.75" customHeight="1" x14ac:dyDescent="0.25">
      <c r="B42" s="1" t="b">
        <v>0</v>
      </c>
      <c r="C42" s="1" t="s">
        <v>118</v>
      </c>
      <c r="D42" s="2">
        <v>43795.772210648145</v>
      </c>
      <c r="E42" s="1" t="s">
        <v>0</v>
      </c>
      <c r="G42" s="1" t="s">
        <v>30</v>
      </c>
      <c r="H42" s="1">
        <v>8.0000000000000002E-3</v>
      </c>
      <c r="I42" s="1">
        <v>234.7</v>
      </c>
      <c r="J42" s="1">
        <v>8731.35</v>
      </c>
      <c r="K42" s="1">
        <v>5.7</v>
      </c>
      <c r="L42" s="1">
        <v>-4.9000000000000002E-2</v>
      </c>
      <c r="M42" s="1" t="s">
        <v>28</v>
      </c>
      <c r="N42" s="1">
        <v>1861.99</v>
      </c>
      <c r="O42" s="1">
        <v>13.6</v>
      </c>
      <c r="P42" s="1">
        <v>-236.52799999999999</v>
      </c>
      <c r="Q42" s="1" t="s">
        <v>28</v>
      </c>
      <c r="R42" s="1">
        <v>1299693.94</v>
      </c>
      <c r="S42" s="1">
        <v>1.8</v>
      </c>
      <c r="T42" s="1">
        <v>-1.4730000000000001</v>
      </c>
      <c r="U42" s="1" t="s">
        <v>28</v>
      </c>
      <c r="V42" s="1">
        <v>957</v>
      </c>
      <c r="W42" s="1">
        <v>22.3</v>
      </c>
      <c r="X42" s="1">
        <v>1.7949999999999999</v>
      </c>
      <c r="Y42" s="1">
        <v>63</v>
      </c>
      <c r="Z42" s="1">
        <v>55438.52</v>
      </c>
      <c r="AA42" s="1">
        <v>1.6</v>
      </c>
      <c r="AB42" s="1">
        <v>-5.0000000000000001E-3</v>
      </c>
      <c r="AC42" s="1" t="s">
        <v>28</v>
      </c>
      <c r="AD42" s="1">
        <v>9644.9</v>
      </c>
      <c r="AE42" s="1">
        <v>4.9000000000000004</v>
      </c>
      <c r="AF42" s="1">
        <v>-1.2E-2</v>
      </c>
      <c r="AG42" s="1" t="s">
        <v>28</v>
      </c>
      <c r="AH42" s="1">
        <v>774.8</v>
      </c>
      <c r="AI42" s="1">
        <v>14.3</v>
      </c>
      <c r="AJ42" s="1">
        <v>8.0000000000000002E-3</v>
      </c>
      <c r="AK42" s="1">
        <v>79</v>
      </c>
      <c r="AL42" s="1">
        <v>396.41</v>
      </c>
      <c r="AM42" s="1">
        <v>12.6</v>
      </c>
      <c r="AN42" s="1">
        <v>8.0000000000000002E-3</v>
      </c>
      <c r="AO42" s="1">
        <v>31.7</v>
      </c>
      <c r="AP42" s="1">
        <v>918.96</v>
      </c>
      <c r="AQ42" s="1">
        <v>20.7</v>
      </c>
      <c r="AR42" s="1">
        <v>42238.25</v>
      </c>
      <c r="AS42" s="1">
        <v>1.8</v>
      </c>
      <c r="AT42" s="1">
        <v>116.4</v>
      </c>
      <c r="AU42" s="1">
        <v>57807.53</v>
      </c>
      <c r="AV42" s="1">
        <v>1.1000000000000001</v>
      </c>
      <c r="AW42" s="1">
        <v>111.6</v>
      </c>
      <c r="AX42" s="1">
        <v>58155.09</v>
      </c>
      <c r="AY42" s="1">
        <v>2</v>
      </c>
      <c r="AZ42" s="1">
        <v>113.7</v>
      </c>
    </row>
    <row r="43" spans="1:52" ht="15.75" customHeight="1" x14ac:dyDescent="0.25">
      <c r="B43" s="1" t="b">
        <v>0</v>
      </c>
      <c r="C43" s="1" t="s">
        <v>119</v>
      </c>
      <c r="D43" s="2">
        <v>43795.77412037037</v>
      </c>
      <c r="E43" s="1" t="s">
        <v>0</v>
      </c>
      <c r="G43" s="1" t="s">
        <v>35</v>
      </c>
      <c r="H43" s="1">
        <v>97.950999999999993</v>
      </c>
      <c r="I43" s="1">
        <v>2.1</v>
      </c>
      <c r="J43" s="1">
        <v>2286330.61</v>
      </c>
      <c r="K43" s="1">
        <v>1.6</v>
      </c>
      <c r="L43" s="1">
        <v>93.483999999999995</v>
      </c>
      <c r="M43" s="1">
        <v>1.4</v>
      </c>
      <c r="N43" s="1">
        <v>333419.83</v>
      </c>
      <c r="O43" s="1">
        <v>1.5</v>
      </c>
      <c r="P43" s="1">
        <v>27.716999999999999</v>
      </c>
      <c r="Q43" s="1">
        <v>278.60000000000002</v>
      </c>
      <c r="R43" s="1">
        <v>1353461.63</v>
      </c>
      <c r="S43" s="1">
        <v>0.6</v>
      </c>
      <c r="T43" s="1">
        <v>79.337999999999994</v>
      </c>
      <c r="U43" s="1">
        <v>2.6</v>
      </c>
      <c r="V43" s="1">
        <v>10155.709999999999</v>
      </c>
      <c r="W43" s="1">
        <v>1.8</v>
      </c>
      <c r="X43" s="1">
        <v>85.070999999999998</v>
      </c>
      <c r="Y43" s="1">
        <v>1.6</v>
      </c>
      <c r="Z43" s="1">
        <v>177121.46</v>
      </c>
      <c r="AA43" s="1">
        <v>1.6</v>
      </c>
      <c r="AB43" s="1">
        <v>249.51</v>
      </c>
      <c r="AC43" s="1">
        <v>2</v>
      </c>
      <c r="AD43" s="1">
        <v>31234444.100000001</v>
      </c>
      <c r="AE43" s="1">
        <v>2.2000000000000002</v>
      </c>
      <c r="AF43" s="1">
        <v>26.678000000000001</v>
      </c>
      <c r="AG43" s="1">
        <v>2.2999999999999998</v>
      </c>
      <c r="AH43" s="1">
        <v>363082.36</v>
      </c>
      <c r="AI43" s="1">
        <v>1.4</v>
      </c>
      <c r="AJ43" s="1">
        <v>72.712999999999994</v>
      </c>
      <c r="AK43" s="1">
        <v>2</v>
      </c>
      <c r="AL43" s="1">
        <v>608341.43000000005</v>
      </c>
      <c r="AM43" s="1">
        <v>1.4</v>
      </c>
      <c r="AN43" s="1">
        <v>74.066999999999993</v>
      </c>
      <c r="AO43" s="1">
        <v>2.2000000000000002</v>
      </c>
      <c r="AP43" s="1">
        <v>5455982.7599999998</v>
      </c>
      <c r="AQ43" s="1">
        <v>1.7</v>
      </c>
      <c r="AR43" s="1">
        <v>41318.769999999997</v>
      </c>
      <c r="AS43" s="1">
        <v>1.9</v>
      </c>
      <c r="AT43" s="1">
        <v>113.8</v>
      </c>
      <c r="AU43" s="1">
        <v>58012.39</v>
      </c>
      <c r="AV43" s="1">
        <v>2.2999999999999998</v>
      </c>
      <c r="AW43" s="1">
        <v>112</v>
      </c>
      <c r="AX43" s="1">
        <v>57099.88</v>
      </c>
      <c r="AY43" s="1">
        <v>2</v>
      </c>
      <c r="AZ43" s="1">
        <v>111.6</v>
      </c>
    </row>
    <row r="44" spans="1:52" ht="15.75" customHeight="1" x14ac:dyDescent="0.25">
      <c r="B44" s="1" t="b">
        <v>0</v>
      </c>
      <c r="C44" s="1" t="s">
        <v>120</v>
      </c>
      <c r="D44" s="2">
        <v>43795.776076388887</v>
      </c>
      <c r="E44" s="1" t="s">
        <v>0</v>
      </c>
      <c r="G44" s="1" t="s">
        <v>121</v>
      </c>
      <c r="H44" s="1">
        <v>3.4369999999999998</v>
      </c>
      <c r="I44" s="1">
        <v>1.7</v>
      </c>
      <c r="J44" s="1">
        <v>89165.69</v>
      </c>
      <c r="K44" s="1">
        <v>1.3</v>
      </c>
      <c r="L44" s="1">
        <v>3.4649999999999999</v>
      </c>
      <c r="M44" s="1">
        <v>2.8</v>
      </c>
      <c r="N44" s="1">
        <v>14419.43</v>
      </c>
      <c r="O44" s="1">
        <v>2.2000000000000002</v>
      </c>
      <c r="P44" s="1">
        <v>133.90700000000001</v>
      </c>
      <c r="Q44" s="1">
        <v>91</v>
      </c>
      <c r="R44" s="1">
        <v>1400569.64</v>
      </c>
      <c r="S44" s="1">
        <v>2.4</v>
      </c>
      <c r="T44" s="1">
        <v>81.954999999999998</v>
      </c>
      <c r="U44" s="1">
        <v>4.0999999999999996</v>
      </c>
      <c r="V44" s="1">
        <v>10558.39</v>
      </c>
      <c r="W44" s="1">
        <v>2.9</v>
      </c>
      <c r="X44" s="1">
        <v>113.04</v>
      </c>
      <c r="Y44" s="1">
        <v>1.6</v>
      </c>
      <c r="Z44" s="1">
        <v>220582.53</v>
      </c>
      <c r="AA44" s="1">
        <v>1.4</v>
      </c>
      <c r="AB44" s="1">
        <v>0.59199999999999997</v>
      </c>
      <c r="AC44" s="1">
        <v>2.2000000000000002</v>
      </c>
      <c r="AD44" s="1">
        <v>84962.42</v>
      </c>
      <c r="AE44" s="1">
        <v>2</v>
      </c>
      <c r="AF44" s="1">
        <v>29.030999999999999</v>
      </c>
      <c r="AG44" s="1">
        <v>2.8</v>
      </c>
      <c r="AH44" s="1">
        <v>387880.94</v>
      </c>
      <c r="AI44" s="1">
        <v>3</v>
      </c>
      <c r="AJ44" s="1">
        <v>0.57999999999999996</v>
      </c>
      <c r="AK44" s="1">
        <v>6.8</v>
      </c>
      <c r="AL44" s="1">
        <v>5092.04</v>
      </c>
      <c r="AM44" s="1">
        <v>7.2</v>
      </c>
      <c r="AN44" s="1">
        <v>0.57099999999999995</v>
      </c>
      <c r="AO44" s="1">
        <v>1.4</v>
      </c>
      <c r="AP44" s="1">
        <v>41651.89</v>
      </c>
      <c r="AQ44" s="1">
        <v>2.2999999999999998</v>
      </c>
      <c r="AR44" s="1">
        <v>41730.28</v>
      </c>
      <c r="AS44" s="1">
        <v>1</v>
      </c>
      <c r="AT44" s="1">
        <v>115</v>
      </c>
      <c r="AU44" s="1">
        <v>56945.23</v>
      </c>
      <c r="AV44" s="1">
        <v>1.2</v>
      </c>
      <c r="AW44" s="1">
        <v>109.9</v>
      </c>
      <c r="AX44" s="1">
        <v>58770.52</v>
      </c>
      <c r="AY44" s="1">
        <v>1.1000000000000001</v>
      </c>
      <c r="AZ44" s="1">
        <v>114.9</v>
      </c>
    </row>
    <row r="45" spans="1:52" ht="15.75" customHeight="1" x14ac:dyDescent="0.25">
      <c r="B45" s="1" t="b">
        <v>0</v>
      </c>
      <c r="C45" s="1" t="s">
        <v>122</v>
      </c>
      <c r="D45" s="2">
        <v>43795.777986111112</v>
      </c>
      <c r="E45" s="1" t="s">
        <v>0</v>
      </c>
      <c r="G45" s="1" t="s">
        <v>123</v>
      </c>
      <c r="H45" s="1">
        <v>1.6479999999999999</v>
      </c>
      <c r="I45" s="1">
        <v>4.0999999999999996</v>
      </c>
      <c r="J45" s="1">
        <v>47751.39</v>
      </c>
      <c r="K45" s="1">
        <v>2.5</v>
      </c>
      <c r="L45" s="1">
        <v>1.629</v>
      </c>
      <c r="M45" s="1">
        <v>4.7</v>
      </c>
      <c r="N45" s="1">
        <v>7948.12</v>
      </c>
      <c r="O45" s="1">
        <v>2.8</v>
      </c>
      <c r="P45" s="1">
        <v>123.006</v>
      </c>
      <c r="Q45" s="1">
        <v>107.1</v>
      </c>
      <c r="R45" s="1">
        <v>1415057.09</v>
      </c>
      <c r="S45" s="1">
        <v>0.8</v>
      </c>
      <c r="T45" s="1">
        <v>79.927000000000007</v>
      </c>
      <c r="U45" s="1">
        <v>3.3</v>
      </c>
      <c r="V45" s="1">
        <v>10460.23</v>
      </c>
      <c r="W45" s="1">
        <v>2.1</v>
      </c>
      <c r="X45" s="1">
        <v>109.79</v>
      </c>
      <c r="Y45" s="1">
        <v>4</v>
      </c>
      <c r="Z45" s="1">
        <v>218502.95</v>
      </c>
      <c r="AA45" s="1">
        <v>1.7</v>
      </c>
      <c r="AB45" s="1">
        <v>6.9000000000000006E-2</v>
      </c>
      <c r="AC45" s="1">
        <v>5.4</v>
      </c>
      <c r="AD45" s="1">
        <v>19169.73</v>
      </c>
      <c r="AE45" s="1">
        <v>2.2999999999999998</v>
      </c>
      <c r="AF45" s="1">
        <v>0.20300000000000001</v>
      </c>
      <c r="AG45" s="1">
        <v>4.5999999999999996</v>
      </c>
      <c r="AH45" s="1">
        <v>3640.12</v>
      </c>
      <c r="AI45" s="1">
        <v>3.1</v>
      </c>
      <c r="AJ45" s="1">
        <v>0.42399999999999999</v>
      </c>
      <c r="AK45" s="1">
        <v>5.4</v>
      </c>
      <c r="AL45" s="1">
        <v>3818.35</v>
      </c>
      <c r="AM45" s="1">
        <v>4.5</v>
      </c>
      <c r="AN45" s="1">
        <v>0.39300000000000002</v>
      </c>
      <c r="AO45" s="1">
        <v>2.8</v>
      </c>
      <c r="AP45" s="1">
        <v>28863.87</v>
      </c>
      <c r="AQ45" s="1">
        <v>2.6</v>
      </c>
      <c r="AR45" s="1">
        <v>42284.62</v>
      </c>
      <c r="AS45" s="1">
        <v>2.4</v>
      </c>
      <c r="AT45" s="1">
        <v>116.5</v>
      </c>
      <c r="AU45" s="1">
        <v>57132.27</v>
      </c>
      <c r="AV45" s="1">
        <v>1.9</v>
      </c>
      <c r="AW45" s="1">
        <v>110.3</v>
      </c>
      <c r="AX45" s="1">
        <v>57113.95</v>
      </c>
      <c r="AY45" s="1">
        <v>1.2</v>
      </c>
      <c r="AZ45" s="1">
        <v>111.7</v>
      </c>
    </row>
    <row r="46" spans="1:52" ht="15.75" customHeight="1" x14ac:dyDescent="0.25">
      <c r="B46" s="1" t="b">
        <v>0</v>
      </c>
      <c r="C46" s="1" t="s">
        <v>124</v>
      </c>
      <c r="D46" s="2">
        <v>43795.779965277776</v>
      </c>
      <c r="E46" s="1" t="s">
        <v>0</v>
      </c>
      <c r="G46" s="1" t="s">
        <v>125</v>
      </c>
      <c r="H46" s="1">
        <v>4.6059999999999999</v>
      </c>
      <c r="I46" s="1">
        <v>1.9</v>
      </c>
      <c r="J46" s="1">
        <v>118547.78</v>
      </c>
      <c r="K46" s="1">
        <v>1.7</v>
      </c>
      <c r="L46" s="1">
        <v>4.5949999999999998</v>
      </c>
      <c r="M46" s="1">
        <v>2.9</v>
      </c>
      <c r="N46" s="1">
        <v>18766.560000000001</v>
      </c>
      <c r="O46" s="1">
        <v>1.1000000000000001</v>
      </c>
      <c r="P46" s="1">
        <v>440.98599999999999</v>
      </c>
      <c r="Q46" s="1">
        <v>27.1</v>
      </c>
      <c r="R46" s="1">
        <v>1521781.62</v>
      </c>
      <c r="S46" s="1">
        <v>1.6</v>
      </c>
      <c r="T46" s="1">
        <v>265.34399999999999</v>
      </c>
      <c r="U46" s="1">
        <v>2.4</v>
      </c>
      <c r="V46" s="1">
        <v>32213.17</v>
      </c>
      <c r="W46" s="1">
        <v>1</v>
      </c>
      <c r="X46" s="1">
        <v>341.22300000000001</v>
      </c>
      <c r="Y46" s="1">
        <v>1.9</v>
      </c>
      <c r="Z46" s="1">
        <v>569836.80000000005</v>
      </c>
      <c r="AA46" s="1">
        <v>1.2</v>
      </c>
      <c r="AB46" s="1">
        <v>1.49</v>
      </c>
      <c r="AC46" s="1">
        <v>1.7</v>
      </c>
      <c r="AD46" s="1">
        <v>201786.46</v>
      </c>
      <c r="AE46" s="1">
        <v>1.6</v>
      </c>
      <c r="AF46" s="1">
        <v>79.668999999999997</v>
      </c>
      <c r="AG46" s="1">
        <v>2.9</v>
      </c>
      <c r="AH46" s="1">
        <v>1055416.8700000001</v>
      </c>
      <c r="AI46" s="1">
        <v>1.9</v>
      </c>
      <c r="AJ46" s="1">
        <v>1.7490000000000001</v>
      </c>
      <c r="AK46" s="1">
        <v>5.2</v>
      </c>
      <c r="AL46" s="1">
        <v>14580.07</v>
      </c>
      <c r="AM46" s="1">
        <v>3.9</v>
      </c>
      <c r="AN46" s="1">
        <v>1.7410000000000001</v>
      </c>
      <c r="AO46" s="1">
        <v>2.1</v>
      </c>
      <c r="AP46" s="1">
        <v>125343.85</v>
      </c>
      <c r="AQ46" s="1">
        <v>1.6</v>
      </c>
      <c r="AR46" s="1">
        <v>42421.05</v>
      </c>
      <c r="AS46" s="1">
        <v>1.7</v>
      </c>
      <c r="AT46" s="1">
        <v>116.9</v>
      </c>
      <c r="AU46" s="1">
        <v>56569.17</v>
      </c>
      <c r="AV46" s="1">
        <v>2.2999999999999998</v>
      </c>
      <c r="AW46" s="1">
        <v>109.2</v>
      </c>
      <c r="AX46" s="1">
        <v>55188.55</v>
      </c>
      <c r="AY46" s="1">
        <v>1.7</v>
      </c>
      <c r="AZ46" s="1">
        <v>107.9</v>
      </c>
    </row>
    <row r="47" spans="1:52" ht="15.75" customHeight="1" x14ac:dyDescent="0.25">
      <c r="A47" s="1" t="s">
        <v>126</v>
      </c>
      <c r="B47" s="1" t="b">
        <v>0</v>
      </c>
      <c r="C47" s="1" t="s">
        <v>127</v>
      </c>
      <c r="D47" s="2">
        <v>43795.781863425924</v>
      </c>
      <c r="E47" s="1" t="s">
        <v>0</v>
      </c>
      <c r="G47" s="1" t="s">
        <v>128</v>
      </c>
      <c r="H47" s="1">
        <v>2.335</v>
      </c>
      <c r="I47" s="1">
        <v>3.1</v>
      </c>
      <c r="J47" s="1">
        <v>66466.570000000007</v>
      </c>
      <c r="K47" s="1">
        <v>0.5</v>
      </c>
      <c r="L47" s="1">
        <v>2.3359999999999999</v>
      </c>
      <c r="M47" s="1">
        <v>5.8</v>
      </c>
      <c r="N47" s="1">
        <v>10894.92</v>
      </c>
      <c r="O47" s="1">
        <v>3</v>
      </c>
      <c r="P47" s="1">
        <v>-22.5</v>
      </c>
      <c r="Q47" s="1" t="s">
        <v>28</v>
      </c>
      <c r="R47" s="1">
        <v>1418996.79</v>
      </c>
      <c r="S47" s="1">
        <v>1.3</v>
      </c>
      <c r="T47" s="1">
        <v>106.271</v>
      </c>
      <c r="U47" s="1">
        <v>5.4</v>
      </c>
      <c r="V47" s="1">
        <v>14026.75</v>
      </c>
      <c r="W47" s="1">
        <v>2.9</v>
      </c>
      <c r="X47" s="1">
        <v>159.71100000000001</v>
      </c>
      <c r="Y47" s="1">
        <v>3.8</v>
      </c>
      <c r="Z47" s="1">
        <v>304645.26</v>
      </c>
      <c r="AA47" s="1">
        <v>1.1000000000000001</v>
      </c>
      <c r="AB47" s="1">
        <v>0.39600000000000002</v>
      </c>
      <c r="AC47" s="1">
        <v>4.0999999999999996</v>
      </c>
      <c r="AD47" s="1">
        <v>63266.58</v>
      </c>
      <c r="AE47" s="1">
        <v>2.2000000000000002</v>
      </c>
      <c r="AF47" s="1">
        <v>20.428000000000001</v>
      </c>
      <c r="AG47" s="1">
        <v>3.4</v>
      </c>
      <c r="AH47" s="1">
        <v>272304.43</v>
      </c>
      <c r="AI47" s="1">
        <v>2.4</v>
      </c>
      <c r="AJ47" s="1">
        <v>0.59</v>
      </c>
      <c r="AK47" s="1">
        <v>3.5</v>
      </c>
      <c r="AL47" s="1">
        <v>5154.12</v>
      </c>
      <c r="AM47" s="1">
        <v>4.5</v>
      </c>
      <c r="AN47" s="1">
        <v>0.58399999999999996</v>
      </c>
      <c r="AO47" s="1">
        <v>1.7</v>
      </c>
      <c r="AP47" s="1">
        <v>42432.77</v>
      </c>
      <c r="AQ47" s="1">
        <v>1.4</v>
      </c>
      <c r="AR47" s="1">
        <v>43842.91</v>
      </c>
      <c r="AS47" s="1">
        <v>2.6</v>
      </c>
      <c r="AT47" s="1">
        <v>120.8</v>
      </c>
      <c r="AU47" s="1">
        <v>56774.26</v>
      </c>
      <c r="AV47" s="1">
        <v>1.5</v>
      </c>
      <c r="AW47" s="1">
        <v>109.6</v>
      </c>
      <c r="AX47" s="1">
        <v>55280.75</v>
      </c>
      <c r="AY47" s="1">
        <v>1.3</v>
      </c>
      <c r="AZ47" s="1">
        <v>108.1</v>
      </c>
    </row>
    <row r="48" spans="1:52" ht="15.75" customHeight="1" x14ac:dyDescent="0.25">
      <c r="A48" s="1" t="s">
        <v>129</v>
      </c>
      <c r="B48" s="1" t="b">
        <v>0</v>
      </c>
      <c r="C48" s="1" t="s">
        <v>130</v>
      </c>
      <c r="D48" s="2">
        <v>43795.783842592595</v>
      </c>
      <c r="E48" s="1" t="s">
        <v>0</v>
      </c>
      <c r="G48" s="1" t="s">
        <v>131</v>
      </c>
      <c r="H48" s="1">
        <v>0.996</v>
      </c>
      <c r="I48" s="1">
        <v>7.1</v>
      </c>
      <c r="J48" s="1">
        <v>34520.14</v>
      </c>
      <c r="K48" s="1">
        <v>3.7</v>
      </c>
      <c r="L48" s="1">
        <v>0.99299999999999999</v>
      </c>
      <c r="M48" s="1">
        <v>8.1</v>
      </c>
      <c r="N48" s="1">
        <v>6037.31</v>
      </c>
      <c r="O48" s="1">
        <v>3.1</v>
      </c>
      <c r="P48" s="1">
        <v>-375.29300000000001</v>
      </c>
      <c r="Q48" s="1" t="s">
        <v>28</v>
      </c>
      <c r="R48" s="1">
        <v>1345192.09</v>
      </c>
      <c r="S48" s="1">
        <v>1.4</v>
      </c>
      <c r="T48" s="1">
        <v>5.952</v>
      </c>
      <c r="U48" s="1">
        <v>19.7</v>
      </c>
      <c r="V48" s="1">
        <v>1956.1</v>
      </c>
      <c r="W48" s="1">
        <v>9.3000000000000007</v>
      </c>
      <c r="X48" s="1">
        <v>32.831000000000003</v>
      </c>
      <c r="Y48" s="1">
        <v>7.2</v>
      </c>
      <c r="Z48" s="1">
        <v>109569.06</v>
      </c>
      <c r="AA48" s="1">
        <v>1.3</v>
      </c>
      <c r="AB48" s="1">
        <v>3.5999999999999997E-2</v>
      </c>
      <c r="AC48" s="1">
        <v>11.8</v>
      </c>
      <c r="AD48" s="1">
        <v>15934.66</v>
      </c>
      <c r="AE48" s="1">
        <v>2.5</v>
      </c>
      <c r="AF48" s="1">
        <v>0.30599999999999999</v>
      </c>
      <c r="AG48" s="1">
        <v>5.7</v>
      </c>
      <c r="AH48" s="1">
        <v>5009.91</v>
      </c>
      <c r="AI48" s="1">
        <v>3.5</v>
      </c>
      <c r="AJ48" s="1">
        <v>3.5999999999999997E-2</v>
      </c>
      <c r="AK48" s="1">
        <v>20.9</v>
      </c>
      <c r="AL48" s="1">
        <v>624.64</v>
      </c>
      <c r="AM48" s="1">
        <v>8.9</v>
      </c>
      <c r="AN48" s="1">
        <v>3.3000000000000002E-2</v>
      </c>
      <c r="AO48" s="1">
        <v>8.1999999999999993</v>
      </c>
      <c r="AP48" s="1">
        <v>2688.97</v>
      </c>
      <c r="AQ48" s="1">
        <v>7.2</v>
      </c>
      <c r="AR48" s="1">
        <v>45282.33</v>
      </c>
      <c r="AS48" s="1">
        <v>2.8</v>
      </c>
      <c r="AT48" s="1">
        <v>124.7</v>
      </c>
      <c r="AU48" s="1">
        <v>57081.72</v>
      </c>
      <c r="AV48" s="1">
        <v>1.7</v>
      </c>
      <c r="AW48" s="1">
        <v>110.2</v>
      </c>
      <c r="AX48" s="1">
        <v>55940.11</v>
      </c>
      <c r="AY48" s="1">
        <v>2.2999999999999998</v>
      </c>
      <c r="AZ48" s="1">
        <v>109.4</v>
      </c>
    </row>
    <row r="49" spans="2:52" ht="15.75" customHeight="1" x14ac:dyDescent="0.25">
      <c r="B49" s="1" t="b">
        <v>0</v>
      </c>
      <c r="C49" s="1" t="s">
        <v>132</v>
      </c>
      <c r="D49" s="2">
        <v>43795.785763888889</v>
      </c>
      <c r="E49" s="1" t="s">
        <v>0</v>
      </c>
      <c r="G49" s="1" t="s">
        <v>133</v>
      </c>
      <c r="H49" s="1">
        <v>0.91</v>
      </c>
      <c r="I49" s="1">
        <v>5.3</v>
      </c>
      <c r="J49" s="1">
        <v>31035.06</v>
      </c>
      <c r="K49" s="1">
        <v>1.8</v>
      </c>
      <c r="L49" s="1">
        <v>0.90400000000000003</v>
      </c>
      <c r="M49" s="1">
        <v>8.3000000000000007</v>
      </c>
      <c r="N49" s="1">
        <v>5464.5</v>
      </c>
      <c r="O49" s="1">
        <v>4</v>
      </c>
      <c r="P49" s="1">
        <v>-278.38799999999998</v>
      </c>
      <c r="Q49" s="1" t="s">
        <v>28</v>
      </c>
      <c r="R49" s="1">
        <v>1323025.72</v>
      </c>
      <c r="S49" s="1">
        <v>1.7</v>
      </c>
      <c r="T49" s="1">
        <v>1.446</v>
      </c>
      <c r="U49" s="1">
        <v>99.2</v>
      </c>
      <c r="V49" s="1">
        <v>1331.41</v>
      </c>
      <c r="W49" s="1">
        <v>10.3</v>
      </c>
      <c r="X49" s="1">
        <v>14.19</v>
      </c>
      <c r="Y49" s="1">
        <v>14.6</v>
      </c>
      <c r="Z49" s="1">
        <v>76246.87</v>
      </c>
      <c r="AA49" s="1">
        <v>1.7</v>
      </c>
      <c r="AB49" s="1">
        <v>8.0000000000000002E-3</v>
      </c>
      <c r="AC49" s="1">
        <v>40.9</v>
      </c>
      <c r="AD49" s="1">
        <v>11632.31</v>
      </c>
      <c r="AE49" s="1">
        <v>0.9</v>
      </c>
      <c r="AF49" s="1">
        <v>1E-3</v>
      </c>
      <c r="AG49" s="1">
        <v>945.8</v>
      </c>
      <c r="AH49" s="1">
        <v>934.98</v>
      </c>
      <c r="AI49" s="1">
        <v>10.8</v>
      </c>
      <c r="AJ49" s="1">
        <v>1.4999999999999999E-2</v>
      </c>
      <c r="AK49" s="1">
        <v>52.2</v>
      </c>
      <c r="AL49" s="1">
        <v>450.46</v>
      </c>
      <c r="AM49" s="1">
        <v>14.5</v>
      </c>
      <c r="AN49" s="1">
        <v>1.4E-2</v>
      </c>
      <c r="AO49" s="1">
        <v>4.8</v>
      </c>
      <c r="AP49" s="1">
        <v>1357.43</v>
      </c>
      <c r="AQ49" s="1">
        <v>3.6</v>
      </c>
      <c r="AR49" s="1">
        <v>43474.07</v>
      </c>
      <c r="AS49" s="1">
        <v>3.4</v>
      </c>
      <c r="AT49" s="1">
        <v>119.8</v>
      </c>
      <c r="AU49" s="1">
        <v>57172.28</v>
      </c>
      <c r="AV49" s="1">
        <v>2</v>
      </c>
      <c r="AW49" s="1">
        <v>110.4</v>
      </c>
      <c r="AX49" s="1">
        <v>55867.87</v>
      </c>
      <c r="AY49" s="1">
        <v>1.3</v>
      </c>
      <c r="AZ49" s="1">
        <v>109.2</v>
      </c>
    </row>
    <row r="50" spans="2:52" ht="15.75" customHeight="1" x14ac:dyDescent="0.25">
      <c r="B50" s="1" t="b">
        <v>0</v>
      </c>
      <c r="C50" s="1" t="s">
        <v>134</v>
      </c>
      <c r="D50" s="2">
        <v>43795.787731481483</v>
      </c>
      <c r="E50" s="1" t="s">
        <v>0</v>
      </c>
      <c r="G50" s="1" t="s">
        <v>135</v>
      </c>
      <c r="H50" s="1">
        <v>0.65</v>
      </c>
      <c r="I50" s="1">
        <v>2.5</v>
      </c>
      <c r="J50" s="1">
        <v>24087.48</v>
      </c>
      <c r="K50" s="1">
        <v>2.8</v>
      </c>
      <c r="L50" s="1">
        <v>0.55700000000000005</v>
      </c>
      <c r="M50" s="1">
        <v>17</v>
      </c>
      <c r="N50" s="1">
        <v>4066.65</v>
      </c>
      <c r="O50" s="1">
        <v>6.6</v>
      </c>
      <c r="P50" s="1">
        <v>-147.22499999999999</v>
      </c>
      <c r="Q50" s="1" t="s">
        <v>28</v>
      </c>
      <c r="R50" s="1">
        <v>1333039.08</v>
      </c>
      <c r="S50" s="1">
        <v>2.6</v>
      </c>
      <c r="T50" s="1">
        <v>0.91800000000000004</v>
      </c>
      <c r="U50" s="1">
        <v>43.4</v>
      </c>
      <c r="V50" s="1">
        <v>1239.3</v>
      </c>
      <c r="W50" s="1">
        <v>1.9</v>
      </c>
      <c r="X50" s="1">
        <v>6.3920000000000003</v>
      </c>
      <c r="Y50" s="1">
        <v>19.899999999999999</v>
      </c>
      <c r="Z50" s="1">
        <v>62589.99</v>
      </c>
      <c r="AA50" s="1">
        <v>1.4</v>
      </c>
      <c r="AB50" s="1">
        <v>1E-3</v>
      </c>
      <c r="AC50" s="1">
        <v>165.7</v>
      </c>
      <c r="AD50" s="1">
        <v>10508.34</v>
      </c>
      <c r="AE50" s="1">
        <v>3.5</v>
      </c>
      <c r="AF50" s="1">
        <v>-1.9E-2</v>
      </c>
      <c r="AG50" s="1" t="s">
        <v>28</v>
      </c>
      <c r="AH50" s="1">
        <v>672.7</v>
      </c>
      <c r="AI50" s="1">
        <v>13.4</v>
      </c>
      <c r="AJ50" s="1">
        <v>1.7000000000000001E-2</v>
      </c>
      <c r="AK50" s="1">
        <v>30.5</v>
      </c>
      <c r="AL50" s="1">
        <v>466.48</v>
      </c>
      <c r="AM50" s="1">
        <v>9.4</v>
      </c>
      <c r="AN50" s="1">
        <v>1.0999999999999999E-2</v>
      </c>
      <c r="AO50" s="1">
        <v>26.6</v>
      </c>
      <c r="AP50" s="1">
        <v>1153.21</v>
      </c>
      <c r="AQ50" s="1">
        <v>17.899999999999999</v>
      </c>
      <c r="AR50" s="1">
        <v>42392.84</v>
      </c>
      <c r="AS50" s="1">
        <v>2.5</v>
      </c>
      <c r="AT50" s="1">
        <v>116.8</v>
      </c>
      <c r="AU50" s="1">
        <v>57017.47</v>
      </c>
      <c r="AV50" s="1">
        <v>1.3</v>
      </c>
      <c r="AW50" s="1">
        <v>110.1</v>
      </c>
      <c r="AX50" s="1">
        <v>56460.61</v>
      </c>
      <c r="AY50" s="1">
        <v>1.5</v>
      </c>
      <c r="AZ50" s="1">
        <v>110.4</v>
      </c>
    </row>
    <row r="51" spans="2:52" ht="15.75" customHeight="1" x14ac:dyDescent="0.25">
      <c r="B51" s="1" t="b">
        <v>0</v>
      </c>
      <c r="C51" s="1" t="s">
        <v>136</v>
      </c>
      <c r="D51" s="2">
        <v>43795.789641203701</v>
      </c>
      <c r="E51" s="1" t="s">
        <v>0</v>
      </c>
      <c r="G51" s="1" t="s">
        <v>137</v>
      </c>
      <c r="H51" s="1">
        <v>0.68400000000000005</v>
      </c>
      <c r="I51" s="1">
        <v>4.3</v>
      </c>
      <c r="J51" s="1">
        <v>25126.2</v>
      </c>
      <c r="K51" s="1">
        <v>2.9</v>
      </c>
      <c r="L51" s="1">
        <v>0.63200000000000001</v>
      </c>
      <c r="M51" s="1">
        <v>12.2</v>
      </c>
      <c r="N51" s="1">
        <v>4383.0600000000004</v>
      </c>
      <c r="O51" s="1">
        <v>5.3</v>
      </c>
      <c r="P51" s="1">
        <v>-236.30199999999999</v>
      </c>
      <c r="Q51" s="1" t="s">
        <v>28</v>
      </c>
      <c r="R51" s="1">
        <v>1316618.9099999999</v>
      </c>
      <c r="S51" s="1">
        <v>2.2999999999999998</v>
      </c>
      <c r="T51" s="1">
        <v>9.8539999999999992</v>
      </c>
      <c r="U51" s="1">
        <v>15.3</v>
      </c>
      <c r="V51" s="1">
        <v>2306.5100000000002</v>
      </c>
      <c r="W51" s="1">
        <v>7.1</v>
      </c>
      <c r="X51" s="1">
        <v>16.978000000000002</v>
      </c>
      <c r="Y51" s="1">
        <v>6.6</v>
      </c>
      <c r="Z51" s="1">
        <v>79368.14</v>
      </c>
      <c r="AA51" s="1">
        <v>1.8</v>
      </c>
      <c r="AB51" s="1">
        <v>2.3E-2</v>
      </c>
      <c r="AC51" s="1">
        <v>16.399999999999999</v>
      </c>
      <c r="AD51" s="1">
        <v>13389.55</v>
      </c>
      <c r="AE51" s="1">
        <v>4</v>
      </c>
      <c r="AF51" s="1">
        <v>-6.0000000000000001E-3</v>
      </c>
      <c r="AG51" s="1" t="s">
        <v>28</v>
      </c>
      <c r="AH51" s="1">
        <v>858.89</v>
      </c>
      <c r="AI51" s="1">
        <v>15.1</v>
      </c>
      <c r="AJ51" s="1">
        <v>1.7999999999999999E-2</v>
      </c>
      <c r="AK51" s="1">
        <v>42.2</v>
      </c>
      <c r="AL51" s="1">
        <v>486.5</v>
      </c>
      <c r="AM51" s="1">
        <v>13.3</v>
      </c>
      <c r="AN51" s="1">
        <v>2.3E-2</v>
      </c>
      <c r="AO51" s="1">
        <v>10.7</v>
      </c>
      <c r="AP51" s="1">
        <v>2040.21</v>
      </c>
      <c r="AQ51" s="1">
        <v>8.1999999999999993</v>
      </c>
      <c r="AR51" s="1">
        <v>42790.43</v>
      </c>
      <c r="AS51" s="1">
        <v>2.2000000000000002</v>
      </c>
      <c r="AT51" s="1">
        <v>117.9</v>
      </c>
      <c r="AU51" s="1">
        <v>57827.44</v>
      </c>
      <c r="AV51" s="1">
        <v>1</v>
      </c>
      <c r="AW51" s="1">
        <v>111.6</v>
      </c>
      <c r="AX51" s="1">
        <v>56919.07</v>
      </c>
      <c r="AY51" s="1">
        <v>2.2999999999999998</v>
      </c>
      <c r="AZ51" s="1">
        <v>111.3</v>
      </c>
    </row>
    <row r="52" spans="2:52" ht="15.75" customHeight="1" x14ac:dyDescent="0.25">
      <c r="B52" s="1" t="b">
        <v>0</v>
      </c>
      <c r="C52" s="1" t="s">
        <v>138</v>
      </c>
      <c r="D52" s="2">
        <v>43795.791608796295</v>
      </c>
      <c r="E52" s="1" t="s">
        <v>0</v>
      </c>
      <c r="G52" s="1" t="s">
        <v>139</v>
      </c>
      <c r="H52" s="1">
        <v>5.0599999999999996</v>
      </c>
      <c r="I52" s="1">
        <v>1</v>
      </c>
      <c r="J52" s="1">
        <v>129346.22</v>
      </c>
      <c r="K52" s="1">
        <v>0.9</v>
      </c>
      <c r="L52" s="1">
        <v>4.9260000000000002</v>
      </c>
      <c r="M52" s="1">
        <v>1.4</v>
      </c>
      <c r="N52" s="1">
        <v>19971.34</v>
      </c>
      <c r="O52" s="1">
        <v>1.6</v>
      </c>
      <c r="P52" s="1">
        <v>525.947</v>
      </c>
      <c r="Q52" s="1">
        <v>10.3</v>
      </c>
      <c r="R52" s="1">
        <v>1548687.93</v>
      </c>
      <c r="S52" s="1">
        <v>1.2</v>
      </c>
      <c r="T52" s="1">
        <v>383.06400000000002</v>
      </c>
      <c r="U52" s="1">
        <v>1.5</v>
      </c>
      <c r="V52" s="1">
        <v>45997.09</v>
      </c>
      <c r="W52" s="1">
        <v>2</v>
      </c>
      <c r="X52" s="1">
        <v>492.59100000000001</v>
      </c>
      <c r="Y52" s="1">
        <v>1.5</v>
      </c>
      <c r="Z52" s="1">
        <v>798907.7</v>
      </c>
      <c r="AA52" s="1">
        <v>1.5</v>
      </c>
      <c r="AB52" s="1">
        <v>0.17699999999999999</v>
      </c>
      <c r="AC52" s="1">
        <v>5</v>
      </c>
      <c r="AD52" s="1">
        <v>33018.160000000003</v>
      </c>
      <c r="AE52" s="1">
        <v>3.6</v>
      </c>
      <c r="AF52" s="1">
        <v>3.6999999999999998E-2</v>
      </c>
      <c r="AG52" s="1">
        <v>8.4</v>
      </c>
      <c r="AH52" s="1">
        <v>1459.55</v>
      </c>
      <c r="AI52" s="1">
        <v>3.3</v>
      </c>
      <c r="AJ52" s="1">
        <v>1.855</v>
      </c>
      <c r="AK52" s="1">
        <v>2.5</v>
      </c>
      <c r="AL52" s="1">
        <v>16035.06</v>
      </c>
      <c r="AM52" s="1">
        <v>1.9</v>
      </c>
      <c r="AN52" s="1">
        <v>1.87</v>
      </c>
      <c r="AO52" s="1">
        <v>1.8</v>
      </c>
      <c r="AP52" s="1">
        <v>139704.75</v>
      </c>
      <c r="AQ52" s="1">
        <v>1.7</v>
      </c>
      <c r="AR52" s="1">
        <v>42402.99</v>
      </c>
      <c r="AS52" s="1">
        <v>1</v>
      </c>
      <c r="AT52" s="1">
        <v>116.8</v>
      </c>
      <c r="AU52" s="1">
        <v>58695.79</v>
      </c>
      <c r="AV52" s="1">
        <v>2.2999999999999998</v>
      </c>
      <c r="AW52" s="1">
        <v>113.3</v>
      </c>
      <c r="AX52" s="1">
        <v>57958.19</v>
      </c>
      <c r="AY52" s="1">
        <v>1.1000000000000001</v>
      </c>
      <c r="AZ52" s="1">
        <v>113.3</v>
      </c>
    </row>
    <row r="53" spans="2:52" ht="15.75" customHeight="1" x14ac:dyDescent="0.25">
      <c r="B53" s="1" t="b">
        <v>0</v>
      </c>
      <c r="C53" s="1" t="s">
        <v>140</v>
      </c>
      <c r="D53" s="2">
        <v>43795.793530092589</v>
      </c>
      <c r="E53" s="1" t="s">
        <v>0</v>
      </c>
      <c r="G53" s="1" t="s">
        <v>141</v>
      </c>
      <c r="H53" s="1">
        <v>3.4950000000000001</v>
      </c>
      <c r="I53" s="1">
        <v>0.8</v>
      </c>
      <c r="J53" s="1">
        <v>92827.19</v>
      </c>
      <c r="K53" s="1">
        <v>1.2</v>
      </c>
      <c r="L53" s="1">
        <v>3.4249999999999998</v>
      </c>
      <c r="M53" s="1">
        <v>2.2000000000000002</v>
      </c>
      <c r="N53" s="1">
        <v>14641.87</v>
      </c>
      <c r="O53" s="1">
        <v>3.2</v>
      </c>
      <c r="P53" s="1">
        <v>-75.488</v>
      </c>
      <c r="Q53" s="1" t="s">
        <v>28</v>
      </c>
      <c r="R53" s="1">
        <v>1368216.75</v>
      </c>
      <c r="S53" s="1">
        <v>2.2999999999999998</v>
      </c>
      <c r="T53" s="1">
        <v>79.055999999999997</v>
      </c>
      <c r="U53" s="1">
        <v>2.9</v>
      </c>
      <c r="V53" s="1">
        <v>10488.27</v>
      </c>
      <c r="W53" s="1">
        <v>3.8</v>
      </c>
      <c r="X53" s="1">
        <v>105.89400000000001</v>
      </c>
      <c r="Y53" s="1">
        <v>2.2000000000000002</v>
      </c>
      <c r="Z53" s="1">
        <v>215231.01</v>
      </c>
      <c r="AA53" s="1">
        <v>1.6</v>
      </c>
      <c r="AB53" s="1">
        <v>6.0999999999999999E-2</v>
      </c>
      <c r="AC53" s="1">
        <v>4.2</v>
      </c>
      <c r="AD53" s="1">
        <v>18397.97</v>
      </c>
      <c r="AE53" s="1">
        <v>2.4</v>
      </c>
      <c r="AF53" s="1">
        <v>6.7000000000000004E-2</v>
      </c>
      <c r="AG53" s="1">
        <v>9</v>
      </c>
      <c r="AH53" s="1">
        <v>1872.01</v>
      </c>
      <c r="AI53" s="1">
        <v>5</v>
      </c>
      <c r="AJ53" s="1">
        <v>7.0999999999999994E-2</v>
      </c>
      <c r="AK53" s="1">
        <v>8.3000000000000007</v>
      </c>
      <c r="AL53" s="1">
        <v>944.99</v>
      </c>
      <c r="AM53" s="1">
        <v>4.5</v>
      </c>
      <c r="AN53" s="1">
        <v>6.8000000000000005E-2</v>
      </c>
      <c r="AO53" s="1">
        <v>5.4</v>
      </c>
      <c r="AP53" s="1">
        <v>5420.51</v>
      </c>
      <c r="AQ53" s="1">
        <v>4.9000000000000004</v>
      </c>
      <c r="AR53" s="1">
        <v>42788.44</v>
      </c>
      <c r="AS53" s="1">
        <v>1.8</v>
      </c>
      <c r="AT53" s="1">
        <v>117.9</v>
      </c>
      <c r="AU53" s="1">
        <v>58935.06</v>
      </c>
      <c r="AV53" s="1">
        <v>1.1000000000000001</v>
      </c>
      <c r="AW53" s="1">
        <v>113.8</v>
      </c>
      <c r="AX53" s="1">
        <v>57176.21</v>
      </c>
      <c r="AY53" s="1">
        <v>2.7</v>
      </c>
      <c r="AZ53" s="1">
        <v>111.8</v>
      </c>
    </row>
    <row r="54" spans="2:52" ht="15.75" customHeight="1" x14ac:dyDescent="0.25">
      <c r="B54" s="1" t="b">
        <v>0</v>
      </c>
      <c r="C54" s="1" t="s">
        <v>142</v>
      </c>
      <c r="D54" s="2">
        <v>43795.795497685183</v>
      </c>
      <c r="E54" s="1" t="s">
        <v>0</v>
      </c>
      <c r="G54" s="1" t="s">
        <v>39</v>
      </c>
      <c r="H54" s="1">
        <v>-2.7E-2</v>
      </c>
      <c r="I54" s="1" t="s">
        <v>28</v>
      </c>
      <c r="J54" s="1">
        <v>7843.98</v>
      </c>
      <c r="K54" s="1">
        <v>6.7</v>
      </c>
      <c r="L54" s="1">
        <v>-7.2999999999999995E-2</v>
      </c>
      <c r="M54" s="1" t="s">
        <v>28</v>
      </c>
      <c r="N54" s="1">
        <v>1759.88</v>
      </c>
      <c r="O54" s="1">
        <v>8.6</v>
      </c>
      <c r="P54" s="1">
        <v>-172.74199999999999</v>
      </c>
      <c r="Q54" s="1" t="s">
        <v>28</v>
      </c>
      <c r="R54" s="1">
        <v>1311386.04</v>
      </c>
      <c r="S54" s="1">
        <v>1.5</v>
      </c>
      <c r="T54" s="1">
        <v>-1.244</v>
      </c>
      <c r="U54" s="1" t="s">
        <v>28</v>
      </c>
      <c r="V54" s="1">
        <v>977.02</v>
      </c>
      <c r="W54" s="1">
        <v>3.3</v>
      </c>
      <c r="X54" s="1">
        <v>1.361</v>
      </c>
      <c r="Y54" s="1">
        <v>49.3</v>
      </c>
      <c r="Z54" s="1">
        <v>54452.03</v>
      </c>
      <c r="AA54" s="1">
        <v>1.7</v>
      </c>
      <c r="AB54" s="1">
        <v>-0.01</v>
      </c>
      <c r="AC54" s="1" t="s">
        <v>28</v>
      </c>
      <c r="AD54" s="1">
        <v>8915.7000000000007</v>
      </c>
      <c r="AE54" s="1">
        <v>6.3</v>
      </c>
      <c r="AF54" s="1">
        <v>-1.9E-2</v>
      </c>
      <c r="AG54" s="1" t="s">
        <v>28</v>
      </c>
      <c r="AH54" s="1">
        <v>686.71</v>
      </c>
      <c r="AI54" s="1">
        <v>13.7</v>
      </c>
      <c r="AJ54" s="1">
        <v>0.01</v>
      </c>
      <c r="AK54" s="1">
        <v>69</v>
      </c>
      <c r="AL54" s="1">
        <v>420.43</v>
      </c>
      <c r="AM54" s="1">
        <v>12.8</v>
      </c>
      <c r="AN54" s="1">
        <v>5.0000000000000001E-3</v>
      </c>
      <c r="AO54" s="1">
        <v>67.5</v>
      </c>
      <c r="AP54" s="1">
        <v>740.77</v>
      </c>
      <c r="AQ54" s="1">
        <v>35.700000000000003</v>
      </c>
      <c r="AR54" s="1">
        <v>41971.27</v>
      </c>
      <c r="AS54" s="1">
        <v>1.8</v>
      </c>
      <c r="AT54" s="1">
        <v>115.6</v>
      </c>
      <c r="AU54" s="1">
        <v>58667.59</v>
      </c>
      <c r="AV54" s="1">
        <v>1.3</v>
      </c>
      <c r="AW54" s="1">
        <v>113.2</v>
      </c>
      <c r="AX54" s="1">
        <v>57843.64</v>
      </c>
      <c r="AY54" s="1">
        <v>1</v>
      </c>
      <c r="AZ54" s="1">
        <v>113.1</v>
      </c>
    </row>
    <row r="55" spans="2:52" ht="15.75" customHeight="1" x14ac:dyDescent="0.25">
      <c r="B55" s="1" t="b">
        <v>0</v>
      </c>
      <c r="C55" s="1" t="s">
        <v>143</v>
      </c>
      <c r="D55" s="2">
        <v>43795.797407407408</v>
      </c>
      <c r="E55" s="1" t="s">
        <v>0</v>
      </c>
      <c r="G55" s="1" t="s">
        <v>39</v>
      </c>
      <c r="H55" s="1">
        <v>2E-3</v>
      </c>
      <c r="I55" s="1">
        <v>1153.8</v>
      </c>
      <c r="J55" s="1">
        <v>8553.06</v>
      </c>
      <c r="K55" s="1">
        <v>7.5</v>
      </c>
      <c r="L55" s="1">
        <v>-7.6999999999999999E-2</v>
      </c>
      <c r="M55" s="1" t="s">
        <v>28</v>
      </c>
      <c r="N55" s="1">
        <v>1753.87</v>
      </c>
      <c r="O55" s="1">
        <v>12.6</v>
      </c>
      <c r="P55" s="1">
        <v>-235.88900000000001</v>
      </c>
      <c r="Q55" s="1" t="s">
        <v>28</v>
      </c>
      <c r="R55" s="1">
        <v>1294227.53</v>
      </c>
      <c r="S55" s="1">
        <v>1.2</v>
      </c>
      <c r="T55" s="1">
        <v>-1.9390000000000001</v>
      </c>
      <c r="U55" s="1" t="s">
        <v>28</v>
      </c>
      <c r="V55" s="1">
        <v>898.94</v>
      </c>
      <c r="W55" s="1">
        <v>11.3</v>
      </c>
      <c r="X55" s="1">
        <v>1.0620000000000001</v>
      </c>
      <c r="Y55" s="1">
        <v>63.9</v>
      </c>
      <c r="Z55" s="1">
        <v>54118.46</v>
      </c>
      <c r="AA55" s="1">
        <v>1.5</v>
      </c>
      <c r="AB55" s="1">
        <v>-1.2E-2</v>
      </c>
      <c r="AC55" s="1" t="s">
        <v>28</v>
      </c>
      <c r="AD55" s="1">
        <v>8683.31</v>
      </c>
      <c r="AE55" s="1">
        <v>5.5</v>
      </c>
      <c r="AF55" s="1">
        <v>-2.1000000000000001E-2</v>
      </c>
      <c r="AG55" s="1" t="s">
        <v>28</v>
      </c>
      <c r="AH55" s="1">
        <v>660.68</v>
      </c>
      <c r="AI55" s="1">
        <v>11</v>
      </c>
      <c r="AJ55" s="1">
        <v>4.0000000000000001E-3</v>
      </c>
      <c r="AK55" s="1">
        <v>155.69999999999999</v>
      </c>
      <c r="AL55" s="1">
        <v>374.38</v>
      </c>
      <c r="AM55" s="1">
        <v>14.5</v>
      </c>
      <c r="AN55" s="1">
        <v>4.0000000000000001E-3</v>
      </c>
      <c r="AO55" s="1">
        <v>50</v>
      </c>
      <c r="AP55" s="1">
        <v>666.69</v>
      </c>
      <c r="AQ55" s="1">
        <v>24.1</v>
      </c>
      <c r="AR55" s="1">
        <v>42059.519999999997</v>
      </c>
      <c r="AS55" s="1">
        <v>1.3</v>
      </c>
      <c r="AT55" s="1">
        <v>115.9</v>
      </c>
      <c r="AU55" s="1">
        <v>58721.98</v>
      </c>
      <c r="AV55" s="1">
        <v>1.7</v>
      </c>
      <c r="AW55" s="1">
        <v>113.4</v>
      </c>
      <c r="AX55" s="1">
        <v>57765.21</v>
      </c>
      <c r="AY55" s="1">
        <v>1.7</v>
      </c>
      <c r="AZ55" s="1">
        <v>112.9</v>
      </c>
    </row>
    <row r="56" spans="2:52" ht="15.75" customHeight="1" x14ac:dyDescent="0.25"/>
    <row r="57" spans="2:52" ht="15.75" customHeight="1" x14ac:dyDescent="0.25"/>
    <row r="58" spans="2:52" ht="15.75" customHeight="1" x14ac:dyDescent="0.25"/>
    <row r="59" spans="2:52" ht="15.75" customHeight="1" x14ac:dyDescent="0.25"/>
    <row r="60" spans="2:52" ht="15.75" customHeight="1" x14ac:dyDescent="0.25"/>
    <row r="61" spans="2:52" ht="15.75" customHeight="1" x14ac:dyDescent="0.25"/>
    <row r="62" spans="2:52" ht="15.75" customHeight="1" x14ac:dyDescent="0.25"/>
    <row r="63" spans="2:52" ht="15.75" customHeight="1" x14ac:dyDescent="0.25"/>
    <row r="64" spans="2:5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O1000"/>
  <sheetViews>
    <sheetView topLeftCell="A5" workbookViewId="0">
      <selection activeCell="C36" sqref="C36:D40"/>
    </sheetView>
  </sheetViews>
  <sheetFormatPr defaultColWidth="14.42578125" defaultRowHeight="15" customHeight="1" x14ac:dyDescent="0.25"/>
  <cols>
    <col min="1" max="2" width="8" customWidth="1"/>
    <col min="3" max="3" width="28.140625" customWidth="1"/>
    <col min="4" max="4" width="40.5703125" customWidth="1"/>
    <col min="5" max="5" width="8" customWidth="1"/>
    <col min="6" max="6" width="34.28515625" customWidth="1"/>
    <col min="7" max="7" width="26" customWidth="1"/>
    <col min="8" max="9" width="8" customWidth="1"/>
    <col min="10" max="10" width="20" customWidth="1"/>
    <col min="11" max="11" width="60.85546875" customWidth="1"/>
    <col min="12" max="12" width="8" customWidth="1"/>
    <col min="13" max="13" width="41.28515625" customWidth="1"/>
    <col min="14" max="14" width="29" customWidth="1"/>
    <col min="15" max="26" width="8" customWidth="1"/>
  </cols>
  <sheetData>
    <row r="2" spans="3:15" x14ac:dyDescent="0.25">
      <c r="C2" s="3" t="s">
        <v>144</v>
      </c>
      <c r="J2" s="3" t="s">
        <v>145</v>
      </c>
    </row>
    <row r="3" spans="3:15" x14ac:dyDescent="0.25">
      <c r="C3" s="3" t="s">
        <v>146</v>
      </c>
      <c r="D3" s="3"/>
      <c r="E3" s="3"/>
      <c r="F3" s="3"/>
      <c r="G3" s="3"/>
      <c r="J3" s="3" t="s">
        <v>146</v>
      </c>
    </row>
    <row r="4" spans="3:15" x14ac:dyDescent="0.25">
      <c r="C4" s="3" t="s">
        <v>147</v>
      </c>
      <c r="D4" s="3" t="s">
        <v>148</v>
      </c>
      <c r="E4" s="3" t="s">
        <v>149</v>
      </c>
      <c r="F4" s="3" t="s">
        <v>150</v>
      </c>
      <c r="G4" s="3" t="s">
        <v>151</v>
      </c>
      <c r="J4" s="3" t="s">
        <v>147</v>
      </c>
      <c r="K4" s="3" t="s">
        <v>148</v>
      </c>
      <c r="L4" s="3" t="s">
        <v>149</v>
      </c>
      <c r="M4" s="3" t="s">
        <v>150</v>
      </c>
      <c r="N4" s="3" t="s">
        <v>151</v>
      </c>
      <c r="O4" s="1" t="s">
        <v>152</v>
      </c>
    </row>
    <row r="5" spans="3:15" x14ac:dyDescent="0.25">
      <c r="C5" s="1" t="s">
        <v>153</v>
      </c>
      <c r="D5" s="1" t="s">
        <v>229</v>
      </c>
      <c r="E5" s="1">
        <v>1.8</v>
      </c>
      <c r="J5" s="1" t="s">
        <v>153</v>
      </c>
      <c r="K5" s="1" t="s">
        <v>154</v>
      </c>
      <c r="L5" s="1">
        <v>0.8</v>
      </c>
    </row>
    <row r="6" spans="3:15" x14ac:dyDescent="0.25">
      <c r="C6" s="1" t="s">
        <v>155</v>
      </c>
      <c r="D6" s="1" t="s">
        <v>156</v>
      </c>
      <c r="E6" s="1">
        <v>8</v>
      </c>
      <c r="J6" s="1" t="s">
        <v>157</v>
      </c>
      <c r="K6" s="1" t="s">
        <v>158</v>
      </c>
      <c r="L6" s="1">
        <v>3</v>
      </c>
    </row>
    <row r="7" spans="3:15" x14ac:dyDescent="0.25">
      <c r="C7" s="1" t="s">
        <v>159</v>
      </c>
      <c r="D7" s="1" t="s">
        <v>156</v>
      </c>
      <c r="E7" s="1">
        <v>6</v>
      </c>
      <c r="F7" s="1" t="s">
        <v>160</v>
      </c>
      <c r="G7" s="1" t="s">
        <v>161</v>
      </c>
      <c r="H7" t="s">
        <v>233</v>
      </c>
      <c r="J7" s="1" t="s">
        <v>159</v>
      </c>
      <c r="K7" s="1" t="s">
        <v>162</v>
      </c>
      <c r="L7" s="4" t="s">
        <v>163</v>
      </c>
      <c r="M7" s="1" t="s">
        <v>164</v>
      </c>
      <c r="N7" s="1" t="s">
        <v>165</v>
      </c>
    </row>
    <row r="8" spans="3:15" x14ac:dyDescent="0.25">
      <c r="C8" s="13" t="s">
        <v>232</v>
      </c>
      <c r="D8" s="1" t="s">
        <v>156</v>
      </c>
      <c r="E8" s="1">
        <v>3</v>
      </c>
      <c r="F8" s="1" t="s">
        <v>160</v>
      </c>
      <c r="G8" s="1" t="s">
        <v>161</v>
      </c>
      <c r="H8">
        <v>3</v>
      </c>
      <c r="J8" s="1" t="s">
        <v>166</v>
      </c>
      <c r="K8" s="1" t="s">
        <v>167</v>
      </c>
      <c r="L8" s="1">
        <v>8</v>
      </c>
      <c r="M8" s="1" t="s">
        <v>164</v>
      </c>
      <c r="N8" s="1" t="s">
        <v>165</v>
      </c>
    </row>
    <row r="9" spans="3:15" x14ac:dyDescent="0.25">
      <c r="C9" s="13" t="s">
        <v>231</v>
      </c>
      <c r="D9" s="1" t="s">
        <v>156</v>
      </c>
      <c r="E9" s="1">
        <v>21</v>
      </c>
      <c r="F9" s="1" t="s">
        <v>160</v>
      </c>
      <c r="G9" s="1" t="s">
        <v>161</v>
      </c>
      <c r="H9" t="s">
        <v>234</v>
      </c>
      <c r="J9" s="1" t="s">
        <v>166</v>
      </c>
      <c r="K9" s="1" t="s">
        <v>168</v>
      </c>
      <c r="L9" s="1">
        <v>1</v>
      </c>
      <c r="M9" s="1" t="s">
        <v>169</v>
      </c>
      <c r="N9" s="1" t="s">
        <v>165</v>
      </c>
    </row>
    <row r="10" spans="3:15" x14ac:dyDescent="0.25">
      <c r="C10" s="1" t="s">
        <v>173</v>
      </c>
      <c r="D10" s="1" t="s">
        <v>174</v>
      </c>
      <c r="E10" s="1">
        <v>15</v>
      </c>
      <c r="F10" s="1" t="s">
        <v>175</v>
      </c>
      <c r="G10" s="1" t="s">
        <v>176</v>
      </c>
      <c r="H10" s="27" t="s">
        <v>235</v>
      </c>
      <c r="J10" s="1" t="s">
        <v>170</v>
      </c>
      <c r="K10" s="1" t="s">
        <v>171</v>
      </c>
      <c r="L10" s="1">
        <v>4</v>
      </c>
      <c r="M10" s="1" t="s">
        <v>172</v>
      </c>
    </row>
    <row r="11" spans="3:15" x14ac:dyDescent="0.25">
      <c r="C11" s="1"/>
      <c r="D11" s="1"/>
      <c r="E11" s="1"/>
      <c r="F11" s="1"/>
      <c r="G11" s="1"/>
      <c r="J11" s="1" t="s">
        <v>177</v>
      </c>
      <c r="K11" s="1" t="s">
        <v>178</v>
      </c>
      <c r="L11" s="1" t="s">
        <v>179</v>
      </c>
      <c r="M11" s="1" t="s">
        <v>180</v>
      </c>
    </row>
    <row r="12" spans="3:15" x14ac:dyDescent="0.25">
      <c r="C12" s="1"/>
      <c r="D12" s="1"/>
      <c r="E12" s="1"/>
      <c r="F12" s="1"/>
      <c r="G12" s="1"/>
      <c r="J12" s="1" t="s">
        <v>181</v>
      </c>
      <c r="K12" s="1" t="s">
        <v>182</v>
      </c>
      <c r="L12" s="1" t="s">
        <v>183</v>
      </c>
    </row>
    <row r="14" spans="3:15" x14ac:dyDescent="0.25">
      <c r="J14" s="3" t="s">
        <v>184</v>
      </c>
    </row>
    <row r="15" spans="3:15" x14ac:dyDescent="0.25">
      <c r="J15" s="3" t="s">
        <v>147</v>
      </c>
      <c r="K15" s="3" t="s">
        <v>148</v>
      </c>
      <c r="L15" s="3" t="s">
        <v>149</v>
      </c>
      <c r="M15" s="3" t="s">
        <v>150</v>
      </c>
      <c r="N15" s="3" t="s">
        <v>151</v>
      </c>
      <c r="O15" s="3" t="s">
        <v>152</v>
      </c>
    </row>
    <row r="16" spans="3:15" x14ac:dyDescent="0.25">
      <c r="J16" s="1" t="s">
        <v>153</v>
      </c>
      <c r="K16" s="1" t="s">
        <v>154</v>
      </c>
      <c r="L16" s="1">
        <v>0.2</v>
      </c>
    </row>
    <row r="17" spans="10:15" x14ac:dyDescent="0.25">
      <c r="J17" s="1" t="s">
        <v>157</v>
      </c>
      <c r="K17" s="1" t="s">
        <v>185</v>
      </c>
      <c r="L17" s="1">
        <v>1</v>
      </c>
    </row>
    <row r="18" spans="10:15" x14ac:dyDescent="0.25">
      <c r="J18" s="1" t="s">
        <v>159</v>
      </c>
      <c r="K18" s="1" t="s">
        <v>186</v>
      </c>
      <c r="L18" s="1">
        <v>1</v>
      </c>
      <c r="M18" s="1" t="s">
        <v>187</v>
      </c>
      <c r="N18" s="1" t="s">
        <v>188</v>
      </c>
    </row>
    <row r="19" spans="10:15" x14ac:dyDescent="0.25">
      <c r="J19" s="1" t="s">
        <v>166</v>
      </c>
      <c r="K19" s="1" t="s">
        <v>189</v>
      </c>
      <c r="L19" s="1">
        <v>3</v>
      </c>
      <c r="M19" s="1" t="s">
        <v>187</v>
      </c>
      <c r="N19" s="1" t="s">
        <v>188</v>
      </c>
    </row>
    <row r="20" spans="10:15" x14ac:dyDescent="0.25">
      <c r="J20" s="1" t="s">
        <v>166</v>
      </c>
      <c r="K20" s="1" t="s">
        <v>190</v>
      </c>
      <c r="L20" s="1">
        <v>4</v>
      </c>
      <c r="M20" s="1" t="s">
        <v>191</v>
      </c>
      <c r="N20" s="1" t="s">
        <v>188</v>
      </c>
    </row>
    <row r="21" spans="10:15" ht="15.75" customHeight="1" x14ac:dyDescent="0.25">
      <c r="J21" s="1" t="s">
        <v>170</v>
      </c>
      <c r="K21" s="1" t="s">
        <v>192</v>
      </c>
      <c r="L21" s="1">
        <v>2</v>
      </c>
      <c r="M21" s="1" t="s">
        <v>188</v>
      </c>
    </row>
    <row r="22" spans="10:15" ht="15.75" customHeight="1" x14ac:dyDescent="0.25">
      <c r="J22" s="1" t="s">
        <v>177</v>
      </c>
      <c r="K22" s="1" t="s">
        <v>178</v>
      </c>
      <c r="L22" s="1" t="s">
        <v>193</v>
      </c>
    </row>
    <row r="23" spans="10:15" ht="15.75" customHeight="1" x14ac:dyDescent="0.25">
      <c r="J23" s="1" t="s">
        <v>177</v>
      </c>
      <c r="K23" s="1" t="s">
        <v>178</v>
      </c>
      <c r="L23" s="1" t="s">
        <v>179</v>
      </c>
      <c r="M23" s="1" t="s">
        <v>194</v>
      </c>
    </row>
    <row r="24" spans="10:15" ht="15.75" customHeight="1" x14ac:dyDescent="0.25">
      <c r="J24" s="1" t="s">
        <v>181</v>
      </c>
      <c r="K24" s="1" t="s">
        <v>182</v>
      </c>
      <c r="L24" s="1" t="s">
        <v>183</v>
      </c>
    </row>
    <row r="25" spans="10:15" ht="15.75" customHeight="1" x14ac:dyDescent="0.25"/>
    <row r="26" spans="10:15" ht="15.75" customHeight="1" x14ac:dyDescent="0.25"/>
    <row r="27" spans="10:15" ht="15.75" customHeight="1" x14ac:dyDescent="0.25">
      <c r="J27" s="3" t="s">
        <v>195</v>
      </c>
    </row>
    <row r="28" spans="10:15" ht="15.75" customHeight="1" x14ac:dyDescent="0.25">
      <c r="J28" s="3" t="s">
        <v>147</v>
      </c>
      <c r="K28" s="3" t="s">
        <v>148</v>
      </c>
      <c r="L28" s="3" t="s">
        <v>149</v>
      </c>
      <c r="M28" s="3" t="s">
        <v>150</v>
      </c>
      <c r="N28" s="3" t="s">
        <v>151</v>
      </c>
      <c r="O28" s="3" t="s">
        <v>152</v>
      </c>
    </row>
    <row r="29" spans="10:15" ht="15.75" customHeight="1" x14ac:dyDescent="0.25">
      <c r="J29" s="1" t="s">
        <v>153</v>
      </c>
      <c r="K29" s="1" t="s">
        <v>196</v>
      </c>
      <c r="L29" s="1">
        <v>0.1</v>
      </c>
    </row>
    <row r="30" spans="10:15" ht="15.75" customHeight="1" x14ac:dyDescent="0.25">
      <c r="J30" s="1" t="s">
        <v>157</v>
      </c>
      <c r="K30" s="1" t="s">
        <v>197</v>
      </c>
      <c r="L30" s="1">
        <v>0.4</v>
      </c>
    </row>
    <row r="31" spans="10:15" ht="15.75" customHeight="1" x14ac:dyDescent="0.25">
      <c r="J31" s="1" t="s">
        <v>198</v>
      </c>
      <c r="K31" s="1" t="s">
        <v>199</v>
      </c>
      <c r="L31" s="1">
        <v>0.2</v>
      </c>
      <c r="M31" s="1" t="s">
        <v>200</v>
      </c>
      <c r="N31" s="1" t="s">
        <v>201</v>
      </c>
    </row>
    <row r="32" spans="10:15" ht="15.75" customHeight="1" x14ac:dyDescent="0.25">
      <c r="J32" s="1" t="s">
        <v>170</v>
      </c>
      <c r="K32" s="1" t="s">
        <v>197</v>
      </c>
      <c r="L32" s="1">
        <v>0.2</v>
      </c>
      <c r="M32" s="1" t="s">
        <v>200</v>
      </c>
      <c r="N32" s="1" t="s">
        <v>201</v>
      </c>
    </row>
    <row r="33" spans="10:12" ht="15.75" customHeight="1" x14ac:dyDescent="0.25">
      <c r="J33" s="1" t="s">
        <v>177</v>
      </c>
      <c r="K33" s="1" t="s">
        <v>178</v>
      </c>
      <c r="L33" s="1" t="s">
        <v>183</v>
      </c>
    </row>
    <row r="34" spans="10:12" ht="15.75" customHeight="1" x14ac:dyDescent="0.25"/>
    <row r="35" spans="10:12" ht="15.75" customHeight="1" x14ac:dyDescent="0.25"/>
    <row r="36" spans="10:12" ht="15.75" customHeight="1" x14ac:dyDescent="0.25"/>
    <row r="37" spans="10:12" ht="15.75" customHeight="1" x14ac:dyDescent="0.25"/>
    <row r="38" spans="10:12" ht="15.75" customHeight="1" x14ac:dyDescent="0.25"/>
    <row r="39" spans="10:12" ht="15.75" customHeight="1" x14ac:dyDescent="0.25"/>
    <row r="40" spans="10:12" ht="15.75" customHeight="1" x14ac:dyDescent="0.25"/>
    <row r="41" spans="10:12" ht="15.75" customHeight="1" x14ac:dyDescent="0.25"/>
    <row r="42" spans="10:12" ht="15.75" customHeight="1" x14ac:dyDescent="0.25"/>
    <row r="43" spans="10:12" ht="15.75" customHeight="1" x14ac:dyDescent="0.25"/>
    <row r="44" spans="10:12" ht="15.75" customHeight="1" x14ac:dyDescent="0.25"/>
    <row r="45" spans="10:12" ht="15.75" customHeight="1" x14ac:dyDescent="0.25"/>
    <row r="46" spans="10:12" ht="15.75" customHeight="1" x14ac:dyDescent="0.25"/>
    <row r="47" spans="10:12" ht="15.75" customHeight="1" x14ac:dyDescent="0.25"/>
    <row r="48" spans="10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Z979"/>
  <sheetViews>
    <sheetView workbookViewId="0"/>
  </sheetViews>
  <sheetFormatPr defaultColWidth="14.42578125" defaultRowHeight="15" customHeight="1" x14ac:dyDescent="0.25"/>
  <cols>
    <col min="2" max="2" width="8" customWidth="1"/>
    <col min="3" max="3" width="13.5703125" customWidth="1"/>
    <col min="4" max="5" width="15.85546875" customWidth="1"/>
    <col min="6" max="7" width="13.7109375" customWidth="1"/>
    <col min="8" max="8" width="12" customWidth="1"/>
    <col min="9" max="9" width="9.28515625" customWidth="1"/>
    <col min="10" max="10" width="12" customWidth="1"/>
    <col min="11" max="11" width="9.5703125" customWidth="1"/>
    <col min="12" max="12" width="12.7109375" customWidth="1"/>
    <col min="13" max="13" width="10.5703125" customWidth="1"/>
    <col min="14" max="14" width="12" customWidth="1"/>
    <col min="15" max="15" width="9" customWidth="1"/>
    <col min="16" max="24" width="8" customWidth="1"/>
    <col min="25" max="25" width="14" customWidth="1"/>
    <col min="26" max="52" width="8" customWidth="1"/>
  </cols>
  <sheetData>
    <row r="2" spans="1:52" x14ac:dyDescent="0.25">
      <c r="A2" s="5" t="s">
        <v>202</v>
      </c>
      <c r="B2" s="6"/>
      <c r="C2" s="6"/>
      <c r="D2" s="6"/>
      <c r="E2" s="6" t="s">
        <v>1</v>
      </c>
      <c r="F2" s="6"/>
      <c r="G2" s="6"/>
      <c r="H2" s="6"/>
      <c r="I2" s="6" t="s">
        <v>2</v>
      </c>
      <c r="J2" s="6"/>
      <c r="K2" s="6"/>
      <c r="L2" s="6"/>
      <c r="M2" s="6" t="s">
        <v>3</v>
      </c>
      <c r="N2" s="6"/>
      <c r="O2" s="6"/>
      <c r="P2" s="6"/>
      <c r="Q2" s="6" t="s">
        <v>4</v>
      </c>
      <c r="R2" s="6"/>
      <c r="S2" s="6"/>
      <c r="T2" s="6"/>
      <c r="U2" s="6" t="s">
        <v>5</v>
      </c>
      <c r="V2" s="6"/>
      <c r="W2" s="6"/>
      <c r="X2" s="6"/>
      <c r="Y2" s="6" t="s">
        <v>6</v>
      </c>
      <c r="Z2" s="6"/>
      <c r="AA2" s="6"/>
      <c r="AB2" s="6"/>
      <c r="AC2" s="6" t="s">
        <v>7</v>
      </c>
      <c r="AD2" s="6"/>
      <c r="AE2" s="6"/>
      <c r="AF2" s="6"/>
      <c r="AG2" s="6" t="s">
        <v>8</v>
      </c>
      <c r="AH2" s="6"/>
      <c r="AI2" s="6"/>
      <c r="AJ2" s="6"/>
      <c r="AK2" s="6" t="s">
        <v>9</v>
      </c>
      <c r="AL2" s="6"/>
      <c r="AM2" s="6"/>
      <c r="AN2" s="6"/>
      <c r="AO2" s="6" t="s">
        <v>10</v>
      </c>
      <c r="AP2" s="6"/>
      <c r="AQ2" s="6"/>
      <c r="AR2" s="6" t="s">
        <v>11</v>
      </c>
      <c r="AS2" s="6"/>
      <c r="AT2" s="6"/>
      <c r="AU2" s="6" t="s">
        <v>12</v>
      </c>
      <c r="AV2" s="6"/>
      <c r="AW2" s="6"/>
      <c r="AX2" s="6"/>
      <c r="AY2" s="6"/>
      <c r="AZ2" s="6"/>
    </row>
    <row r="3" spans="1:52" x14ac:dyDescent="0.25">
      <c r="C3" s="7" t="s">
        <v>18</v>
      </c>
      <c r="D3" s="7" t="s">
        <v>203</v>
      </c>
      <c r="E3" s="7" t="s">
        <v>19</v>
      </c>
      <c r="F3" s="7" t="s">
        <v>20</v>
      </c>
      <c r="G3" s="7" t="s">
        <v>21</v>
      </c>
      <c r="H3" s="7" t="s">
        <v>22</v>
      </c>
      <c r="I3" s="7" t="s">
        <v>19</v>
      </c>
      <c r="J3" s="7" t="s">
        <v>20</v>
      </c>
      <c r="K3" s="7" t="s">
        <v>21</v>
      </c>
      <c r="L3" s="7" t="s">
        <v>22</v>
      </c>
      <c r="M3" s="7" t="s">
        <v>19</v>
      </c>
      <c r="N3" s="7" t="s">
        <v>20</v>
      </c>
      <c r="O3" s="7" t="s">
        <v>21</v>
      </c>
      <c r="P3" s="7" t="s">
        <v>22</v>
      </c>
      <c r="Q3" s="7" t="s">
        <v>19</v>
      </c>
      <c r="R3" s="7" t="s">
        <v>20</v>
      </c>
      <c r="S3" s="7" t="s">
        <v>21</v>
      </c>
      <c r="T3" s="7" t="s">
        <v>22</v>
      </c>
      <c r="U3" s="7" t="s">
        <v>19</v>
      </c>
      <c r="V3" s="7" t="s">
        <v>20</v>
      </c>
      <c r="W3" s="7" t="s">
        <v>21</v>
      </c>
      <c r="X3" s="7" t="s">
        <v>22</v>
      </c>
      <c r="Y3" s="7" t="s">
        <v>19</v>
      </c>
      <c r="Z3" s="7" t="s">
        <v>20</v>
      </c>
      <c r="AA3" s="7" t="s">
        <v>21</v>
      </c>
      <c r="AB3" s="7" t="s">
        <v>22</v>
      </c>
      <c r="AC3" s="7" t="s">
        <v>19</v>
      </c>
      <c r="AD3" s="7" t="s">
        <v>20</v>
      </c>
      <c r="AE3" s="7" t="s">
        <v>21</v>
      </c>
      <c r="AF3" s="7" t="s">
        <v>22</v>
      </c>
      <c r="AG3" s="7" t="s">
        <v>19</v>
      </c>
      <c r="AH3" s="7" t="s">
        <v>20</v>
      </c>
      <c r="AI3" s="7" t="s">
        <v>21</v>
      </c>
      <c r="AJ3" s="7" t="s">
        <v>22</v>
      </c>
      <c r="AK3" s="7" t="s">
        <v>19</v>
      </c>
      <c r="AL3" s="7" t="s">
        <v>20</v>
      </c>
      <c r="AM3" s="7" t="s">
        <v>21</v>
      </c>
      <c r="AN3" s="7" t="s">
        <v>22</v>
      </c>
      <c r="AO3" s="7" t="s">
        <v>21</v>
      </c>
      <c r="AP3" s="7" t="s">
        <v>22</v>
      </c>
      <c r="AQ3" s="7" t="s">
        <v>23</v>
      </c>
      <c r="AR3" s="7" t="s">
        <v>21</v>
      </c>
      <c r="AS3" s="7" t="s">
        <v>22</v>
      </c>
      <c r="AT3" s="7" t="s">
        <v>23</v>
      </c>
      <c r="AU3" s="7" t="s">
        <v>21</v>
      </c>
      <c r="AV3" s="7" t="s">
        <v>22</v>
      </c>
      <c r="AW3" s="7" t="s">
        <v>23</v>
      </c>
      <c r="AX3" s="7"/>
    </row>
    <row r="4" spans="1:52" x14ac:dyDescent="0.25">
      <c r="C4" s="7" t="s">
        <v>27</v>
      </c>
      <c r="D4" s="7"/>
      <c r="E4" s="7">
        <v>0.88700000000000001</v>
      </c>
      <c r="F4" s="7">
        <v>19.100000000000001</v>
      </c>
      <c r="G4" s="7">
        <v>24729.25</v>
      </c>
      <c r="H4" s="7">
        <v>8.6999999999999993</v>
      </c>
      <c r="I4" s="7">
        <v>0.86299999999999999</v>
      </c>
      <c r="J4" s="7">
        <v>24.3</v>
      </c>
      <c r="K4" s="7">
        <v>4310.9799999999996</v>
      </c>
      <c r="L4" s="7">
        <v>10.4</v>
      </c>
      <c r="M4" s="7">
        <v>70.593999999999994</v>
      </c>
      <c r="N4" s="7">
        <v>376.7</v>
      </c>
      <c r="O4" s="7">
        <v>1170110.46</v>
      </c>
      <c r="P4" s="7">
        <v>1</v>
      </c>
      <c r="Q4" s="7">
        <v>0.96399999999999997</v>
      </c>
      <c r="R4" s="7">
        <v>28.4</v>
      </c>
      <c r="S4" s="7">
        <v>1041.0899999999999</v>
      </c>
      <c r="T4" s="7">
        <v>4.7</v>
      </c>
      <c r="U4" s="7">
        <v>2.3319999999999999</v>
      </c>
      <c r="V4" s="7">
        <v>80</v>
      </c>
      <c r="W4" s="7">
        <v>47135.68</v>
      </c>
      <c r="X4" s="7">
        <v>1.4</v>
      </c>
      <c r="Y4" s="7">
        <v>-1E-3</v>
      </c>
      <c r="Z4" s="7" t="s">
        <v>28</v>
      </c>
      <c r="AA4" s="7">
        <v>8531.07</v>
      </c>
      <c r="AB4" s="7">
        <v>4</v>
      </c>
      <c r="AC4" s="7">
        <v>1.0999999999999999E-2</v>
      </c>
      <c r="AD4" s="7">
        <v>66</v>
      </c>
      <c r="AE4" s="7">
        <v>936.98</v>
      </c>
      <c r="AF4" s="7">
        <v>11.3</v>
      </c>
      <c r="AG4" s="7">
        <v>3.0000000000000001E-3</v>
      </c>
      <c r="AH4" s="7">
        <v>347.8</v>
      </c>
      <c r="AI4" s="7">
        <v>306.31</v>
      </c>
      <c r="AJ4" s="7">
        <v>21.5</v>
      </c>
      <c r="AK4" s="7">
        <v>0</v>
      </c>
      <c r="AL4" s="7">
        <v>288.10000000000002</v>
      </c>
      <c r="AM4" s="7">
        <v>308.32</v>
      </c>
      <c r="AN4" s="7">
        <v>17.100000000000001</v>
      </c>
      <c r="AO4" s="7">
        <v>35462.03</v>
      </c>
      <c r="AP4" s="7">
        <v>5.8</v>
      </c>
      <c r="AQ4" s="7">
        <v>100</v>
      </c>
      <c r="AR4" s="7">
        <v>49864.1</v>
      </c>
      <c r="AS4" s="7">
        <v>6.2</v>
      </c>
      <c r="AT4" s="7">
        <v>100</v>
      </c>
      <c r="AU4" s="7">
        <v>55411.69</v>
      </c>
      <c r="AV4" s="7">
        <v>5.4</v>
      </c>
      <c r="AW4" s="7">
        <v>100</v>
      </c>
      <c r="AX4" s="7"/>
    </row>
    <row r="5" spans="1:52" x14ac:dyDescent="0.25">
      <c r="C5" s="7" t="s">
        <v>30</v>
      </c>
      <c r="D5" s="7"/>
      <c r="E5" s="7">
        <v>0</v>
      </c>
      <c r="F5" s="7" t="s">
        <v>28</v>
      </c>
      <c r="G5" s="7">
        <v>7333.2</v>
      </c>
      <c r="H5" s="7">
        <v>5.7</v>
      </c>
      <c r="I5" s="7">
        <v>0</v>
      </c>
      <c r="J5" s="7" t="s">
        <v>28</v>
      </c>
      <c r="K5" s="7">
        <v>1749.87</v>
      </c>
      <c r="L5" s="7">
        <v>10.6</v>
      </c>
      <c r="M5" s="7">
        <v>0</v>
      </c>
      <c r="N5" s="7" t="s">
        <v>28</v>
      </c>
      <c r="O5" s="7">
        <v>1181600.82</v>
      </c>
      <c r="P5" s="7">
        <v>1.3</v>
      </c>
      <c r="Q5" s="7">
        <v>0</v>
      </c>
      <c r="R5" s="7" t="s">
        <v>28</v>
      </c>
      <c r="S5" s="7">
        <v>971.01</v>
      </c>
      <c r="T5" s="7">
        <v>14.5</v>
      </c>
      <c r="U5" s="7">
        <v>0</v>
      </c>
      <c r="V5" s="7" t="s">
        <v>28</v>
      </c>
      <c r="W5" s="7">
        <v>45314.41</v>
      </c>
      <c r="X5" s="7">
        <v>2.1</v>
      </c>
      <c r="Y5" s="7">
        <v>0</v>
      </c>
      <c r="Z5" s="7" t="s">
        <v>28</v>
      </c>
      <c r="AA5" s="7">
        <v>8853.59</v>
      </c>
      <c r="AB5" s="7">
        <v>2.1</v>
      </c>
      <c r="AC5" s="7">
        <v>0</v>
      </c>
      <c r="AD5" s="7" t="s">
        <v>28</v>
      </c>
      <c r="AE5" s="7">
        <v>836.87</v>
      </c>
      <c r="AF5" s="7">
        <v>11.6</v>
      </c>
      <c r="AG5" s="7">
        <v>0</v>
      </c>
      <c r="AH5" s="7" t="s">
        <v>28</v>
      </c>
      <c r="AI5" s="7">
        <v>298.31</v>
      </c>
      <c r="AJ5" s="7">
        <v>9.3000000000000007</v>
      </c>
      <c r="AK5" s="7">
        <v>0</v>
      </c>
      <c r="AL5" s="7" t="s">
        <v>28</v>
      </c>
      <c r="AM5" s="7">
        <v>300.31</v>
      </c>
      <c r="AN5" s="7">
        <v>19.600000000000001</v>
      </c>
      <c r="AO5" s="7">
        <v>36300.720000000001</v>
      </c>
      <c r="AP5" s="7">
        <v>1.8</v>
      </c>
      <c r="AQ5" s="7">
        <v>100</v>
      </c>
      <c r="AR5" s="7">
        <v>51804.58</v>
      </c>
      <c r="AS5" s="7">
        <v>1.8</v>
      </c>
      <c r="AT5" s="7">
        <v>100</v>
      </c>
      <c r="AU5" s="7">
        <v>51151.27</v>
      </c>
      <c r="AV5" s="7">
        <v>1.5</v>
      </c>
      <c r="AW5" s="7">
        <v>100</v>
      </c>
      <c r="AX5" s="7"/>
    </row>
    <row r="6" spans="1:52" x14ac:dyDescent="0.25">
      <c r="A6" s="8"/>
      <c r="C6" s="7" t="s">
        <v>33</v>
      </c>
      <c r="D6" s="7"/>
      <c r="E6" s="7">
        <v>9.8320000000000007</v>
      </c>
      <c r="F6" s="7">
        <v>1.9</v>
      </c>
      <c r="G6" s="7">
        <v>207729.79</v>
      </c>
      <c r="H6" s="7">
        <v>0.4</v>
      </c>
      <c r="I6" s="7">
        <v>9.7769999999999992</v>
      </c>
      <c r="J6" s="7">
        <v>0.7</v>
      </c>
      <c r="K6" s="7">
        <v>32130.58</v>
      </c>
      <c r="L6" s="7">
        <v>1.5</v>
      </c>
      <c r="M6" s="7">
        <v>43.058</v>
      </c>
      <c r="N6" s="7">
        <v>222.3</v>
      </c>
      <c r="O6" s="7">
        <v>1190458.46</v>
      </c>
      <c r="P6" s="7">
        <v>1.2</v>
      </c>
      <c r="Q6" s="7">
        <v>7.4180000000000001</v>
      </c>
      <c r="R6" s="7">
        <v>19.100000000000001</v>
      </c>
      <c r="S6" s="7">
        <v>1707.83</v>
      </c>
      <c r="T6" s="7">
        <v>6.8</v>
      </c>
      <c r="U6" s="7">
        <v>6.056</v>
      </c>
      <c r="V6" s="7">
        <v>15.8</v>
      </c>
      <c r="W6" s="7">
        <v>53051.57</v>
      </c>
      <c r="X6" s="7">
        <v>1.9</v>
      </c>
      <c r="Y6" s="7">
        <v>26.245999999999999</v>
      </c>
      <c r="Z6" s="7">
        <v>4.5</v>
      </c>
      <c r="AA6" s="7">
        <v>2886169.91</v>
      </c>
      <c r="AB6" s="7">
        <v>2.8</v>
      </c>
      <c r="AC6" s="7">
        <v>2.9390000000000001</v>
      </c>
      <c r="AD6" s="7">
        <v>2.8</v>
      </c>
      <c r="AE6" s="7">
        <v>36405.56</v>
      </c>
      <c r="AF6" s="7">
        <v>1.5</v>
      </c>
      <c r="AG6" s="7">
        <v>7.85</v>
      </c>
      <c r="AH6" s="7">
        <v>2.9</v>
      </c>
      <c r="AI6" s="7">
        <v>58812.06</v>
      </c>
      <c r="AJ6" s="7">
        <v>1.6</v>
      </c>
      <c r="AK6" s="7">
        <v>7.8609999999999998</v>
      </c>
      <c r="AL6" s="7">
        <v>2</v>
      </c>
      <c r="AM6" s="7">
        <v>516495.39</v>
      </c>
      <c r="AN6" s="7">
        <v>1.4</v>
      </c>
      <c r="AO6" s="7">
        <v>36214.35</v>
      </c>
      <c r="AP6" s="7">
        <v>1.7</v>
      </c>
      <c r="AQ6" s="7">
        <v>99.8</v>
      </c>
      <c r="AR6" s="7">
        <v>51714.25</v>
      </c>
      <c r="AS6" s="7">
        <v>1.7</v>
      </c>
      <c r="AT6" s="7">
        <v>99.8</v>
      </c>
      <c r="AU6" s="7">
        <v>49867.519999999997</v>
      </c>
      <c r="AV6" s="7">
        <v>1</v>
      </c>
      <c r="AW6" s="7">
        <v>97.5</v>
      </c>
      <c r="AX6" s="7"/>
    </row>
    <row r="7" spans="1:52" x14ac:dyDescent="0.25">
      <c r="C7" s="7" t="s">
        <v>35</v>
      </c>
      <c r="D7" s="7"/>
      <c r="E7" s="7">
        <v>98.721000000000004</v>
      </c>
      <c r="F7" s="7">
        <v>4.0999999999999996</v>
      </c>
      <c r="G7" s="7">
        <v>2004965.53</v>
      </c>
      <c r="H7" s="7">
        <v>3.2</v>
      </c>
      <c r="I7" s="7">
        <v>98.959000000000003</v>
      </c>
      <c r="J7" s="7">
        <v>1.4</v>
      </c>
      <c r="K7" s="7">
        <v>307070.8</v>
      </c>
      <c r="L7" s="7">
        <v>1.5</v>
      </c>
      <c r="M7" s="7">
        <v>127.033</v>
      </c>
      <c r="N7" s="7">
        <v>78.3</v>
      </c>
      <c r="O7" s="7">
        <v>1204778.74</v>
      </c>
      <c r="P7" s="7">
        <v>0.8</v>
      </c>
      <c r="Q7" s="7">
        <v>89.19</v>
      </c>
      <c r="R7" s="7">
        <v>4.7</v>
      </c>
      <c r="S7" s="7">
        <v>9813.1299999999992</v>
      </c>
      <c r="T7" s="7">
        <v>2.4</v>
      </c>
      <c r="U7" s="7">
        <v>88.762</v>
      </c>
      <c r="V7" s="7">
        <v>3.3</v>
      </c>
      <c r="W7" s="7">
        <v>158849.94</v>
      </c>
      <c r="X7" s="7">
        <v>0.9</v>
      </c>
      <c r="Y7" s="7">
        <v>264.76400000000001</v>
      </c>
      <c r="Z7" s="7">
        <v>1.8</v>
      </c>
      <c r="AA7" s="7">
        <v>28842641.879999999</v>
      </c>
      <c r="AB7" s="7">
        <v>1.4</v>
      </c>
      <c r="AC7" s="7">
        <v>28.96</v>
      </c>
      <c r="AD7" s="7">
        <v>1.1000000000000001</v>
      </c>
      <c r="AE7" s="7">
        <v>352016.09</v>
      </c>
      <c r="AF7" s="7">
        <v>1.4</v>
      </c>
      <c r="AG7" s="7">
        <v>78.328000000000003</v>
      </c>
      <c r="AH7" s="7">
        <v>1.2</v>
      </c>
      <c r="AI7" s="7">
        <v>585353.56000000006</v>
      </c>
      <c r="AJ7" s="7">
        <v>1.3</v>
      </c>
      <c r="AK7" s="7">
        <v>76.944000000000003</v>
      </c>
      <c r="AL7" s="7">
        <v>2.8</v>
      </c>
      <c r="AM7" s="7">
        <v>5062551.12</v>
      </c>
      <c r="AN7" s="7">
        <v>2.5</v>
      </c>
      <c r="AO7" s="7">
        <v>35963.57</v>
      </c>
      <c r="AP7" s="7">
        <v>2.5</v>
      </c>
      <c r="AQ7" s="7">
        <v>99.1</v>
      </c>
      <c r="AR7" s="7">
        <v>51808.56</v>
      </c>
      <c r="AS7" s="7">
        <v>1.4</v>
      </c>
      <c r="AT7" s="7">
        <v>100</v>
      </c>
      <c r="AU7" s="7">
        <v>50614.75</v>
      </c>
      <c r="AV7" s="7">
        <v>1.1000000000000001</v>
      </c>
      <c r="AW7" s="7">
        <v>99</v>
      </c>
      <c r="AX7" s="7"/>
    </row>
    <row r="8" spans="1:52" x14ac:dyDescent="0.25">
      <c r="C8" s="7" t="s">
        <v>37</v>
      </c>
      <c r="D8" s="7"/>
      <c r="E8" s="7">
        <v>999.62800000000004</v>
      </c>
      <c r="F8" s="7">
        <v>0.4</v>
      </c>
      <c r="G8" s="7">
        <v>20881045.309999999</v>
      </c>
      <c r="H8" s="7">
        <v>0.9</v>
      </c>
      <c r="I8" s="7">
        <v>999.60599999999999</v>
      </c>
      <c r="J8" s="7">
        <v>1</v>
      </c>
      <c r="K8" s="7">
        <v>3183373.09</v>
      </c>
      <c r="L8" s="7">
        <v>0.6</v>
      </c>
      <c r="M8" s="7">
        <v>912.83799999999997</v>
      </c>
      <c r="N8" s="7">
        <v>11.3</v>
      </c>
      <c r="O8" s="7">
        <v>1462908.03</v>
      </c>
      <c r="P8" s="7">
        <v>1.8</v>
      </c>
      <c r="Q8" s="7">
        <v>916.798</v>
      </c>
      <c r="R8" s="7">
        <v>1.8</v>
      </c>
      <c r="S8" s="7">
        <v>94908.02</v>
      </c>
      <c r="T8" s="7">
        <v>1.6</v>
      </c>
      <c r="U8" s="7">
        <v>916.85299999999995</v>
      </c>
      <c r="V8" s="7">
        <v>3</v>
      </c>
      <c r="W8" s="7">
        <v>1260765.52</v>
      </c>
      <c r="X8" s="7">
        <v>2.7</v>
      </c>
      <c r="Y8" s="7">
        <v>2704.1970000000001</v>
      </c>
      <c r="Z8" s="7">
        <v>1.5</v>
      </c>
      <c r="AA8" s="7">
        <v>303832097.38999999</v>
      </c>
      <c r="AB8" s="7">
        <v>1.6</v>
      </c>
      <c r="AC8" s="7">
        <v>297.93</v>
      </c>
      <c r="AD8" s="7">
        <v>1.1000000000000001</v>
      </c>
      <c r="AE8" s="7">
        <v>3642091.76</v>
      </c>
      <c r="AF8" s="7">
        <v>1.7</v>
      </c>
      <c r="AG8" s="7">
        <v>800.77700000000004</v>
      </c>
      <c r="AH8" s="7">
        <v>1.6</v>
      </c>
      <c r="AI8" s="7">
        <v>6029232.21</v>
      </c>
      <c r="AJ8" s="7">
        <v>2.6</v>
      </c>
      <c r="AK8" s="7">
        <v>800.90800000000002</v>
      </c>
      <c r="AL8" s="7">
        <v>2.2999999999999998</v>
      </c>
      <c r="AM8" s="7">
        <v>53117111.990000002</v>
      </c>
      <c r="AN8" s="7">
        <v>3.1</v>
      </c>
      <c r="AO8" s="7">
        <v>37091.47</v>
      </c>
      <c r="AP8" s="7">
        <v>0.9</v>
      </c>
      <c r="AQ8" s="7">
        <v>102.2</v>
      </c>
      <c r="AR8" s="7">
        <v>52212.46</v>
      </c>
      <c r="AS8" s="7">
        <v>1.2</v>
      </c>
      <c r="AT8" s="7">
        <v>100.8</v>
      </c>
      <c r="AU8" s="7">
        <v>50773.7</v>
      </c>
      <c r="AV8" s="7">
        <v>2.2999999999999998</v>
      </c>
      <c r="AW8" s="7">
        <v>99.3</v>
      </c>
      <c r="AX8" s="7"/>
    </row>
    <row r="9" spans="1:52" x14ac:dyDescent="0.25">
      <c r="C9" s="7" t="s">
        <v>102</v>
      </c>
      <c r="D9" s="7">
        <v>5000</v>
      </c>
      <c r="E9" s="7">
        <v>31.974</v>
      </c>
      <c r="F9" s="7">
        <v>2.2000000000000002</v>
      </c>
      <c r="G9" s="7">
        <v>776002.14</v>
      </c>
      <c r="H9" s="7">
        <v>0.9</v>
      </c>
      <c r="I9" s="7">
        <v>32.036999999999999</v>
      </c>
      <c r="J9" s="7">
        <v>1.4</v>
      </c>
      <c r="K9" s="7">
        <v>119282.27</v>
      </c>
      <c r="L9" s="7">
        <v>1.5</v>
      </c>
      <c r="M9" s="7">
        <v>5925.2730000000001</v>
      </c>
      <c r="N9" s="7">
        <v>3.4</v>
      </c>
      <c r="O9" s="7">
        <v>3293988.22</v>
      </c>
      <c r="P9" s="7">
        <v>1.4</v>
      </c>
      <c r="Q9" s="7">
        <v>3393.2429999999999</v>
      </c>
      <c r="R9" s="7">
        <v>2</v>
      </c>
      <c r="S9" s="7">
        <v>400713.57</v>
      </c>
      <c r="T9" s="7">
        <v>1.2</v>
      </c>
      <c r="U9" s="7">
        <v>4170.8410000000003</v>
      </c>
      <c r="V9" s="7">
        <v>1.6</v>
      </c>
      <c r="W9" s="7">
        <v>6404939.0599999996</v>
      </c>
      <c r="X9" s="7">
        <v>2</v>
      </c>
      <c r="Y9" s="7">
        <v>1.6879999999999999</v>
      </c>
      <c r="Z9" s="7">
        <v>2.8</v>
      </c>
      <c r="AA9" s="7">
        <v>228322.97</v>
      </c>
      <c r="AB9" s="7">
        <v>0.3</v>
      </c>
      <c r="AC9" s="7">
        <v>4.2000000000000003E-2</v>
      </c>
      <c r="AD9" s="7">
        <v>19.2</v>
      </c>
      <c r="AE9" s="7">
        <v>1894.03</v>
      </c>
      <c r="AF9" s="7">
        <v>7.1</v>
      </c>
      <c r="AG9" s="7">
        <v>6.6559999999999997</v>
      </c>
      <c r="AH9" s="7">
        <v>1.8</v>
      </c>
      <c r="AI9" s="7">
        <v>70499.899999999994</v>
      </c>
      <c r="AJ9" s="7">
        <v>0.7</v>
      </c>
      <c r="AK9" s="7">
        <v>6.6059999999999999</v>
      </c>
      <c r="AL9" s="7">
        <v>1.3</v>
      </c>
      <c r="AM9" s="7">
        <v>613115.1</v>
      </c>
      <c r="AN9" s="7">
        <v>0.3</v>
      </c>
      <c r="AO9" s="7">
        <v>42651.94</v>
      </c>
      <c r="AP9" s="7">
        <v>2.8</v>
      </c>
      <c r="AQ9" s="7">
        <v>117.5</v>
      </c>
      <c r="AR9" s="7">
        <v>73038.98</v>
      </c>
      <c r="AS9" s="7">
        <v>1.3</v>
      </c>
      <c r="AT9" s="7">
        <v>141</v>
      </c>
      <c r="AU9" s="7">
        <v>57196.41</v>
      </c>
      <c r="AV9" s="7">
        <v>2.1</v>
      </c>
      <c r="AW9" s="7">
        <v>111.8</v>
      </c>
      <c r="AX9" s="7"/>
    </row>
    <row r="10" spans="1:52" x14ac:dyDescent="0.25">
      <c r="C10" s="7" t="s">
        <v>105</v>
      </c>
      <c r="D10" s="7">
        <v>5000</v>
      </c>
      <c r="E10" s="7">
        <v>11.315</v>
      </c>
      <c r="F10" s="7">
        <v>2.6</v>
      </c>
      <c r="G10" s="7">
        <v>277964.31</v>
      </c>
      <c r="H10" s="7">
        <v>1.6</v>
      </c>
      <c r="I10" s="7">
        <v>11.16</v>
      </c>
      <c r="J10" s="7">
        <v>3.1</v>
      </c>
      <c r="K10" s="7">
        <v>42546.78</v>
      </c>
      <c r="L10" s="7">
        <v>2.2000000000000002</v>
      </c>
      <c r="M10" s="7">
        <v>3172.9740000000002</v>
      </c>
      <c r="N10" s="7">
        <v>7</v>
      </c>
      <c r="O10" s="7">
        <v>2389422.5299999998</v>
      </c>
      <c r="P10" s="7">
        <v>2.2000000000000002</v>
      </c>
      <c r="Q10" s="7">
        <v>1856.4449999999999</v>
      </c>
      <c r="R10" s="7">
        <v>2.5</v>
      </c>
      <c r="S10" s="7">
        <v>218011.63</v>
      </c>
      <c r="T10" s="7">
        <v>2.1</v>
      </c>
      <c r="U10" s="7">
        <v>2311.2890000000002</v>
      </c>
      <c r="V10" s="7">
        <v>2.8</v>
      </c>
      <c r="W10" s="7">
        <v>3544069.12</v>
      </c>
      <c r="X10" s="7">
        <v>2.1</v>
      </c>
      <c r="Y10" s="7">
        <v>0.26700000000000002</v>
      </c>
      <c r="Z10" s="7">
        <v>4.2</v>
      </c>
      <c r="AA10" s="7">
        <v>44555.67</v>
      </c>
      <c r="AB10" s="7">
        <v>1.9</v>
      </c>
      <c r="AC10" s="7">
        <v>2.5000000000000001E-2</v>
      </c>
      <c r="AD10" s="7">
        <v>11.7</v>
      </c>
      <c r="AE10" s="7">
        <v>1307.3800000000001</v>
      </c>
      <c r="AF10" s="7">
        <v>2.1</v>
      </c>
      <c r="AG10" s="7">
        <v>4.4630000000000001</v>
      </c>
      <c r="AH10" s="7">
        <v>2.8</v>
      </c>
      <c r="AI10" s="7">
        <v>38403.49</v>
      </c>
      <c r="AJ10" s="7">
        <v>1.5</v>
      </c>
      <c r="AK10" s="7">
        <v>4.3869999999999996</v>
      </c>
      <c r="AL10" s="7">
        <v>2.2999999999999998</v>
      </c>
      <c r="AM10" s="7">
        <v>330002.56</v>
      </c>
      <c r="AN10" s="7">
        <v>1.5</v>
      </c>
      <c r="AO10" s="7">
        <v>42306.54</v>
      </c>
      <c r="AP10" s="7">
        <v>1.8</v>
      </c>
      <c r="AQ10" s="7">
        <v>116.5</v>
      </c>
      <c r="AR10" s="7">
        <v>59176.15</v>
      </c>
      <c r="AS10" s="7">
        <v>1.6</v>
      </c>
      <c r="AT10" s="7">
        <v>114.2</v>
      </c>
      <c r="AU10" s="7">
        <v>56709.96</v>
      </c>
      <c r="AV10" s="7">
        <v>1.6</v>
      </c>
      <c r="AW10" s="7">
        <v>110.9</v>
      </c>
      <c r="AX10" s="7"/>
    </row>
    <row r="11" spans="1:52" x14ac:dyDescent="0.25">
      <c r="C11" s="7" t="s">
        <v>108</v>
      </c>
      <c r="D11" s="7">
        <v>5000</v>
      </c>
      <c r="E11" s="7">
        <v>3.2080000000000002</v>
      </c>
      <c r="F11" s="7">
        <v>2.8</v>
      </c>
      <c r="G11" s="7">
        <v>85792.69</v>
      </c>
      <c r="H11" s="7">
        <v>2.1</v>
      </c>
      <c r="I11" s="7">
        <v>3.2570000000000001</v>
      </c>
      <c r="J11" s="7">
        <v>2.4</v>
      </c>
      <c r="K11" s="7">
        <v>14000.61</v>
      </c>
      <c r="L11" s="7">
        <v>1.5</v>
      </c>
      <c r="M11" s="7">
        <v>1141.6210000000001</v>
      </c>
      <c r="N11" s="7">
        <v>4.0999999999999996</v>
      </c>
      <c r="O11" s="7">
        <v>1759053.56</v>
      </c>
      <c r="P11" s="7">
        <v>1.7</v>
      </c>
      <c r="Q11" s="7">
        <v>792.67600000000004</v>
      </c>
      <c r="R11" s="7">
        <v>2.5</v>
      </c>
      <c r="S11" s="7">
        <v>94662.12</v>
      </c>
      <c r="T11" s="7">
        <v>1.4</v>
      </c>
      <c r="U11" s="7">
        <v>1006.324</v>
      </c>
      <c r="V11" s="7">
        <v>2.5</v>
      </c>
      <c r="W11" s="7">
        <v>1588639.61</v>
      </c>
      <c r="X11" s="7">
        <v>1.7</v>
      </c>
      <c r="Y11" s="7">
        <v>2.1999999999999999E-2</v>
      </c>
      <c r="Z11" s="7">
        <v>20.100000000000001</v>
      </c>
      <c r="AA11" s="7">
        <v>13267.33</v>
      </c>
      <c r="AB11" s="7">
        <v>5.3</v>
      </c>
      <c r="AC11" s="7">
        <v>-4.0000000000000001E-3</v>
      </c>
      <c r="AD11" s="7" t="s">
        <v>28</v>
      </c>
      <c r="AE11" s="7">
        <v>882.92</v>
      </c>
      <c r="AF11" s="7">
        <v>11.9</v>
      </c>
      <c r="AG11" s="7">
        <v>8.4</v>
      </c>
      <c r="AH11" s="7">
        <v>2.8</v>
      </c>
      <c r="AI11" s="7">
        <v>70015.070000000007</v>
      </c>
      <c r="AJ11" s="7">
        <v>1.8</v>
      </c>
      <c r="AK11" s="7">
        <v>8.2840000000000007</v>
      </c>
      <c r="AL11" s="7">
        <v>2</v>
      </c>
      <c r="AM11" s="7">
        <v>605730.89</v>
      </c>
      <c r="AN11" s="7">
        <v>1</v>
      </c>
      <c r="AO11" s="7">
        <v>42726.19</v>
      </c>
      <c r="AP11" s="7">
        <v>1.2</v>
      </c>
      <c r="AQ11" s="7">
        <v>117.7</v>
      </c>
      <c r="AR11" s="7">
        <v>57556.05</v>
      </c>
      <c r="AS11" s="7">
        <v>1.9</v>
      </c>
      <c r="AT11" s="7">
        <v>111.1</v>
      </c>
      <c r="AU11" s="7">
        <v>56032.68</v>
      </c>
      <c r="AV11" s="7">
        <v>1.3</v>
      </c>
      <c r="AW11" s="7">
        <v>109.5</v>
      </c>
      <c r="AX11" s="7"/>
    </row>
    <row r="12" spans="1:52" x14ac:dyDescent="0.25">
      <c r="C12" s="7" t="s">
        <v>111</v>
      </c>
      <c r="D12" s="7">
        <v>5000</v>
      </c>
      <c r="E12" s="7">
        <v>0.16400000000000001</v>
      </c>
      <c r="F12" s="7">
        <v>20.3</v>
      </c>
      <c r="G12" s="7">
        <v>12399.63</v>
      </c>
      <c r="H12" s="7">
        <v>7.1</v>
      </c>
      <c r="I12" s="7">
        <v>0.112</v>
      </c>
      <c r="J12" s="7">
        <v>50.6</v>
      </c>
      <c r="K12" s="7">
        <v>2438.66</v>
      </c>
      <c r="L12" s="7">
        <v>9.4</v>
      </c>
      <c r="M12" s="7">
        <v>-249.16900000000001</v>
      </c>
      <c r="N12" s="7" t="s">
        <v>28</v>
      </c>
      <c r="O12" s="7">
        <v>1291364.26</v>
      </c>
      <c r="P12" s="7">
        <v>0.7</v>
      </c>
      <c r="Q12" s="7">
        <v>2.601</v>
      </c>
      <c r="R12" s="7">
        <v>38.799999999999997</v>
      </c>
      <c r="S12" s="7">
        <v>1427.51</v>
      </c>
      <c r="T12" s="7">
        <v>8.6</v>
      </c>
      <c r="U12" s="7">
        <v>10.358000000000001</v>
      </c>
      <c r="V12" s="7">
        <v>10.199999999999999</v>
      </c>
      <c r="W12" s="7">
        <v>68149.63</v>
      </c>
      <c r="X12" s="7">
        <v>2.2000000000000002</v>
      </c>
      <c r="Y12" s="7">
        <v>5.0000000000000001E-3</v>
      </c>
      <c r="Z12" s="7">
        <v>163.5</v>
      </c>
      <c r="AA12" s="7">
        <v>10861</v>
      </c>
      <c r="AB12" s="7">
        <v>9.6</v>
      </c>
      <c r="AC12" s="7">
        <v>-1.7000000000000001E-2</v>
      </c>
      <c r="AD12" s="7" t="s">
        <v>28</v>
      </c>
      <c r="AE12" s="7">
        <v>704.73</v>
      </c>
      <c r="AF12" s="7">
        <v>19.5</v>
      </c>
      <c r="AG12" s="7">
        <v>0.253</v>
      </c>
      <c r="AH12" s="7">
        <v>5.2</v>
      </c>
      <c r="AI12" s="7">
        <v>2416.65</v>
      </c>
      <c r="AJ12" s="7">
        <v>3.4</v>
      </c>
      <c r="AK12" s="7">
        <v>0.252</v>
      </c>
      <c r="AL12" s="7">
        <v>2.1</v>
      </c>
      <c r="AM12" s="7">
        <v>18664.84</v>
      </c>
      <c r="AN12" s="7">
        <v>2.5</v>
      </c>
      <c r="AO12" s="7">
        <v>42099.78</v>
      </c>
      <c r="AP12" s="7">
        <v>1.1000000000000001</v>
      </c>
      <c r="AQ12" s="7">
        <v>116</v>
      </c>
      <c r="AR12" s="7">
        <v>57264.800000000003</v>
      </c>
      <c r="AS12" s="7">
        <v>1.5</v>
      </c>
      <c r="AT12" s="7">
        <v>110.5</v>
      </c>
      <c r="AU12" s="7">
        <v>56406.25</v>
      </c>
      <c r="AV12" s="7">
        <v>1.4</v>
      </c>
      <c r="AW12" s="7">
        <v>110.3</v>
      </c>
      <c r="AX12" s="7"/>
    </row>
    <row r="13" spans="1:52" x14ac:dyDescent="0.25">
      <c r="C13" s="7" t="s">
        <v>114</v>
      </c>
      <c r="D13" s="7">
        <v>5000</v>
      </c>
      <c r="E13" s="7">
        <v>0.184</v>
      </c>
      <c r="F13" s="7">
        <v>9</v>
      </c>
      <c r="G13" s="7">
        <v>12832.4</v>
      </c>
      <c r="H13" s="7">
        <v>3.9</v>
      </c>
      <c r="I13" s="7">
        <v>0.104</v>
      </c>
      <c r="J13" s="7">
        <v>29.2</v>
      </c>
      <c r="K13" s="7">
        <v>2400.62</v>
      </c>
      <c r="L13" s="7">
        <v>5</v>
      </c>
      <c r="M13" s="7">
        <v>-210.25</v>
      </c>
      <c r="N13" s="7" t="s">
        <v>28</v>
      </c>
      <c r="O13" s="7">
        <v>1299760.78</v>
      </c>
      <c r="P13" s="7">
        <v>1.1000000000000001</v>
      </c>
      <c r="Q13" s="7">
        <v>-1.587</v>
      </c>
      <c r="R13" s="7" t="s">
        <v>28</v>
      </c>
      <c r="S13" s="7">
        <v>936.98</v>
      </c>
      <c r="T13" s="7">
        <v>10.4</v>
      </c>
      <c r="U13" s="7">
        <v>4.9610000000000003</v>
      </c>
      <c r="V13" s="7">
        <v>13.5</v>
      </c>
      <c r="W13" s="7">
        <v>59849.87</v>
      </c>
      <c r="X13" s="7">
        <v>0.7</v>
      </c>
      <c r="Y13" s="7">
        <v>4.0000000000000001E-3</v>
      </c>
      <c r="Z13" s="7">
        <v>100</v>
      </c>
      <c r="AA13" s="7">
        <v>10794.85</v>
      </c>
      <c r="AB13" s="7">
        <v>5.3</v>
      </c>
      <c r="AC13" s="7">
        <v>-3.4000000000000002E-2</v>
      </c>
      <c r="AD13" s="7" t="s">
        <v>28</v>
      </c>
      <c r="AE13" s="7">
        <v>472.48</v>
      </c>
      <c r="AF13" s="7">
        <v>8</v>
      </c>
      <c r="AG13" s="7">
        <v>2.8000000000000001E-2</v>
      </c>
      <c r="AH13" s="7">
        <v>31.2</v>
      </c>
      <c r="AI13" s="7">
        <v>558.58000000000004</v>
      </c>
      <c r="AJ13" s="7">
        <v>12.2</v>
      </c>
      <c r="AK13" s="7">
        <v>2.7E-2</v>
      </c>
      <c r="AL13" s="7">
        <v>7.1</v>
      </c>
      <c r="AM13" s="7">
        <v>2264.46</v>
      </c>
      <c r="AN13" s="7">
        <v>5.0999999999999996</v>
      </c>
      <c r="AO13" s="7">
        <v>41973.25</v>
      </c>
      <c r="AP13" s="7">
        <v>1.2</v>
      </c>
      <c r="AQ13" s="7">
        <v>115.6</v>
      </c>
      <c r="AR13" s="7">
        <v>57308.88</v>
      </c>
      <c r="AS13" s="7">
        <v>2.5</v>
      </c>
      <c r="AT13" s="7">
        <v>110.6</v>
      </c>
      <c r="AU13" s="7">
        <v>58153</v>
      </c>
      <c r="AV13" s="7">
        <v>0.6</v>
      </c>
      <c r="AW13" s="7">
        <v>113.7</v>
      </c>
      <c r="AX13" s="7"/>
    </row>
    <row r="14" spans="1:52" x14ac:dyDescent="0.25">
      <c r="C14" s="7" t="s">
        <v>117</v>
      </c>
      <c r="D14" s="7">
        <v>2500</v>
      </c>
      <c r="E14" s="7">
        <v>0.253</v>
      </c>
      <c r="F14" s="7">
        <v>13.2</v>
      </c>
      <c r="G14" s="7">
        <v>14465.51</v>
      </c>
      <c r="H14" s="7">
        <v>5.2</v>
      </c>
      <c r="I14" s="7">
        <v>0.17399999999999999</v>
      </c>
      <c r="J14" s="7">
        <v>35.700000000000003</v>
      </c>
      <c r="K14" s="7">
        <v>2650.91</v>
      </c>
      <c r="L14" s="7">
        <v>8.1</v>
      </c>
      <c r="M14" s="7">
        <v>-150.04300000000001</v>
      </c>
      <c r="N14" s="7" t="s">
        <v>28</v>
      </c>
      <c r="O14" s="7">
        <v>1318737.4099999999</v>
      </c>
      <c r="P14" s="7">
        <v>1.8</v>
      </c>
      <c r="Q14" s="7">
        <v>-1.173</v>
      </c>
      <c r="R14" s="7" t="s">
        <v>28</v>
      </c>
      <c r="S14" s="7">
        <v>985.03</v>
      </c>
      <c r="T14" s="7">
        <v>3.7</v>
      </c>
      <c r="U14" s="7">
        <v>4.9610000000000003</v>
      </c>
      <c r="V14" s="7">
        <v>15.3</v>
      </c>
      <c r="W14" s="7">
        <v>59852.26</v>
      </c>
      <c r="X14" s="7">
        <v>1.3</v>
      </c>
      <c r="Y14" s="7">
        <v>6.0000000000000001E-3</v>
      </c>
      <c r="Z14" s="7">
        <v>49.6</v>
      </c>
      <c r="AA14" s="7">
        <v>10975.13</v>
      </c>
      <c r="AB14" s="7">
        <v>3.6</v>
      </c>
      <c r="AC14" s="7">
        <v>4.3999999999999997E-2</v>
      </c>
      <c r="AD14" s="7">
        <v>12.5</v>
      </c>
      <c r="AE14" s="7">
        <v>1529.63</v>
      </c>
      <c r="AF14" s="7">
        <v>5.6</v>
      </c>
      <c r="AG14" s="7">
        <v>1.6E-2</v>
      </c>
      <c r="AH14" s="7">
        <v>37.5</v>
      </c>
      <c r="AI14" s="7">
        <v>470.48</v>
      </c>
      <c r="AJ14" s="7">
        <v>10.5</v>
      </c>
      <c r="AK14" s="7">
        <v>1.9E-2</v>
      </c>
      <c r="AL14" s="7">
        <v>14</v>
      </c>
      <c r="AM14" s="7">
        <v>1715.84</v>
      </c>
      <c r="AN14" s="7">
        <v>10.8</v>
      </c>
      <c r="AO14" s="7">
        <v>41977.27</v>
      </c>
      <c r="AP14" s="7">
        <v>1.8</v>
      </c>
      <c r="AQ14" s="7">
        <v>115.6</v>
      </c>
      <c r="AR14" s="7">
        <v>57853.67</v>
      </c>
      <c r="AS14" s="7">
        <v>1</v>
      </c>
      <c r="AT14" s="7">
        <v>111.7</v>
      </c>
      <c r="AU14" s="7">
        <v>57644.78</v>
      </c>
      <c r="AV14" s="7">
        <v>0.7</v>
      </c>
      <c r="AW14" s="7">
        <v>112.7</v>
      </c>
      <c r="AX14" s="7"/>
    </row>
    <row r="15" spans="1:52" x14ac:dyDescent="0.25">
      <c r="C15" s="7" t="s">
        <v>121</v>
      </c>
      <c r="D15" s="9">
        <f>0.5*4/((32.8617-32.8111)*3)</f>
        <v>13.175230566536019</v>
      </c>
      <c r="E15" s="7">
        <v>3.4369999999999998</v>
      </c>
      <c r="F15" s="7">
        <v>1.7</v>
      </c>
      <c r="G15" s="7">
        <v>89165.69</v>
      </c>
      <c r="H15" s="7">
        <v>1.3</v>
      </c>
      <c r="I15" s="7">
        <v>3.4649999999999999</v>
      </c>
      <c r="J15" s="7">
        <v>2.8</v>
      </c>
      <c r="K15" s="7">
        <v>14419.43</v>
      </c>
      <c r="L15" s="7">
        <v>2.2000000000000002</v>
      </c>
      <c r="M15" s="7">
        <v>133.90700000000001</v>
      </c>
      <c r="N15" s="7">
        <v>91</v>
      </c>
      <c r="O15" s="7">
        <v>1400569.64</v>
      </c>
      <c r="P15" s="7">
        <v>2.4</v>
      </c>
      <c r="Q15" s="7">
        <v>81.954999999999998</v>
      </c>
      <c r="R15" s="7">
        <v>4.0999999999999996</v>
      </c>
      <c r="S15" s="7">
        <v>10558.39</v>
      </c>
      <c r="T15" s="7">
        <v>2.9</v>
      </c>
      <c r="U15" s="7">
        <v>113.04</v>
      </c>
      <c r="V15" s="7">
        <v>1.6</v>
      </c>
      <c r="W15" s="7">
        <v>220582.53</v>
      </c>
      <c r="X15" s="7">
        <v>1.4</v>
      </c>
      <c r="Y15" s="7">
        <v>0.59199999999999997</v>
      </c>
      <c r="Z15" s="7">
        <v>2.2000000000000002</v>
      </c>
      <c r="AA15" s="7">
        <v>84962.42</v>
      </c>
      <c r="AB15" s="7">
        <v>2</v>
      </c>
      <c r="AC15" s="7">
        <v>29.030999999999999</v>
      </c>
      <c r="AD15" s="7">
        <v>2.8</v>
      </c>
      <c r="AE15" s="7">
        <v>387880.94</v>
      </c>
      <c r="AF15" s="7">
        <v>3</v>
      </c>
      <c r="AG15" s="7">
        <v>0.57999999999999996</v>
      </c>
      <c r="AH15" s="7">
        <v>6.8</v>
      </c>
      <c r="AI15" s="7">
        <v>5092.04</v>
      </c>
      <c r="AJ15" s="7">
        <v>7.2</v>
      </c>
      <c r="AK15" s="7">
        <v>0.57099999999999995</v>
      </c>
      <c r="AL15" s="7">
        <v>1.4</v>
      </c>
      <c r="AM15" s="7">
        <v>41651.89</v>
      </c>
      <c r="AN15" s="7">
        <v>2.2999999999999998</v>
      </c>
      <c r="AO15" s="7">
        <v>41730.28</v>
      </c>
      <c r="AP15" s="7">
        <v>1</v>
      </c>
      <c r="AQ15" s="7">
        <v>115</v>
      </c>
      <c r="AR15" s="7">
        <v>56945.23</v>
      </c>
      <c r="AS15" s="7">
        <v>1.2</v>
      </c>
      <c r="AT15" s="7">
        <v>109.9</v>
      </c>
      <c r="AU15" s="7">
        <v>58770.52</v>
      </c>
      <c r="AV15" s="7">
        <v>1.1000000000000001</v>
      </c>
      <c r="AW15" s="7">
        <v>114.9</v>
      </c>
      <c r="AX15" s="7"/>
    </row>
    <row r="16" spans="1:52" x14ac:dyDescent="0.25">
      <c r="C16" s="7" t="s">
        <v>123</v>
      </c>
      <c r="D16" s="10">
        <f>0.5*4/(3*(34.6524-34.6024))</f>
        <v>13.333333333334091</v>
      </c>
      <c r="E16" s="7">
        <v>1.6479999999999999</v>
      </c>
      <c r="F16" s="7">
        <v>4.0999999999999996</v>
      </c>
      <c r="G16" s="7">
        <v>47751.39</v>
      </c>
      <c r="H16" s="7">
        <v>2.5</v>
      </c>
      <c r="I16" s="7">
        <v>1.629</v>
      </c>
      <c r="J16" s="7">
        <v>4.7</v>
      </c>
      <c r="K16" s="7">
        <v>7948.12</v>
      </c>
      <c r="L16" s="7">
        <v>2.8</v>
      </c>
      <c r="M16" s="7">
        <v>123.006</v>
      </c>
      <c r="N16" s="7">
        <v>107.1</v>
      </c>
      <c r="O16" s="7">
        <v>1415057.09</v>
      </c>
      <c r="P16" s="7">
        <v>0.8</v>
      </c>
      <c r="Q16" s="7">
        <v>79.927000000000007</v>
      </c>
      <c r="R16" s="7">
        <v>3.3</v>
      </c>
      <c r="S16" s="7">
        <v>10460.23</v>
      </c>
      <c r="T16" s="7">
        <v>2.1</v>
      </c>
      <c r="U16" s="7">
        <v>109.79</v>
      </c>
      <c r="V16" s="7">
        <v>4</v>
      </c>
      <c r="W16" s="7">
        <v>218502.95</v>
      </c>
      <c r="X16" s="7">
        <v>1.7</v>
      </c>
      <c r="Y16" s="7">
        <v>6.9000000000000006E-2</v>
      </c>
      <c r="Z16" s="7">
        <v>5.4</v>
      </c>
      <c r="AA16" s="7">
        <v>19169.73</v>
      </c>
      <c r="AB16" s="7">
        <v>2.2999999999999998</v>
      </c>
      <c r="AC16" s="7">
        <v>0.20300000000000001</v>
      </c>
      <c r="AD16" s="7">
        <v>4.5999999999999996</v>
      </c>
      <c r="AE16" s="7">
        <v>3640.12</v>
      </c>
      <c r="AF16" s="7">
        <v>3.1</v>
      </c>
      <c r="AG16" s="7">
        <v>0.42399999999999999</v>
      </c>
      <c r="AH16" s="7">
        <v>5.4</v>
      </c>
      <c r="AI16" s="7">
        <v>3818.35</v>
      </c>
      <c r="AJ16" s="7">
        <v>4.5</v>
      </c>
      <c r="AK16" s="7">
        <v>0.39300000000000002</v>
      </c>
      <c r="AL16" s="7">
        <v>2.8</v>
      </c>
      <c r="AM16" s="7">
        <v>28863.87</v>
      </c>
      <c r="AN16" s="7">
        <v>2.6</v>
      </c>
      <c r="AO16" s="7">
        <v>42284.62</v>
      </c>
      <c r="AP16" s="7">
        <v>2.4</v>
      </c>
      <c r="AQ16" s="7">
        <v>116.5</v>
      </c>
      <c r="AR16" s="7">
        <v>57132.27</v>
      </c>
      <c r="AS16" s="7">
        <v>1.9</v>
      </c>
      <c r="AT16" s="7">
        <v>110.3</v>
      </c>
      <c r="AU16" s="7">
        <v>57113.95</v>
      </c>
      <c r="AV16" s="7">
        <v>1.2</v>
      </c>
      <c r="AW16" s="7">
        <v>111.7</v>
      </c>
      <c r="AX16" s="7"/>
    </row>
    <row r="17" spans="1:52" x14ac:dyDescent="0.25">
      <c r="C17" s="7" t="s">
        <v>125</v>
      </c>
      <c r="D17" s="7">
        <v>10</v>
      </c>
      <c r="E17" s="7">
        <v>4.6059999999999999</v>
      </c>
      <c r="F17" s="7">
        <v>1.9</v>
      </c>
      <c r="G17" s="7">
        <v>118547.78</v>
      </c>
      <c r="H17" s="7">
        <v>1.7</v>
      </c>
      <c r="I17" s="7">
        <v>4.5949999999999998</v>
      </c>
      <c r="J17" s="7">
        <v>2.9</v>
      </c>
      <c r="K17" s="7">
        <v>18766.560000000001</v>
      </c>
      <c r="L17" s="7">
        <v>1.1000000000000001</v>
      </c>
      <c r="M17" s="7">
        <v>440.98599999999999</v>
      </c>
      <c r="N17" s="7">
        <v>27.1</v>
      </c>
      <c r="O17" s="7">
        <v>1521781.62</v>
      </c>
      <c r="P17" s="7">
        <v>1.6</v>
      </c>
      <c r="Q17" s="7">
        <v>265.34399999999999</v>
      </c>
      <c r="R17" s="7">
        <v>2.4</v>
      </c>
      <c r="S17" s="7">
        <v>32213.17</v>
      </c>
      <c r="T17" s="7">
        <v>1</v>
      </c>
      <c r="U17" s="7">
        <v>341.22300000000001</v>
      </c>
      <c r="V17" s="7">
        <v>1.9</v>
      </c>
      <c r="W17" s="7">
        <v>569836.80000000005</v>
      </c>
      <c r="X17" s="7">
        <v>1.2</v>
      </c>
      <c r="Y17" s="7">
        <v>1.49</v>
      </c>
      <c r="Z17" s="7">
        <v>1.7</v>
      </c>
      <c r="AA17" s="7">
        <v>201786.46</v>
      </c>
      <c r="AB17" s="7">
        <v>1.6</v>
      </c>
      <c r="AC17" s="7">
        <v>79.668999999999997</v>
      </c>
      <c r="AD17" s="7">
        <v>2.9</v>
      </c>
      <c r="AE17" s="7">
        <v>1055416.8700000001</v>
      </c>
      <c r="AF17" s="7">
        <v>1.9</v>
      </c>
      <c r="AG17" s="7">
        <v>1.7490000000000001</v>
      </c>
      <c r="AH17" s="7">
        <v>5.2</v>
      </c>
      <c r="AI17" s="7">
        <v>14580.07</v>
      </c>
      <c r="AJ17" s="7">
        <v>3.9</v>
      </c>
      <c r="AK17" s="7">
        <v>1.7410000000000001</v>
      </c>
      <c r="AL17" s="7">
        <v>2.1</v>
      </c>
      <c r="AM17" s="7">
        <v>125343.85</v>
      </c>
      <c r="AN17" s="7">
        <v>1.6</v>
      </c>
      <c r="AO17" s="7">
        <v>42421.05</v>
      </c>
      <c r="AP17" s="7">
        <v>1.7</v>
      </c>
      <c r="AQ17" s="7">
        <v>116.9</v>
      </c>
      <c r="AR17" s="7">
        <v>56569.17</v>
      </c>
      <c r="AS17" s="7">
        <v>2.2999999999999998</v>
      </c>
      <c r="AT17" s="7">
        <v>109.2</v>
      </c>
      <c r="AU17" s="7">
        <v>55188.55</v>
      </c>
      <c r="AV17" s="7">
        <v>1.7</v>
      </c>
      <c r="AW17" s="7">
        <v>107.9</v>
      </c>
      <c r="AX17" s="7"/>
    </row>
    <row r="18" spans="1:52" x14ac:dyDescent="0.25">
      <c r="C18" s="7" t="s">
        <v>128</v>
      </c>
      <c r="D18" s="7">
        <v>10</v>
      </c>
      <c r="E18" s="7">
        <v>2.335</v>
      </c>
      <c r="F18" s="7">
        <v>3.1</v>
      </c>
      <c r="G18" s="7">
        <v>66466.570000000007</v>
      </c>
      <c r="H18" s="7">
        <v>0.5</v>
      </c>
      <c r="I18" s="7">
        <v>2.3359999999999999</v>
      </c>
      <c r="J18" s="7">
        <v>5.8</v>
      </c>
      <c r="K18" s="7">
        <v>10894.92</v>
      </c>
      <c r="L18" s="7">
        <v>3</v>
      </c>
      <c r="M18" s="7">
        <v>-22.5</v>
      </c>
      <c r="N18" s="7" t="s">
        <v>28</v>
      </c>
      <c r="O18" s="7">
        <v>1418996.79</v>
      </c>
      <c r="P18" s="7">
        <v>1.3</v>
      </c>
      <c r="Q18" s="7">
        <v>106.271</v>
      </c>
      <c r="R18" s="7">
        <v>5.4</v>
      </c>
      <c r="S18" s="7">
        <v>14026.75</v>
      </c>
      <c r="T18" s="7">
        <v>2.9</v>
      </c>
      <c r="U18" s="7">
        <v>159.71100000000001</v>
      </c>
      <c r="V18" s="7">
        <v>3.8</v>
      </c>
      <c r="W18" s="7">
        <v>304645.26</v>
      </c>
      <c r="X18" s="7">
        <v>1.1000000000000001</v>
      </c>
      <c r="Y18" s="7">
        <v>0.39600000000000002</v>
      </c>
      <c r="Z18" s="7">
        <v>4.0999999999999996</v>
      </c>
      <c r="AA18" s="7">
        <v>63266.58</v>
      </c>
      <c r="AB18" s="7">
        <v>2.2000000000000002</v>
      </c>
      <c r="AC18" s="7">
        <v>20.428000000000001</v>
      </c>
      <c r="AD18" s="7">
        <v>3.4</v>
      </c>
      <c r="AE18" s="7">
        <v>272304.43</v>
      </c>
      <c r="AF18" s="7">
        <v>2.4</v>
      </c>
      <c r="AG18" s="7">
        <v>0.59</v>
      </c>
      <c r="AH18" s="7">
        <v>3.5</v>
      </c>
      <c r="AI18" s="7">
        <v>5154.12</v>
      </c>
      <c r="AJ18" s="7">
        <v>4.5</v>
      </c>
      <c r="AK18" s="7">
        <v>0.58399999999999996</v>
      </c>
      <c r="AL18" s="7">
        <v>1.7</v>
      </c>
      <c r="AM18" s="7">
        <v>42432.77</v>
      </c>
      <c r="AN18" s="7">
        <v>1.4</v>
      </c>
      <c r="AO18" s="7">
        <v>43842.91</v>
      </c>
      <c r="AP18" s="7">
        <v>2.6</v>
      </c>
      <c r="AQ18" s="7">
        <v>120.8</v>
      </c>
      <c r="AR18" s="7">
        <v>56774.26</v>
      </c>
      <c r="AS18" s="7">
        <v>1.5</v>
      </c>
      <c r="AT18" s="7">
        <v>109.6</v>
      </c>
      <c r="AU18" s="7">
        <v>55280.75</v>
      </c>
      <c r="AV18" s="7">
        <v>1.3</v>
      </c>
      <c r="AW18" s="7">
        <v>108.1</v>
      </c>
      <c r="AX18" s="7"/>
    </row>
    <row r="19" spans="1:52" x14ac:dyDescent="0.25">
      <c r="C19" s="7" t="s">
        <v>131</v>
      </c>
      <c r="D19" s="7">
        <v>10</v>
      </c>
      <c r="E19" s="7">
        <v>0.996</v>
      </c>
      <c r="F19" s="7">
        <v>7.1</v>
      </c>
      <c r="G19" s="7">
        <v>34520.14</v>
      </c>
      <c r="H19" s="7">
        <v>3.7</v>
      </c>
      <c r="I19" s="7">
        <v>0.99299999999999999</v>
      </c>
      <c r="J19" s="7">
        <v>8.1</v>
      </c>
      <c r="K19" s="7">
        <v>6037.31</v>
      </c>
      <c r="L19" s="7">
        <v>3.1</v>
      </c>
      <c r="M19" s="7">
        <v>-375.29300000000001</v>
      </c>
      <c r="N19" s="7" t="s">
        <v>28</v>
      </c>
      <c r="O19" s="7">
        <v>1345192.09</v>
      </c>
      <c r="P19" s="7">
        <v>1.4</v>
      </c>
      <c r="Q19" s="7">
        <v>5.952</v>
      </c>
      <c r="R19" s="7">
        <v>19.7</v>
      </c>
      <c r="S19" s="7">
        <v>1956.1</v>
      </c>
      <c r="T19" s="7">
        <v>9.3000000000000007</v>
      </c>
      <c r="U19" s="7">
        <v>32.831000000000003</v>
      </c>
      <c r="V19" s="7">
        <v>7.2</v>
      </c>
      <c r="W19" s="7">
        <v>109569.06</v>
      </c>
      <c r="X19" s="7">
        <v>1.3</v>
      </c>
      <c r="Y19" s="7">
        <v>3.5999999999999997E-2</v>
      </c>
      <c r="Z19" s="7">
        <v>11.8</v>
      </c>
      <c r="AA19" s="7">
        <v>15934.66</v>
      </c>
      <c r="AB19" s="7">
        <v>2.5</v>
      </c>
      <c r="AC19" s="7">
        <v>0.30599999999999999</v>
      </c>
      <c r="AD19" s="7">
        <v>5.7</v>
      </c>
      <c r="AE19" s="7">
        <v>5009.91</v>
      </c>
      <c r="AF19" s="7">
        <v>3.5</v>
      </c>
      <c r="AG19" s="7">
        <v>3.5999999999999997E-2</v>
      </c>
      <c r="AH19" s="7">
        <v>20.9</v>
      </c>
      <c r="AI19" s="7">
        <v>624.64</v>
      </c>
      <c r="AJ19" s="7">
        <v>8.9</v>
      </c>
      <c r="AK19" s="7">
        <v>3.3000000000000002E-2</v>
      </c>
      <c r="AL19" s="7">
        <v>8.1999999999999993</v>
      </c>
      <c r="AM19" s="7">
        <v>2688.97</v>
      </c>
      <c r="AN19" s="7">
        <v>7.2</v>
      </c>
      <c r="AO19" s="7">
        <v>45282.33</v>
      </c>
      <c r="AP19" s="7">
        <v>2.8</v>
      </c>
      <c r="AQ19" s="7">
        <v>124.7</v>
      </c>
      <c r="AR19" s="7">
        <v>57081.72</v>
      </c>
      <c r="AS19" s="7">
        <v>1.7</v>
      </c>
      <c r="AT19" s="7">
        <v>110.2</v>
      </c>
      <c r="AU19" s="7">
        <v>55940.11</v>
      </c>
      <c r="AV19" s="7">
        <v>2.2999999999999998</v>
      </c>
      <c r="AW19" s="7">
        <v>109.4</v>
      </c>
      <c r="AX19" s="7"/>
    </row>
    <row r="20" spans="1:52" ht="15.75" customHeight="1" x14ac:dyDescent="0.25">
      <c r="C20" s="7" t="s">
        <v>133</v>
      </c>
      <c r="D20" s="7">
        <v>10</v>
      </c>
      <c r="E20" s="7">
        <v>0.91</v>
      </c>
      <c r="F20" s="7">
        <v>5.3</v>
      </c>
      <c r="G20" s="7">
        <v>31035.06</v>
      </c>
      <c r="H20" s="7">
        <v>1.8</v>
      </c>
      <c r="I20" s="7">
        <v>0.90400000000000003</v>
      </c>
      <c r="J20" s="7">
        <v>8.3000000000000007</v>
      </c>
      <c r="K20" s="7">
        <v>5464.5</v>
      </c>
      <c r="L20" s="7">
        <v>4</v>
      </c>
      <c r="M20" s="7">
        <v>-278.38799999999998</v>
      </c>
      <c r="N20" s="7" t="s">
        <v>28</v>
      </c>
      <c r="O20" s="7">
        <v>1323025.72</v>
      </c>
      <c r="P20" s="7">
        <v>1.7</v>
      </c>
      <c r="Q20" s="7">
        <v>1.446</v>
      </c>
      <c r="R20" s="7">
        <v>99.2</v>
      </c>
      <c r="S20" s="7">
        <v>1331.41</v>
      </c>
      <c r="T20" s="7">
        <v>10.3</v>
      </c>
      <c r="U20" s="7">
        <v>14.19</v>
      </c>
      <c r="V20" s="7">
        <v>14.6</v>
      </c>
      <c r="W20" s="7">
        <v>76246.87</v>
      </c>
      <c r="X20" s="7">
        <v>1.7</v>
      </c>
      <c r="Y20" s="7">
        <v>8.0000000000000002E-3</v>
      </c>
      <c r="Z20" s="7">
        <v>40.9</v>
      </c>
      <c r="AA20" s="7">
        <v>11632.31</v>
      </c>
      <c r="AB20" s="7">
        <v>0.9</v>
      </c>
      <c r="AC20" s="7">
        <v>1E-3</v>
      </c>
      <c r="AD20" s="7">
        <v>945.8</v>
      </c>
      <c r="AE20" s="7">
        <v>934.98</v>
      </c>
      <c r="AF20" s="7">
        <v>10.8</v>
      </c>
      <c r="AG20" s="7">
        <v>1.4999999999999999E-2</v>
      </c>
      <c r="AH20" s="7">
        <v>52.2</v>
      </c>
      <c r="AI20" s="7">
        <v>450.46</v>
      </c>
      <c r="AJ20" s="7">
        <v>14.5</v>
      </c>
      <c r="AK20" s="7">
        <v>1.4E-2</v>
      </c>
      <c r="AL20" s="7">
        <v>4.8</v>
      </c>
      <c r="AM20" s="7">
        <v>1357.43</v>
      </c>
      <c r="AN20" s="7">
        <v>3.6</v>
      </c>
      <c r="AO20" s="7">
        <v>43474.07</v>
      </c>
      <c r="AP20" s="7">
        <v>3.4</v>
      </c>
      <c r="AQ20" s="7">
        <v>119.8</v>
      </c>
      <c r="AR20" s="7">
        <v>57172.28</v>
      </c>
      <c r="AS20" s="7">
        <v>2</v>
      </c>
      <c r="AT20" s="7">
        <v>110.4</v>
      </c>
      <c r="AU20" s="7">
        <v>55867.87</v>
      </c>
      <c r="AV20" s="7">
        <v>1.3</v>
      </c>
      <c r="AW20" s="7">
        <v>109.2</v>
      </c>
      <c r="AX20" s="7"/>
    </row>
    <row r="21" spans="1:52" ht="15.75" customHeight="1" x14ac:dyDescent="0.25">
      <c r="C21" s="7" t="s">
        <v>135</v>
      </c>
      <c r="D21" s="7">
        <v>10</v>
      </c>
      <c r="E21" s="7">
        <v>0.65</v>
      </c>
      <c r="F21" s="7">
        <v>2.5</v>
      </c>
      <c r="G21" s="7">
        <v>24087.48</v>
      </c>
      <c r="H21" s="7">
        <v>2.8</v>
      </c>
      <c r="I21" s="7">
        <v>0.55700000000000005</v>
      </c>
      <c r="J21" s="7">
        <v>17</v>
      </c>
      <c r="K21" s="7">
        <v>4066.65</v>
      </c>
      <c r="L21" s="7">
        <v>6.6</v>
      </c>
      <c r="M21" s="7">
        <v>-147.22499999999999</v>
      </c>
      <c r="N21" s="7" t="s">
        <v>28</v>
      </c>
      <c r="O21" s="7">
        <v>1333039.08</v>
      </c>
      <c r="P21" s="7">
        <v>2.6</v>
      </c>
      <c r="Q21" s="7">
        <v>0.91800000000000004</v>
      </c>
      <c r="R21" s="7">
        <v>43.4</v>
      </c>
      <c r="S21" s="7">
        <v>1239.3</v>
      </c>
      <c r="T21" s="7">
        <v>1.9</v>
      </c>
      <c r="U21" s="7">
        <v>6.3920000000000003</v>
      </c>
      <c r="V21" s="7">
        <v>19.899999999999999</v>
      </c>
      <c r="W21" s="7">
        <v>62589.99</v>
      </c>
      <c r="X21" s="7">
        <v>1.4</v>
      </c>
      <c r="Y21" s="7">
        <v>1E-3</v>
      </c>
      <c r="Z21" s="7">
        <v>165.7</v>
      </c>
      <c r="AA21" s="7">
        <v>10508.34</v>
      </c>
      <c r="AB21" s="7">
        <v>3.5</v>
      </c>
      <c r="AC21" s="7">
        <v>-1.9E-2</v>
      </c>
      <c r="AD21" s="7" t="s">
        <v>28</v>
      </c>
      <c r="AE21" s="7">
        <v>672.7</v>
      </c>
      <c r="AF21" s="7">
        <v>13.4</v>
      </c>
      <c r="AG21" s="7">
        <v>1.7000000000000001E-2</v>
      </c>
      <c r="AH21" s="7">
        <v>30.5</v>
      </c>
      <c r="AI21" s="7">
        <v>466.48</v>
      </c>
      <c r="AJ21" s="7">
        <v>9.4</v>
      </c>
      <c r="AK21" s="7">
        <v>1.0999999999999999E-2</v>
      </c>
      <c r="AL21" s="7">
        <v>26.6</v>
      </c>
      <c r="AM21" s="7">
        <v>1153.21</v>
      </c>
      <c r="AN21" s="7">
        <v>17.899999999999999</v>
      </c>
      <c r="AO21" s="7">
        <v>42392.84</v>
      </c>
      <c r="AP21" s="7">
        <v>2.5</v>
      </c>
      <c r="AQ21" s="7">
        <v>116.8</v>
      </c>
      <c r="AR21" s="7">
        <v>57017.47</v>
      </c>
      <c r="AS21" s="7">
        <v>1.3</v>
      </c>
      <c r="AT21" s="7">
        <v>110.1</v>
      </c>
      <c r="AU21" s="7">
        <v>56460.61</v>
      </c>
      <c r="AV21" s="7">
        <v>1.5</v>
      </c>
      <c r="AW21" s="7">
        <v>110.4</v>
      </c>
      <c r="AX21" s="7"/>
    </row>
    <row r="22" spans="1:52" ht="15.75" customHeight="1" x14ac:dyDescent="0.25">
      <c r="C22" s="7" t="s">
        <v>137</v>
      </c>
      <c r="D22" s="7">
        <f>0.2*4/((34.7612-34.738)*2)</f>
        <v>17.241379310342769</v>
      </c>
      <c r="E22" s="7">
        <v>0.68400000000000005</v>
      </c>
      <c r="F22" s="7">
        <v>4.3</v>
      </c>
      <c r="G22" s="7">
        <v>25126.2</v>
      </c>
      <c r="H22" s="7">
        <v>2.9</v>
      </c>
      <c r="I22" s="7">
        <v>0.63200000000000001</v>
      </c>
      <c r="J22" s="7">
        <v>12.2</v>
      </c>
      <c r="K22" s="7">
        <v>4383.0600000000004</v>
      </c>
      <c r="L22" s="7">
        <v>5.3</v>
      </c>
      <c r="M22" s="7">
        <v>-236.30199999999999</v>
      </c>
      <c r="N22" s="7" t="s">
        <v>28</v>
      </c>
      <c r="O22" s="7">
        <v>1316618.9099999999</v>
      </c>
      <c r="P22" s="7">
        <v>2.2999999999999998</v>
      </c>
      <c r="Q22" s="7">
        <v>9.8539999999999992</v>
      </c>
      <c r="R22" s="7">
        <v>15.3</v>
      </c>
      <c r="S22" s="7">
        <v>2306.5100000000002</v>
      </c>
      <c r="T22" s="7">
        <v>7.1</v>
      </c>
      <c r="U22" s="7">
        <v>16.978000000000002</v>
      </c>
      <c r="V22" s="7">
        <v>6.6</v>
      </c>
      <c r="W22" s="7">
        <v>79368.14</v>
      </c>
      <c r="X22" s="7">
        <v>1.8</v>
      </c>
      <c r="Y22" s="7">
        <v>2.3E-2</v>
      </c>
      <c r="Z22" s="7">
        <v>16.399999999999999</v>
      </c>
      <c r="AA22" s="7">
        <v>13389.55</v>
      </c>
      <c r="AB22" s="7">
        <v>4</v>
      </c>
      <c r="AC22" s="7">
        <v>-6.0000000000000001E-3</v>
      </c>
      <c r="AD22" s="7" t="s">
        <v>28</v>
      </c>
      <c r="AE22" s="7">
        <v>858.89</v>
      </c>
      <c r="AF22" s="7">
        <v>15.1</v>
      </c>
      <c r="AG22" s="7">
        <v>1.7999999999999999E-2</v>
      </c>
      <c r="AH22" s="7">
        <v>42.2</v>
      </c>
      <c r="AI22" s="7">
        <v>486.5</v>
      </c>
      <c r="AJ22" s="7">
        <v>13.3</v>
      </c>
      <c r="AK22" s="7">
        <v>2.3E-2</v>
      </c>
      <c r="AL22" s="7">
        <v>10.7</v>
      </c>
      <c r="AM22" s="7">
        <v>2040.21</v>
      </c>
      <c r="AN22" s="7">
        <v>8.1999999999999993</v>
      </c>
      <c r="AO22" s="7">
        <v>42790.43</v>
      </c>
      <c r="AP22" s="7">
        <v>2.2000000000000002</v>
      </c>
      <c r="AQ22" s="7">
        <v>117.9</v>
      </c>
      <c r="AR22" s="7">
        <v>57827.44</v>
      </c>
      <c r="AS22" s="7">
        <v>1</v>
      </c>
      <c r="AT22" s="7">
        <v>111.6</v>
      </c>
      <c r="AU22" s="7">
        <v>56919.07</v>
      </c>
      <c r="AV22" s="7">
        <v>2.2999999999999998</v>
      </c>
      <c r="AW22" s="7">
        <v>111.3</v>
      </c>
      <c r="AX22" s="7"/>
    </row>
    <row r="23" spans="1:52" ht="15.75" customHeight="1" x14ac:dyDescent="0.25">
      <c r="C23" s="7" t="s">
        <v>139</v>
      </c>
      <c r="D23" s="7">
        <v>4</v>
      </c>
      <c r="E23" s="7">
        <v>5.0599999999999996</v>
      </c>
      <c r="F23" s="7">
        <v>1</v>
      </c>
      <c r="G23" s="7">
        <v>129346.22</v>
      </c>
      <c r="H23" s="7">
        <v>0.9</v>
      </c>
      <c r="I23" s="7">
        <v>4.9260000000000002</v>
      </c>
      <c r="J23" s="7">
        <v>1.4</v>
      </c>
      <c r="K23" s="7">
        <v>19971.34</v>
      </c>
      <c r="L23" s="7">
        <v>1.6</v>
      </c>
      <c r="M23" s="7">
        <v>525.947</v>
      </c>
      <c r="N23" s="7">
        <v>10.3</v>
      </c>
      <c r="O23" s="7">
        <v>1548687.93</v>
      </c>
      <c r="P23" s="7">
        <v>1.2</v>
      </c>
      <c r="Q23" s="7">
        <v>383.06400000000002</v>
      </c>
      <c r="R23" s="7">
        <v>1.5</v>
      </c>
      <c r="S23" s="7">
        <v>45997.09</v>
      </c>
      <c r="T23" s="7">
        <v>2</v>
      </c>
      <c r="U23" s="7">
        <v>492.59100000000001</v>
      </c>
      <c r="V23" s="7">
        <v>1.5</v>
      </c>
      <c r="W23" s="7">
        <v>798907.7</v>
      </c>
      <c r="X23" s="7">
        <v>1.5</v>
      </c>
      <c r="Y23" s="7">
        <v>0.17699999999999999</v>
      </c>
      <c r="Z23" s="7">
        <v>5</v>
      </c>
      <c r="AA23" s="7">
        <v>33018.160000000003</v>
      </c>
      <c r="AB23" s="7">
        <v>3.6</v>
      </c>
      <c r="AC23" s="7">
        <v>3.6999999999999998E-2</v>
      </c>
      <c r="AD23" s="7">
        <v>8.4</v>
      </c>
      <c r="AE23" s="7">
        <v>1459.55</v>
      </c>
      <c r="AF23" s="7">
        <v>3.3</v>
      </c>
      <c r="AG23" s="7">
        <v>1.855</v>
      </c>
      <c r="AH23" s="7">
        <v>2.5</v>
      </c>
      <c r="AI23" s="7">
        <v>16035.06</v>
      </c>
      <c r="AJ23" s="7">
        <v>1.9</v>
      </c>
      <c r="AK23" s="7">
        <v>1.87</v>
      </c>
      <c r="AL23" s="7">
        <v>1.8</v>
      </c>
      <c r="AM23" s="7">
        <v>139704.75</v>
      </c>
      <c r="AN23" s="7">
        <v>1.7</v>
      </c>
      <c r="AO23" s="7">
        <v>42402.99</v>
      </c>
      <c r="AP23" s="7">
        <v>1</v>
      </c>
      <c r="AQ23" s="7">
        <v>116.8</v>
      </c>
      <c r="AR23" s="7">
        <v>58695.79</v>
      </c>
      <c r="AS23" s="7">
        <v>2.2999999999999998</v>
      </c>
      <c r="AT23" s="7">
        <v>113.3</v>
      </c>
      <c r="AU23" s="7">
        <v>57958.19</v>
      </c>
      <c r="AV23" s="7">
        <v>1.1000000000000001</v>
      </c>
      <c r="AW23" s="7">
        <v>113.3</v>
      </c>
      <c r="AX23" s="7"/>
    </row>
    <row r="24" spans="1:52" ht="15.75" customHeight="1" x14ac:dyDescent="0.25">
      <c r="C24" s="7" t="s">
        <v>141</v>
      </c>
      <c r="D24" s="7">
        <v>4</v>
      </c>
      <c r="E24" s="7">
        <v>3.4950000000000001</v>
      </c>
      <c r="F24" s="7">
        <v>0.8</v>
      </c>
      <c r="G24" s="7">
        <v>92827.19</v>
      </c>
      <c r="H24" s="7">
        <v>1.2</v>
      </c>
      <c r="I24" s="7">
        <v>3.4249999999999998</v>
      </c>
      <c r="J24" s="7">
        <v>2.2000000000000002</v>
      </c>
      <c r="K24" s="7">
        <v>14641.87</v>
      </c>
      <c r="L24" s="7">
        <v>3.2</v>
      </c>
      <c r="M24" s="7">
        <v>-75.488</v>
      </c>
      <c r="N24" s="7" t="s">
        <v>28</v>
      </c>
      <c r="O24" s="7">
        <v>1368216.75</v>
      </c>
      <c r="P24" s="7">
        <v>2.2999999999999998</v>
      </c>
      <c r="Q24" s="7">
        <v>79.055999999999997</v>
      </c>
      <c r="R24" s="7">
        <v>2.9</v>
      </c>
      <c r="S24" s="7">
        <v>10488.27</v>
      </c>
      <c r="T24" s="7">
        <v>3.8</v>
      </c>
      <c r="U24" s="7">
        <v>105.89400000000001</v>
      </c>
      <c r="V24" s="7">
        <v>2.2000000000000002</v>
      </c>
      <c r="W24" s="7">
        <v>215231.01</v>
      </c>
      <c r="X24" s="7">
        <v>1.6</v>
      </c>
      <c r="Y24" s="7">
        <v>6.0999999999999999E-2</v>
      </c>
      <c r="Z24" s="7">
        <v>4.2</v>
      </c>
      <c r="AA24" s="7">
        <v>18397.97</v>
      </c>
      <c r="AB24" s="7">
        <v>2.4</v>
      </c>
      <c r="AC24" s="7">
        <v>6.7000000000000004E-2</v>
      </c>
      <c r="AD24" s="7">
        <v>9</v>
      </c>
      <c r="AE24" s="7">
        <v>1872.01</v>
      </c>
      <c r="AF24" s="7">
        <v>5</v>
      </c>
      <c r="AG24" s="7">
        <v>7.0999999999999994E-2</v>
      </c>
      <c r="AH24" s="7">
        <v>8.3000000000000007</v>
      </c>
      <c r="AI24" s="7">
        <v>944.99</v>
      </c>
      <c r="AJ24" s="7">
        <v>4.5</v>
      </c>
      <c r="AK24" s="7">
        <v>6.8000000000000005E-2</v>
      </c>
      <c r="AL24" s="7">
        <v>5.4</v>
      </c>
      <c r="AM24" s="7">
        <v>5420.51</v>
      </c>
      <c r="AN24" s="7">
        <v>4.9000000000000004</v>
      </c>
      <c r="AO24" s="7">
        <v>42788.44</v>
      </c>
      <c r="AP24" s="7">
        <v>1.8</v>
      </c>
      <c r="AQ24" s="7">
        <v>117.9</v>
      </c>
      <c r="AR24" s="7">
        <v>58935.06</v>
      </c>
      <c r="AS24" s="7">
        <v>1.1000000000000001</v>
      </c>
      <c r="AT24" s="7">
        <v>113.8</v>
      </c>
      <c r="AU24" s="7">
        <v>57176.21</v>
      </c>
      <c r="AV24" s="7">
        <v>2.7</v>
      </c>
      <c r="AW24" s="7">
        <v>111.8</v>
      </c>
      <c r="AX24" s="7"/>
    </row>
    <row r="25" spans="1:52" ht="15.75" customHeight="1" x14ac:dyDescent="0.25"/>
    <row r="26" spans="1:52" ht="15.75" customHeight="1" x14ac:dyDescent="0.25"/>
    <row r="27" spans="1:52" ht="15.75" customHeight="1" x14ac:dyDescent="0.25">
      <c r="A27" s="11" t="s">
        <v>204</v>
      </c>
      <c r="B27" s="12"/>
      <c r="C27" s="12"/>
      <c r="D27" s="12"/>
      <c r="E27" s="12"/>
      <c r="F27" s="24" t="s">
        <v>205</v>
      </c>
      <c r="G27" s="25"/>
      <c r="H27" s="25"/>
      <c r="I27" s="25"/>
      <c r="J27" s="26"/>
      <c r="K27" s="12" t="s">
        <v>206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</row>
    <row r="28" spans="1:52" ht="15.75" customHeight="1" x14ac:dyDescent="0.25">
      <c r="C28" s="1" t="s">
        <v>207</v>
      </c>
      <c r="D28" s="1" t="s">
        <v>208</v>
      </c>
      <c r="E28" s="1" t="s">
        <v>18</v>
      </c>
      <c r="F28" s="1" t="s">
        <v>209</v>
      </c>
      <c r="G28" s="1" t="s">
        <v>210</v>
      </c>
      <c r="H28" s="1" t="s">
        <v>211</v>
      </c>
      <c r="I28" s="1" t="s">
        <v>212</v>
      </c>
      <c r="J28" s="1" t="s">
        <v>213</v>
      </c>
    </row>
    <row r="29" spans="1:52" ht="15.75" customHeight="1" x14ac:dyDescent="0.25">
      <c r="C29" s="1">
        <v>5000</v>
      </c>
      <c r="D29" s="1">
        <v>3</v>
      </c>
      <c r="E29" s="1" t="str">
        <f t="shared" ref="E29:E44" si="0">C9</f>
        <v>Gall-1-1</v>
      </c>
      <c r="F29" s="1">
        <f t="shared" ref="F29:F44" si="1">D9*I9</f>
        <v>160185</v>
      </c>
      <c r="G29" s="1">
        <f t="shared" ref="G29:G44" si="2">D9*U9</f>
        <v>20854205</v>
      </c>
      <c r="H29" s="1">
        <f t="shared" ref="H29:H44" si="3">D9*Y9</f>
        <v>8440</v>
      </c>
      <c r="I29" s="1">
        <f t="shared" ref="I29:I44" si="4">D9*AC9</f>
        <v>210</v>
      </c>
      <c r="J29" s="1">
        <f t="shared" ref="J29:J44" si="5">AK9*D9</f>
        <v>33030</v>
      </c>
    </row>
    <row r="30" spans="1:52" ht="15.75" customHeight="1" x14ac:dyDescent="0.25">
      <c r="C30" s="1">
        <v>5000</v>
      </c>
      <c r="D30" s="1">
        <v>3</v>
      </c>
      <c r="E30" s="1" t="str">
        <f t="shared" si="0"/>
        <v>Gall-1-2</v>
      </c>
      <c r="F30" s="1">
        <f t="shared" si="1"/>
        <v>55800</v>
      </c>
      <c r="G30" s="1">
        <f t="shared" si="2"/>
        <v>11556445.000000002</v>
      </c>
      <c r="H30" s="1">
        <f t="shared" si="3"/>
        <v>1335</v>
      </c>
      <c r="I30" s="1">
        <f t="shared" si="4"/>
        <v>125</v>
      </c>
      <c r="J30" s="1">
        <f t="shared" si="5"/>
        <v>21934.999999999996</v>
      </c>
    </row>
    <row r="31" spans="1:52" ht="15.75" customHeight="1" x14ac:dyDescent="0.25">
      <c r="C31" s="1">
        <v>5000</v>
      </c>
      <c r="D31" s="1">
        <v>3</v>
      </c>
      <c r="E31" s="1" t="str">
        <f t="shared" si="0"/>
        <v>Gall-1-3</v>
      </c>
      <c r="F31" s="1">
        <f t="shared" si="1"/>
        <v>16285</v>
      </c>
      <c r="G31" s="1">
        <f t="shared" si="2"/>
        <v>5031620</v>
      </c>
      <c r="H31" s="1">
        <f t="shared" si="3"/>
        <v>110</v>
      </c>
      <c r="I31" s="1">
        <f t="shared" si="4"/>
        <v>-20</v>
      </c>
      <c r="J31" s="1">
        <f t="shared" si="5"/>
        <v>41420</v>
      </c>
    </row>
    <row r="32" spans="1:52" ht="15.75" customHeight="1" x14ac:dyDescent="0.25">
      <c r="C32" s="1">
        <v>5000</v>
      </c>
      <c r="D32" s="1">
        <v>3</v>
      </c>
      <c r="E32" s="1" t="str">
        <f t="shared" si="0"/>
        <v>Gall-1-4</v>
      </c>
      <c r="F32" s="1">
        <f t="shared" si="1"/>
        <v>560</v>
      </c>
      <c r="G32" s="1">
        <f t="shared" si="2"/>
        <v>51790</v>
      </c>
      <c r="H32" s="1">
        <f t="shared" si="3"/>
        <v>25</v>
      </c>
      <c r="I32" s="1">
        <f t="shared" si="4"/>
        <v>-85</v>
      </c>
      <c r="J32" s="1">
        <f t="shared" si="5"/>
        <v>1260</v>
      </c>
    </row>
    <row r="33" spans="1:52" ht="15.75" customHeight="1" x14ac:dyDescent="0.25">
      <c r="C33" s="1">
        <v>5000</v>
      </c>
      <c r="D33" s="13">
        <v>3</v>
      </c>
      <c r="E33" s="1" t="str">
        <f t="shared" si="0"/>
        <v>Gall-1-5</v>
      </c>
      <c r="F33" s="1">
        <f t="shared" si="1"/>
        <v>520</v>
      </c>
      <c r="G33" s="1">
        <f t="shared" si="2"/>
        <v>24805</v>
      </c>
      <c r="H33" s="1">
        <f t="shared" si="3"/>
        <v>20</v>
      </c>
      <c r="I33" s="1">
        <f t="shared" si="4"/>
        <v>-170</v>
      </c>
      <c r="J33" s="1">
        <f t="shared" si="5"/>
        <v>135</v>
      </c>
    </row>
    <row r="34" spans="1:52" ht="15.75" customHeight="1" x14ac:dyDescent="0.25">
      <c r="C34" s="1">
        <v>2500</v>
      </c>
      <c r="D34" s="13">
        <v>3</v>
      </c>
      <c r="E34" s="1" t="str">
        <f t="shared" si="0"/>
        <v>Gall-1-6</v>
      </c>
      <c r="F34" s="1">
        <f t="shared" si="1"/>
        <v>434.99999999999994</v>
      </c>
      <c r="G34" s="1">
        <f t="shared" si="2"/>
        <v>12402.5</v>
      </c>
      <c r="H34" s="1">
        <f t="shared" si="3"/>
        <v>15</v>
      </c>
      <c r="I34" s="1">
        <f t="shared" si="4"/>
        <v>110</v>
      </c>
      <c r="J34" s="1">
        <f t="shared" si="5"/>
        <v>47.5</v>
      </c>
    </row>
    <row r="35" spans="1:52" ht="15.75" customHeight="1" x14ac:dyDescent="0.25">
      <c r="C35" s="14">
        <f t="shared" ref="C35:C36" si="6">D15</f>
        <v>13.175230566536019</v>
      </c>
      <c r="D35" s="13">
        <v>3</v>
      </c>
      <c r="E35" s="1" t="str">
        <f t="shared" si="0"/>
        <v>Gall-1-7</v>
      </c>
      <c r="F35" s="15">
        <f t="shared" si="1"/>
        <v>45.652173913047307</v>
      </c>
      <c r="G35" s="15">
        <f t="shared" si="2"/>
        <v>1489.3280632412316</v>
      </c>
      <c r="H35" s="15">
        <f t="shared" si="3"/>
        <v>7.7997364953893227</v>
      </c>
      <c r="I35" s="15">
        <f t="shared" si="4"/>
        <v>382.49011857710713</v>
      </c>
      <c r="J35" s="15">
        <f t="shared" si="5"/>
        <v>7.5230566534920662</v>
      </c>
    </row>
    <row r="36" spans="1:52" ht="15.75" customHeight="1" x14ac:dyDescent="0.25">
      <c r="C36" s="16">
        <f t="shared" si="6"/>
        <v>13.333333333334091</v>
      </c>
      <c r="D36" s="13">
        <v>3</v>
      </c>
      <c r="E36" s="1" t="str">
        <f t="shared" si="0"/>
        <v>Gall-1-8</v>
      </c>
      <c r="F36" s="15">
        <f t="shared" si="1"/>
        <v>21.720000000001235</v>
      </c>
      <c r="G36" s="15">
        <f t="shared" si="2"/>
        <v>1463.86666666675</v>
      </c>
      <c r="H36" s="15">
        <f t="shared" si="3"/>
        <v>0.92000000000005233</v>
      </c>
      <c r="I36" s="15">
        <f t="shared" si="4"/>
        <v>2.7066666666668207</v>
      </c>
      <c r="J36" s="15">
        <f t="shared" si="5"/>
        <v>5.2400000000002978</v>
      </c>
    </row>
    <row r="37" spans="1:52" ht="15.75" customHeight="1" x14ac:dyDescent="0.25">
      <c r="C37" s="1">
        <v>10</v>
      </c>
      <c r="D37" s="13">
        <v>1</v>
      </c>
      <c r="E37" s="1" t="str">
        <f t="shared" si="0"/>
        <v>Gall-1-9</v>
      </c>
      <c r="F37" s="1">
        <f t="shared" si="1"/>
        <v>45.949999999999996</v>
      </c>
      <c r="G37" s="1">
        <f t="shared" si="2"/>
        <v>3412.23</v>
      </c>
      <c r="H37" s="1">
        <f t="shared" si="3"/>
        <v>14.9</v>
      </c>
      <c r="I37" s="1">
        <f t="shared" si="4"/>
        <v>796.68999999999994</v>
      </c>
      <c r="J37" s="1">
        <f t="shared" si="5"/>
        <v>17.41</v>
      </c>
      <c r="L37" s="1"/>
    </row>
    <row r="38" spans="1:52" ht="15.75" customHeight="1" x14ac:dyDescent="0.25">
      <c r="C38" s="1">
        <v>10</v>
      </c>
      <c r="D38" s="13">
        <v>2</v>
      </c>
      <c r="E38" s="1" t="str">
        <f t="shared" si="0"/>
        <v>Gall-1-10</v>
      </c>
      <c r="F38" s="1">
        <f t="shared" si="1"/>
        <v>23.36</v>
      </c>
      <c r="G38" s="1">
        <f t="shared" si="2"/>
        <v>1597.1100000000001</v>
      </c>
      <c r="H38" s="1">
        <f t="shared" si="3"/>
        <v>3.96</v>
      </c>
      <c r="I38" s="1">
        <f t="shared" si="4"/>
        <v>204.28</v>
      </c>
      <c r="J38" s="1">
        <f t="shared" si="5"/>
        <v>5.84</v>
      </c>
      <c r="L38" s="1"/>
    </row>
    <row r="39" spans="1:52" ht="15.75" customHeight="1" x14ac:dyDescent="0.25">
      <c r="C39" s="1">
        <v>10</v>
      </c>
      <c r="D39" s="13">
        <v>2</v>
      </c>
      <c r="E39" s="1" t="str">
        <f t="shared" si="0"/>
        <v>Gall-1-11</v>
      </c>
      <c r="F39" s="1">
        <f t="shared" si="1"/>
        <v>9.93</v>
      </c>
      <c r="G39" s="1">
        <f t="shared" si="2"/>
        <v>328.31000000000006</v>
      </c>
      <c r="H39" s="1">
        <f t="shared" si="3"/>
        <v>0.36</v>
      </c>
      <c r="I39" s="1">
        <f t="shared" si="4"/>
        <v>3.06</v>
      </c>
      <c r="J39" s="1">
        <f t="shared" si="5"/>
        <v>0.33</v>
      </c>
      <c r="L39" s="1"/>
    </row>
    <row r="40" spans="1:52" ht="15.75" customHeight="1" x14ac:dyDescent="0.25">
      <c r="C40" s="1">
        <v>10</v>
      </c>
      <c r="D40" s="13">
        <v>2</v>
      </c>
      <c r="E40" s="1" t="str">
        <f t="shared" si="0"/>
        <v>Gall-1-12</v>
      </c>
      <c r="F40" s="1">
        <f t="shared" si="1"/>
        <v>9.0400000000000009</v>
      </c>
      <c r="G40" s="1">
        <f t="shared" si="2"/>
        <v>141.9</v>
      </c>
      <c r="H40" s="1">
        <f t="shared" si="3"/>
        <v>0.08</v>
      </c>
      <c r="I40" s="1">
        <f t="shared" si="4"/>
        <v>0.01</v>
      </c>
      <c r="J40" s="1">
        <f t="shared" si="5"/>
        <v>0.14000000000000001</v>
      </c>
    </row>
    <row r="41" spans="1:52" ht="15.75" customHeight="1" x14ac:dyDescent="0.25">
      <c r="C41" s="1">
        <v>10</v>
      </c>
      <c r="D41" s="13">
        <v>2</v>
      </c>
      <c r="E41" s="1" t="str">
        <f t="shared" si="0"/>
        <v>Gall-1-13</v>
      </c>
      <c r="F41" s="1">
        <f t="shared" si="1"/>
        <v>5.57</v>
      </c>
      <c r="G41" s="1">
        <f t="shared" si="2"/>
        <v>63.92</v>
      </c>
      <c r="H41" s="1">
        <f t="shared" si="3"/>
        <v>0.01</v>
      </c>
      <c r="I41" s="1">
        <f t="shared" si="4"/>
        <v>-0.19</v>
      </c>
      <c r="J41" s="1">
        <f t="shared" si="5"/>
        <v>0.10999999999999999</v>
      </c>
    </row>
    <row r="42" spans="1:52" ht="15.75" customHeight="1" x14ac:dyDescent="0.25">
      <c r="C42" s="15">
        <f>D22</f>
        <v>17.241379310342769</v>
      </c>
      <c r="D42" s="13">
        <v>2</v>
      </c>
      <c r="E42" s="1" t="str">
        <f t="shared" si="0"/>
        <v>Gall-1-14</v>
      </c>
      <c r="F42" s="17">
        <f t="shared" si="1"/>
        <v>10.89655172413663</v>
      </c>
      <c r="G42" s="17">
        <f t="shared" si="2"/>
        <v>292.72413793099958</v>
      </c>
      <c r="H42" s="17">
        <f t="shared" si="3"/>
        <v>0.3965517241378837</v>
      </c>
      <c r="I42" s="17">
        <f t="shared" si="4"/>
        <v>-0.10344827586205661</v>
      </c>
      <c r="J42" s="17">
        <f t="shared" si="5"/>
        <v>0.3965517241378837</v>
      </c>
    </row>
    <row r="43" spans="1:52" ht="15.75" customHeight="1" x14ac:dyDescent="0.25">
      <c r="C43" s="1">
        <v>5</v>
      </c>
      <c r="D43" s="13">
        <v>0.2</v>
      </c>
      <c r="E43" s="1" t="str">
        <f t="shared" si="0"/>
        <v>Gall-1-15</v>
      </c>
      <c r="F43" s="1">
        <f t="shared" si="1"/>
        <v>19.704000000000001</v>
      </c>
      <c r="G43" s="1">
        <f t="shared" si="2"/>
        <v>1970.364</v>
      </c>
      <c r="H43" s="1">
        <f t="shared" si="3"/>
        <v>0.70799999999999996</v>
      </c>
      <c r="I43" s="1">
        <f t="shared" si="4"/>
        <v>0.14799999999999999</v>
      </c>
      <c r="J43" s="1">
        <f t="shared" si="5"/>
        <v>7.48</v>
      </c>
    </row>
    <row r="44" spans="1:52" ht="15.75" customHeight="1" x14ac:dyDescent="0.25">
      <c r="C44" s="1">
        <v>5</v>
      </c>
      <c r="D44" s="13">
        <v>0.4</v>
      </c>
      <c r="E44" s="1" t="str">
        <f t="shared" si="0"/>
        <v>Gall-1-16</v>
      </c>
      <c r="F44" s="1">
        <f t="shared" si="1"/>
        <v>13.7</v>
      </c>
      <c r="G44" s="1">
        <f t="shared" si="2"/>
        <v>423.57600000000002</v>
      </c>
      <c r="H44" s="1">
        <f t="shared" si="3"/>
        <v>0.24399999999999999</v>
      </c>
      <c r="I44" s="1">
        <f t="shared" si="4"/>
        <v>0.26800000000000002</v>
      </c>
      <c r="J44" s="1">
        <f t="shared" si="5"/>
        <v>0.27200000000000002</v>
      </c>
    </row>
    <row r="45" spans="1:52" ht="15.75" customHeight="1" x14ac:dyDescent="0.25"/>
    <row r="46" spans="1:52" ht="15.75" customHeight="1" x14ac:dyDescent="0.25"/>
    <row r="47" spans="1:52" ht="15.75" customHeight="1" x14ac:dyDescent="0.25">
      <c r="A47" s="18" t="s">
        <v>214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</row>
    <row r="48" spans="1:52" ht="15.75" customHeight="1" x14ac:dyDescent="0.25"/>
    <row r="49" spans="2:4" ht="15.75" customHeight="1" x14ac:dyDescent="0.25">
      <c r="B49" s="1" t="s">
        <v>215</v>
      </c>
      <c r="D49" s="13">
        <f>(35.5703-35.4697)*996/(35.6125-34.5681)</f>
        <v>95.937954806587911</v>
      </c>
    </row>
    <row r="50" spans="2:4" ht="15.75" customHeight="1" x14ac:dyDescent="0.25">
      <c r="B50" s="1" t="s">
        <v>216</v>
      </c>
      <c r="D50" s="13">
        <v>35.580800000000004</v>
      </c>
    </row>
    <row r="51" spans="2:4" ht="15.75" customHeight="1" x14ac:dyDescent="0.25">
      <c r="B51" s="1" t="s">
        <v>217</v>
      </c>
      <c r="D51" s="13">
        <v>35.561199999999999</v>
      </c>
    </row>
    <row r="52" spans="2:4" ht="15.75" customHeight="1" x14ac:dyDescent="0.25">
      <c r="B52" s="1" t="s">
        <v>218</v>
      </c>
      <c r="D52" s="13">
        <f>D50-D51</f>
        <v>1.9600000000004059E-2</v>
      </c>
    </row>
    <row r="53" spans="2:4" ht="15.75" customHeight="1" x14ac:dyDescent="0.25">
      <c r="B53" s="1" t="s">
        <v>219</v>
      </c>
      <c r="D53" s="13">
        <f>D52*D49</f>
        <v>1.8803839142095125</v>
      </c>
    </row>
    <row r="54" spans="2:4" ht="15.75" customHeight="1" x14ac:dyDescent="0.25">
      <c r="B54" s="1" t="s">
        <v>220</v>
      </c>
      <c r="D54" s="13">
        <f>(I35/1000)*100/D53</f>
        <v>20.341065230708523</v>
      </c>
    </row>
    <row r="55" spans="2:4" ht="15.75" customHeight="1" x14ac:dyDescent="0.25">
      <c r="B55" s="1"/>
    </row>
    <row r="56" spans="2:4" ht="15.75" customHeight="1" x14ac:dyDescent="0.25">
      <c r="B56" s="1"/>
    </row>
    <row r="57" spans="2:4" ht="15.75" customHeight="1" x14ac:dyDescent="0.25">
      <c r="B57" s="1"/>
    </row>
    <row r="58" spans="2:4" ht="15.75" customHeight="1" x14ac:dyDescent="0.25"/>
    <row r="59" spans="2:4" ht="15.75" customHeight="1" x14ac:dyDescent="0.25"/>
    <row r="60" spans="2:4" ht="15.75" customHeight="1" x14ac:dyDescent="0.25"/>
    <row r="61" spans="2:4" ht="15.75" customHeight="1" x14ac:dyDescent="0.25"/>
    <row r="62" spans="2:4" ht="15.75" customHeight="1" x14ac:dyDescent="0.25"/>
    <row r="63" spans="2:4" ht="15.75" customHeight="1" x14ac:dyDescent="0.25"/>
    <row r="64" spans="2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</sheetData>
  <mergeCells count="1">
    <mergeCell ref="F27:J27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W978"/>
  <sheetViews>
    <sheetView tabSelected="1" topLeftCell="A19" workbookViewId="0">
      <selection activeCell="J40" sqref="J40"/>
    </sheetView>
  </sheetViews>
  <sheetFormatPr defaultColWidth="14.42578125" defaultRowHeight="15" customHeight="1" x14ac:dyDescent="0.25"/>
  <cols>
    <col min="1" max="1" width="18.140625" customWidth="1"/>
    <col min="2" max="2" width="8" customWidth="1"/>
    <col min="3" max="3" width="18.140625" customWidth="1"/>
    <col min="4" max="4" width="8" customWidth="1"/>
    <col min="5" max="5" width="18.28515625" customWidth="1"/>
    <col min="6" max="7" width="8" customWidth="1"/>
    <col min="8" max="8" width="8.85546875" customWidth="1"/>
    <col min="9" max="20" width="8" customWidth="1"/>
  </cols>
  <sheetData>
    <row r="2" spans="1:49" x14ac:dyDescent="0.25">
      <c r="A2" s="5" t="s">
        <v>202</v>
      </c>
      <c r="B2" s="6"/>
      <c r="C2" s="6"/>
      <c r="D2" s="6"/>
      <c r="E2" s="6" t="s">
        <v>1</v>
      </c>
      <c r="F2" s="6"/>
      <c r="G2" s="6"/>
      <c r="H2" s="6"/>
      <c r="I2" s="6" t="s">
        <v>2</v>
      </c>
      <c r="J2" s="6"/>
      <c r="K2" s="6"/>
      <c r="L2" s="6"/>
      <c r="M2" s="6" t="s">
        <v>3</v>
      </c>
      <c r="N2" s="6"/>
      <c r="O2" s="6"/>
      <c r="P2" s="6"/>
      <c r="Q2" s="6" t="s">
        <v>4</v>
      </c>
      <c r="R2" s="6"/>
      <c r="S2" s="6"/>
      <c r="T2" s="6"/>
      <c r="U2" s="6" t="s">
        <v>5</v>
      </c>
      <c r="V2" s="6"/>
      <c r="W2" s="6"/>
      <c r="X2" s="6"/>
      <c r="Y2" s="6" t="s">
        <v>6</v>
      </c>
      <c r="Z2" s="6"/>
      <c r="AA2" s="6"/>
      <c r="AB2" s="6"/>
      <c r="AC2" s="6" t="s">
        <v>7</v>
      </c>
      <c r="AD2" s="6"/>
      <c r="AE2" s="6"/>
      <c r="AF2" s="6"/>
      <c r="AG2" s="6" t="s">
        <v>8</v>
      </c>
      <c r="AH2" s="6"/>
      <c r="AI2" s="6"/>
      <c r="AJ2" s="6"/>
      <c r="AK2" s="6" t="s">
        <v>9</v>
      </c>
      <c r="AL2" s="6"/>
      <c r="AM2" s="6"/>
      <c r="AN2" s="6"/>
      <c r="AO2" s="6" t="s">
        <v>10</v>
      </c>
      <c r="AP2" s="6"/>
      <c r="AQ2" s="6"/>
      <c r="AR2" s="6" t="s">
        <v>11</v>
      </c>
      <c r="AS2" s="6"/>
      <c r="AT2" s="6"/>
      <c r="AU2" s="6" t="s">
        <v>12</v>
      </c>
      <c r="AV2" s="6"/>
      <c r="AW2" s="6"/>
    </row>
    <row r="3" spans="1:49" x14ac:dyDescent="0.25">
      <c r="C3" s="1" t="s">
        <v>18</v>
      </c>
      <c r="D3" s="1" t="s">
        <v>203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19</v>
      </c>
      <c r="J3" s="1" t="s">
        <v>20</v>
      </c>
      <c r="K3" s="1" t="s">
        <v>21</v>
      </c>
      <c r="L3" s="1" t="s">
        <v>22</v>
      </c>
      <c r="M3" s="1" t="s">
        <v>19</v>
      </c>
      <c r="N3" s="1" t="s">
        <v>20</v>
      </c>
      <c r="O3" s="1" t="s">
        <v>21</v>
      </c>
      <c r="P3" s="1" t="s">
        <v>22</v>
      </c>
      <c r="Q3" s="1" t="s">
        <v>19</v>
      </c>
      <c r="R3" s="1" t="s">
        <v>20</v>
      </c>
      <c r="S3" s="1" t="s">
        <v>21</v>
      </c>
      <c r="T3" s="1" t="s">
        <v>22</v>
      </c>
      <c r="U3" s="1" t="s">
        <v>19</v>
      </c>
      <c r="V3" s="1" t="s">
        <v>20</v>
      </c>
      <c r="W3" s="1" t="s">
        <v>21</v>
      </c>
      <c r="X3" s="1" t="s">
        <v>22</v>
      </c>
      <c r="Y3" s="1" t="s">
        <v>19</v>
      </c>
      <c r="Z3" s="1" t="s">
        <v>20</v>
      </c>
      <c r="AA3" s="1" t="s">
        <v>21</v>
      </c>
      <c r="AB3" s="1" t="s">
        <v>22</v>
      </c>
      <c r="AC3" s="1" t="s">
        <v>19</v>
      </c>
      <c r="AD3" s="1" t="s">
        <v>20</v>
      </c>
      <c r="AE3" s="1" t="s">
        <v>21</v>
      </c>
      <c r="AF3" s="1" t="s">
        <v>22</v>
      </c>
      <c r="AG3" s="1" t="s">
        <v>19</v>
      </c>
      <c r="AH3" s="1" t="s">
        <v>20</v>
      </c>
      <c r="AI3" s="1" t="s">
        <v>21</v>
      </c>
      <c r="AJ3" s="1" t="s">
        <v>22</v>
      </c>
      <c r="AK3" s="1" t="s">
        <v>19</v>
      </c>
      <c r="AL3" s="1" t="s">
        <v>20</v>
      </c>
      <c r="AM3" s="1" t="s">
        <v>21</v>
      </c>
      <c r="AN3" s="1" t="s">
        <v>22</v>
      </c>
      <c r="AO3" s="1" t="s">
        <v>21</v>
      </c>
      <c r="AP3" s="1" t="s">
        <v>22</v>
      </c>
      <c r="AQ3" s="1" t="s">
        <v>23</v>
      </c>
      <c r="AR3" s="1" t="s">
        <v>21</v>
      </c>
      <c r="AS3" s="1" t="s">
        <v>22</v>
      </c>
      <c r="AT3" s="1" t="s">
        <v>23</v>
      </c>
      <c r="AU3" s="1" t="s">
        <v>21</v>
      </c>
      <c r="AV3" s="1" t="s">
        <v>22</v>
      </c>
      <c r="AW3" s="1" t="s">
        <v>23</v>
      </c>
    </row>
    <row r="4" spans="1:49" x14ac:dyDescent="0.25">
      <c r="C4" s="1" t="s">
        <v>43</v>
      </c>
      <c r="D4" s="1">
        <v>5000</v>
      </c>
      <c r="E4" s="1">
        <v>18.367000000000001</v>
      </c>
      <c r="F4" s="1">
        <v>2.2000000000000002</v>
      </c>
      <c r="G4" s="1">
        <v>386473.81</v>
      </c>
      <c r="H4" s="1">
        <v>0.6</v>
      </c>
      <c r="I4" s="1">
        <v>18.585999999999999</v>
      </c>
      <c r="J4" s="1">
        <v>1.8</v>
      </c>
      <c r="K4" s="1">
        <v>60248.43</v>
      </c>
      <c r="L4" s="1">
        <v>1.5</v>
      </c>
      <c r="M4" s="1">
        <v>2693.8130000000001</v>
      </c>
      <c r="N4" s="1">
        <v>8.1999999999999993</v>
      </c>
      <c r="O4" s="1">
        <v>1938651.18</v>
      </c>
      <c r="P4" s="1">
        <v>2.6</v>
      </c>
      <c r="Q4" s="1">
        <v>1391.171</v>
      </c>
      <c r="R4" s="1">
        <v>3.1</v>
      </c>
      <c r="S4" s="1">
        <v>141824.37</v>
      </c>
      <c r="T4" s="1">
        <v>1.4</v>
      </c>
      <c r="U4" s="1">
        <v>1631.8040000000001</v>
      </c>
      <c r="V4" s="1">
        <v>3.1</v>
      </c>
      <c r="W4" s="1">
        <v>2182283.69</v>
      </c>
      <c r="X4" s="1">
        <v>2.4</v>
      </c>
      <c r="Y4" s="1">
        <v>0.78100000000000003</v>
      </c>
      <c r="Z4" s="1">
        <v>2.2000000000000002</v>
      </c>
      <c r="AA4" s="1">
        <v>95720.27</v>
      </c>
      <c r="AB4" s="1">
        <v>2.1</v>
      </c>
      <c r="AC4" s="1">
        <v>5.8000000000000003E-2</v>
      </c>
      <c r="AD4" s="1">
        <v>27.9</v>
      </c>
      <c r="AE4" s="1">
        <v>1501.59</v>
      </c>
      <c r="AF4" s="1">
        <v>12.2</v>
      </c>
      <c r="AG4" s="1">
        <v>6.8289999999999997</v>
      </c>
      <c r="AH4" s="1">
        <v>2.4</v>
      </c>
      <c r="AI4" s="1">
        <v>50026.44</v>
      </c>
      <c r="AJ4" s="1">
        <v>1.4</v>
      </c>
      <c r="AK4" s="1">
        <v>6.7729999999999997</v>
      </c>
      <c r="AL4" s="1">
        <v>2.1</v>
      </c>
      <c r="AM4" s="1">
        <v>434782.64</v>
      </c>
      <c r="AN4" s="1">
        <v>1</v>
      </c>
      <c r="AO4" s="1">
        <v>36672.379999999997</v>
      </c>
      <c r="AP4" s="1">
        <v>2.1</v>
      </c>
      <c r="AQ4" s="1">
        <v>101</v>
      </c>
      <c r="AR4" s="1">
        <v>50524.9</v>
      </c>
      <c r="AS4" s="1">
        <v>1.8</v>
      </c>
      <c r="AT4" s="1">
        <v>97.5</v>
      </c>
      <c r="AU4" s="1">
        <v>49078.04</v>
      </c>
      <c r="AV4" s="1">
        <v>1.6</v>
      </c>
      <c r="AW4" s="1">
        <v>95.9</v>
      </c>
    </row>
    <row r="5" spans="1:49" x14ac:dyDescent="0.25">
      <c r="C5" s="1" t="s">
        <v>46</v>
      </c>
      <c r="D5" s="1">
        <v>5000</v>
      </c>
      <c r="E5" s="1">
        <v>23.03</v>
      </c>
      <c r="F5" s="1">
        <v>2.5</v>
      </c>
      <c r="G5" s="1">
        <v>486740.5</v>
      </c>
      <c r="H5" s="1">
        <v>1.6</v>
      </c>
      <c r="I5" s="1">
        <v>22.981000000000002</v>
      </c>
      <c r="J5" s="1">
        <v>3.2</v>
      </c>
      <c r="K5" s="1">
        <v>74675.25</v>
      </c>
      <c r="L5" s="1">
        <v>1.5</v>
      </c>
      <c r="M5" s="1">
        <v>4835.884</v>
      </c>
      <c r="N5" s="1">
        <v>7.3</v>
      </c>
      <c r="O5" s="1">
        <v>2551785.48</v>
      </c>
      <c r="P5" s="1">
        <v>2.6</v>
      </c>
      <c r="Q5" s="1">
        <v>2622.4259999999999</v>
      </c>
      <c r="R5" s="1">
        <v>2.2000000000000002</v>
      </c>
      <c r="S5" s="1">
        <v>268749.26</v>
      </c>
      <c r="T5" s="1">
        <v>1.3</v>
      </c>
      <c r="U5" s="1">
        <v>3109.4609999999998</v>
      </c>
      <c r="V5" s="1">
        <v>3.4</v>
      </c>
      <c r="W5" s="1">
        <v>4150681.43</v>
      </c>
      <c r="X5" s="1">
        <v>1.9</v>
      </c>
      <c r="Y5" s="1">
        <v>1.012</v>
      </c>
      <c r="Z5" s="1">
        <v>2.2000000000000002</v>
      </c>
      <c r="AA5" s="1">
        <v>122305.59</v>
      </c>
      <c r="AB5" s="1">
        <v>2.2999999999999998</v>
      </c>
      <c r="AC5" s="1">
        <v>0.13</v>
      </c>
      <c r="AD5" s="1">
        <v>13.7</v>
      </c>
      <c r="AE5" s="1">
        <v>2348.56</v>
      </c>
      <c r="AF5" s="1">
        <v>10.3</v>
      </c>
      <c r="AG5" s="1">
        <v>10.451000000000001</v>
      </c>
      <c r="AH5" s="1">
        <v>2</v>
      </c>
      <c r="AI5" s="1">
        <v>75990.880000000005</v>
      </c>
      <c r="AJ5" s="1">
        <v>1.3</v>
      </c>
      <c r="AK5" s="1">
        <v>10.454000000000001</v>
      </c>
      <c r="AL5" s="1">
        <v>1.2</v>
      </c>
      <c r="AM5" s="1">
        <v>667452.5</v>
      </c>
      <c r="AN5" s="1">
        <v>1.9</v>
      </c>
      <c r="AO5" s="1">
        <v>36983.129999999997</v>
      </c>
      <c r="AP5" s="1">
        <v>2.7</v>
      </c>
      <c r="AQ5" s="1">
        <v>101.9</v>
      </c>
      <c r="AR5" s="1">
        <v>50245.51</v>
      </c>
      <c r="AS5" s="1">
        <v>1.4</v>
      </c>
      <c r="AT5" s="1">
        <v>97</v>
      </c>
      <c r="AU5" s="1">
        <v>48672.03</v>
      </c>
      <c r="AV5" s="1">
        <v>1.4</v>
      </c>
      <c r="AW5" s="1">
        <v>95.2</v>
      </c>
    </row>
    <row r="6" spans="1:49" x14ac:dyDescent="0.25">
      <c r="C6" s="1" t="s">
        <v>49</v>
      </c>
      <c r="D6" s="1">
        <v>5000</v>
      </c>
      <c r="E6" s="1">
        <v>6.3360000000000003</v>
      </c>
      <c r="F6" s="1">
        <v>1</v>
      </c>
      <c r="G6" s="1">
        <v>141336.45000000001</v>
      </c>
      <c r="H6" s="1">
        <v>0.9</v>
      </c>
      <c r="I6" s="1">
        <v>6.4020000000000001</v>
      </c>
      <c r="J6" s="1">
        <v>2.2000000000000002</v>
      </c>
      <c r="K6" s="1">
        <v>22415.279999999999</v>
      </c>
      <c r="L6" s="1">
        <v>2.9</v>
      </c>
      <c r="M6" s="1">
        <v>1605.5509999999999</v>
      </c>
      <c r="N6" s="1">
        <v>5</v>
      </c>
      <c r="O6" s="1">
        <v>1674911.4</v>
      </c>
      <c r="P6" s="1">
        <v>0.8</v>
      </c>
      <c r="Q6" s="1">
        <v>800.44100000000003</v>
      </c>
      <c r="R6" s="1">
        <v>1.2</v>
      </c>
      <c r="S6" s="1">
        <v>83901.67</v>
      </c>
      <c r="T6" s="1">
        <v>1.2</v>
      </c>
      <c r="U6" s="1">
        <v>966.44100000000003</v>
      </c>
      <c r="V6" s="1">
        <v>2.7</v>
      </c>
      <c r="W6" s="1">
        <v>1340952.42</v>
      </c>
      <c r="X6" s="1">
        <v>2.2000000000000002</v>
      </c>
      <c r="Y6" s="1">
        <v>0.27500000000000002</v>
      </c>
      <c r="Z6" s="1">
        <v>1.9</v>
      </c>
      <c r="AA6" s="1">
        <v>40397.69</v>
      </c>
      <c r="AB6" s="1">
        <v>1.5</v>
      </c>
      <c r="AC6" s="1">
        <v>1.7999999999999999E-2</v>
      </c>
      <c r="AD6" s="1">
        <v>31.8</v>
      </c>
      <c r="AE6" s="1">
        <v>1023.07</v>
      </c>
      <c r="AF6" s="1">
        <v>6.4</v>
      </c>
      <c r="AG6" s="1">
        <v>2.9750000000000001</v>
      </c>
      <c r="AH6" s="1">
        <v>1.6</v>
      </c>
      <c r="AI6" s="1">
        <v>21846.44</v>
      </c>
      <c r="AJ6" s="1">
        <v>1.6</v>
      </c>
      <c r="AK6" s="1">
        <v>2.988</v>
      </c>
      <c r="AL6" s="1">
        <v>1.6</v>
      </c>
      <c r="AM6" s="1">
        <v>191053.1</v>
      </c>
      <c r="AN6" s="1">
        <v>2.5</v>
      </c>
      <c r="AO6" s="1">
        <v>37498.83</v>
      </c>
      <c r="AP6" s="1">
        <v>0.9</v>
      </c>
      <c r="AQ6" s="1">
        <v>103.3</v>
      </c>
      <c r="AR6" s="1">
        <v>50267.86</v>
      </c>
      <c r="AS6" s="1">
        <v>2</v>
      </c>
      <c r="AT6" s="1">
        <v>97</v>
      </c>
      <c r="AU6" s="1">
        <v>49314.97</v>
      </c>
      <c r="AV6" s="1">
        <v>0.7</v>
      </c>
      <c r="AW6" s="1">
        <v>96.4</v>
      </c>
    </row>
    <row r="7" spans="1:49" x14ac:dyDescent="0.25">
      <c r="C7" s="1" t="s">
        <v>51</v>
      </c>
      <c r="D7" s="1">
        <v>5000</v>
      </c>
      <c r="E7" s="1">
        <v>0.28899999999999998</v>
      </c>
      <c r="F7" s="1">
        <v>9.5</v>
      </c>
      <c r="G7" s="1">
        <v>13579.81</v>
      </c>
      <c r="H7" s="1">
        <v>3.8</v>
      </c>
      <c r="I7" s="1">
        <v>0.27900000000000003</v>
      </c>
      <c r="J7" s="1">
        <v>22.4</v>
      </c>
      <c r="K7" s="1">
        <v>2688.95</v>
      </c>
      <c r="L7" s="1">
        <v>7.4</v>
      </c>
      <c r="M7" s="1">
        <v>345.59399999999999</v>
      </c>
      <c r="N7" s="1">
        <v>23</v>
      </c>
      <c r="O7" s="1">
        <v>1309873.49</v>
      </c>
      <c r="P7" s="1">
        <v>2.5</v>
      </c>
      <c r="Q7" s="1">
        <v>81.760000000000005</v>
      </c>
      <c r="R7" s="1">
        <v>3.7</v>
      </c>
      <c r="S7" s="1">
        <v>9404.4599999999991</v>
      </c>
      <c r="T7" s="1">
        <v>2.6</v>
      </c>
      <c r="U7" s="1">
        <v>103.226</v>
      </c>
      <c r="V7" s="1">
        <v>2</v>
      </c>
      <c r="W7" s="1">
        <v>183824.05</v>
      </c>
      <c r="X7" s="1">
        <v>1.2</v>
      </c>
      <c r="Y7" s="1">
        <v>-4.0000000000000001E-3</v>
      </c>
      <c r="Z7" s="1" t="s">
        <v>28</v>
      </c>
      <c r="AA7" s="1">
        <v>8631.2199999999993</v>
      </c>
      <c r="AB7" s="1">
        <v>2.2000000000000002</v>
      </c>
      <c r="AC7" s="1">
        <v>-2.7E-2</v>
      </c>
      <c r="AD7" s="1" t="s">
        <v>28</v>
      </c>
      <c r="AE7" s="1">
        <v>498.51</v>
      </c>
      <c r="AF7" s="1">
        <v>16.2</v>
      </c>
      <c r="AG7" s="1">
        <v>0.187</v>
      </c>
      <c r="AH7" s="1">
        <v>11.7</v>
      </c>
      <c r="AI7" s="1">
        <v>1681.79</v>
      </c>
      <c r="AJ7" s="1">
        <v>9.6</v>
      </c>
      <c r="AK7" s="1">
        <v>0.18</v>
      </c>
      <c r="AL7" s="1">
        <v>3.2</v>
      </c>
      <c r="AM7" s="1">
        <v>12011.14</v>
      </c>
      <c r="AN7" s="1">
        <v>5</v>
      </c>
      <c r="AO7" s="1">
        <v>37248.01</v>
      </c>
      <c r="AP7" s="1">
        <v>1.1000000000000001</v>
      </c>
      <c r="AQ7" s="1">
        <v>102.6</v>
      </c>
      <c r="AR7" s="1">
        <v>51354.55</v>
      </c>
      <c r="AS7" s="1">
        <v>2.1</v>
      </c>
      <c r="AT7" s="1">
        <v>99.1</v>
      </c>
      <c r="AU7" s="1">
        <v>49544.12</v>
      </c>
      <c r="AV7" s="1">
        <v>1.9</v>
      </c>
      <c r="AW7" s="1">
        <v>96.9</v>
      </c>
    </row>
    <row r="8" spans="1:49" x14ac:dyDescent="0.25">
      <c r="C8" s="1" t="s">
        <v>53</v>
      </c>
      <c r="D8" s="1">
        <v>5000</v>
      </c>
      <c r="E8" s="1">
        <v>0.19700000000000001</v>
      </c>
      <c r="F8" s="1">
        <v>10.6</v>
      </c>
      <c r="G8" s="1">
        <v>11594.14</v>
      </c>
      <c r="H8" s="1">
        <v>4</v>
      </c>
      <c r="I8" s="1">
        <v>0.161</v>
      </c>
      <c r="J8" s="1">
        <v>44.9</v>
      </c>
      <c r="K8" s="1">
        <v>2300.5</v>
      </c>
      <c r="L8" s="1">
        <v>10.7</v>
      </c>
      <c r="M8" s="1">
        <v>222.78899999999999</v>
      </c>
      <c r="N8" s="1">
        <v>38.1</v>
      </c>
      <c r="O8" s="1">
        <v>1268502.3999999999</v>
      </c>
      <c r="P8" s="1">
        <v>1.2</v>
      </c>
      <c r="Q8" s="1">
        <v>46.631999999999998</v>
      </c>
      <c r="R8" s="1">
        <v>3.4</v>
      </c>
      <c r="S8" s="1">
        <v>5760.93</v>
      </c>
      <c r="T8" s="1">
        <v>1.2</v>
      </c>
      <c r="U8" s="1">
        <v>59.722000000000001</v>
      </c>
      <c r="V8" s="1">
        <v>3</v>
      </c>
      <c r="W8" s="1">
        <v>125297.11</v>
      </c>
      <c r="X8" s="1">
        <v>0.9</v>
      </c>
      <c r="Y8" s="1">
        <v>-7.0000000000000001E-3</v>
      </c>
      <c r="Z8" s="1" t="s">
        <v>28</v>
      </c>
      <c r="AA8" s="1">
        <v>8230.61</v>
      </c>
      <c r="AB8" s="1">
        <v>1.6</v>
      </c>
      <c r="AC8" s="1">
        <v>-3.5999999999999997E-2</v>
      </c>
      <c r="AD8" s="1" t="s">
        <v>28</v>
      </c>
      <c r="AE8" s="1">
        <v>388.4</v>
      </c>
      <c r="AF8" s="1">
        <v>11.6</v>
      </c>
      <c r="AG8" s="1">
        <v>0.105</v>
      </c>
      <c r="AH8" s="1">
        <v>17.8</v>
      </c>
      <c r="AI8" s="1">
        <v>1045.0899999999999</v>
      </c>
      <c r="AJ8" s="1">
        <v>11.3</v>
      </c>
      <c r="AK8" s="1">
        <v>0.10100000000000001</v>
      </c>
      <c r="AL8" s="1">
        <v>4.4000000000000004</v>
      </c>
      <c r="AM8" s="1">
        <v>6738.38</v>
      </c>
      <c r="AN8" s="1">
        <v>4.9000000000000004</v>
      </c>
      <c r="AO8" s="1">
        <v>37059.300000000003</v>
      </c>
      <c r="AP8" s="1">
        <v>1.9</v>
      </c>
      <c r="AQ8" s="1">
        <v>102.1</v>
      </c>
      <c r="AR8" s="1">
        <v>50205.42</v>
      </c>
      <c r="AS8" s="1">
        <v>1.8</v>
      </c>
      <c r="AT8" s="1">
        <v>96.9</v>
      </c>
      <c r="AU8" s="1">
        <v>49622.34</v>
      </c>
      <c r="AV8" s="1">
        <v>1.6</v>
      </c>
      <c r="AW8" s="1">
        <v>97</v>
      </c>
    </row>
    <row r="9" spans="1:49" x14ac:dyDescent="0.25">
      <c r="C9" s="1" t="s">
        <v>56</v>
      </c>
      <c r="D9" s="1">
        <v>5000</v>
      </c>
      <c r="E9" s="1">
        <v>0.17799999999999999</v>
      </c>
      <c r="F9" s="1">
        <v>25.9</v>
      </c>
      <c r="G9" s="1">
        <v>11125.37</v>
      </c>
      <c r="H9" s="1">
        <v>9.4</v>
      </c>
      <c r="I9" s="1">
        <v>0.16800000000000001</v>
      </c>
      <c r="J9" s="1">
        <v>31.6</v>
      </c>
      <c r="K9" s="1">
        <v>2306.5100000000002</v>
      </c>
      <c r="L9" s="1">
        <v>8.1</v>
      </c>
      <c r="M9" s="1">
        <v>230.274</v>
      </c>
      <c r="N9" s="1">
        <v>40.1</v>
      </c>
      <c r="O9" s="1">
        <v>1261813.3899999999</v>
      </c>
      <c r="P9" s="1">
        <v>2.4</v>
      </c>
      <c r="Q9" s="1">
        <v>34.191000000000003</v>
      </c>
      <c r="R9" s="1">
        <v>8.5</v>
      </c>
      <c r="S9" s="1">
        <v>4459.17</v>
      </c>
      <c r="T9" s="1">
        <v>7.3</v>
      </c>
      <c r="U9" s="1">
        <v>45.564999999999998</v>
      </c>
      <c r="V9" s="1">
        <v>4.4000000000000004</v>
      </c>
      <c r="W9" s="1">
        <v>105797.49</v>
      </c>
      <c r="X9" s="1">
        <v>0.4</v>
      </c>
      <c r="Y9" s="1">
        <v>-4.0000000000000001E-3</v>
      </c>
      <c r="Z9" s="1" t="s">
        <v>28</v>
      </c>
      <c r="AA9" s="1">
        <v>8487.0300000000007</v>
      </c>
      <c r="AB9" s="1">
        <v>5.9</v>
      </c>
      <c r="AC9" s="1">
        <v>-0.03</v>
      </c>
      <c r="AD9" s="1" t="s">
        <v>28</v>
      </c>
      <c r="AE9" s="1">
        <v>454.47</v>
      </c>
      <c r="AF9" s="1">
        <v>15.5</v>
      </c>
      <c r="AG9" s="1">
        <v>0.105</v>
      </c>
      <c r="AH9" s="1">
        <v>6.9</v>
      </c>
      <c r="AI9" s="1">
        <v>1047.0999999999999</v>
      </c>
      <c r="AJ9" s="1">
        <v>5.8</v>
      </c>
      <c r="AK9" s="1">
        <v>9.5000000000000001E-2</v>
      </c>
      <c r="AL9" s="1">
        <v>4.7</v>
      </c>
      <c r="AM9" s="1">
        <v>6327.78</v>
      </c>
      <c r="AN9" s="1">
        <v>4.5</v>
      </c>
      <c r="AO9" s="1">
        <v>36800.449999999997</v>
      </c>
      <c r="AP9" s="1">
        <v>2.2999999999999998</v>
      </c>
      <c r="AQ9" s="1">
        <v>101.4</v>
      </c>
      <c r="AR9" s="1">
        <v>50217.5</v>
      </c>
      <c r="AS9" s="1">
        <v>1.9</v>
      </c>
      <c r="AT9" s="1">
        <v>96.9</v>
      </c>
      <c r="AU9" s="1">
        <v>49047.94</v>
      </c>
      <c r="AV9" s="1">
        <v>2</v>
      </c>
      <c r="AW9" s="1">
        <v>95.9</v>
      </c>
    </row>
    <row r="10" spans="1:49" x14ac:dyDescent="0.25">
      <c r="C10" s="1" t="s">
        <v>58</v>
      </c>
      <c r="D10" s="1">
        <v>5000</v>
      </c>
      <c r="E10" s="1">
        <v>0.159</v>
      </c>
      <c r="F10" s="1">
        <v>14.6</v>
      </c>
      <c r="G10" s="1">
        <v>10724.63</v>
      </c>
      <c r="H10" s="1">
        <v>2.6</v>
      </c>
      <c r="I10" s="1">
        <v>0.13400000000000001</v>
      </c>
      <c r="J10" s="1">
        <v>35.200000000000003</v>
      </c>
      <c r="K10" s="1">
        <v>2200.38</v>
      </c>
      <c r="L10" s="1">
        <v>8</v>
      </c>
      <c r="M10" s="1">
        <v>131.291</v>
      </c>
      <c r="N10" s="1">
        <v>40.6</v>
      </c>
      <c r="O10" s="1">
        <v>1234110.6200000001</v>
      </c>
      <c r="P10" s="1">
        <v>1.2</v>
      </c>
      <c r="Q10" s="1">
        <v>31.071000000000002</v>
      </c>
      <c r="R10" s="1">
        <v>10.1</v>
      </c>
      <c r="S10" s="1">
        <v>4138.75</v>
      </c>
      <c r="T10" s="1">
        <v>7.3</v>
      </c>
      <c r="U10" s="1">
        <v>37.975000000000001</v>
      </c>
      <c r="V10" s="1">
        <v>4.3</v>
      </c>
      <c r="W10" s="1">
        <v>95826.47</v>
      </c>
      <c r="X10" s="1">
        <v>1.3</v>
      </c>
      <c r="Y10" s="1">
        <v>-8.0000000000000002E-3</v>
      </c>
      <c r="Z10" s="1" t="s">
        <v>28</v>
      </c>
      <c r="AA10" s="1">
        <v>8042.31</v>
      </c>
      <c r="AB10" s="1">
        <v>1</v>
      </c>
      <c r="AC10" s="1">
        <v>-0.02</v>
      </c>
      <c r="AD10" s="1" t="s">
        <v>28</v>
      </c>
      <c r="AE10" s="1">
        <v>584.6</v>
      </c>
      <c r="AF10" s="1">
        <v>20.5</v>
      </c>
      <c r="AG10" s="1">
        <v>8.1000000000000003E-2</v>
      </c>
      <c r="AH10" s="1">
        <v>14.6</v>
      </c>
      <c r="AI10" s="1">
        <v>884.92</v>
      </c>
      <c r="AJ10" s="1">
        <v>11</v>
      </c>
      <c r="AK10" s="1">
        <v>8.3000000000000004E-2</v>
      </c>
      <c r="AL10" s="1">
        <v>3.5</v>
      </c>
      <c r="AM10" s="1">
        <v>5628.78</v>
      </c>
      <c r="AN10" s="1">
        <v>3</v>
      </c>
      <c r="AO10" s="1">
        <v>36794.400000000001</v>
      </c>
      <c r="AP10" s="1">
        <v>2.1</v>
      </c>
      <c r="AQ10" s="1">
        <v>101.4</v>
      </c>
      <c r="AR10" s="1">
        <v>50538.87</v>
      </c>
      <c r="AS10" s="1">
        <v>2</v>
      </c>
      <c r="AT10" s="1">
        <v>97.6</v>
      </c>
      <c r="AU10" s="1">
        <v>49086.06</v>
      </c>
      <c r="AV10" s="1">
        <v>2.2000000000000002</v>
      </c>
      <c r="AW10" s="1">
        <v>96</v>
      </c>
    </row>
    <row r="11" spans="1:49" x14ac:dyDescent="0.25">
      <c r="C11" s="1" t="s">
        <v>62</v>
      </c>
      <c r="D11" s="1">
        <v>2500</v>
      </c>
      <c r="E11" s="1">
        <v>0.22900000000000001</v>
      </c>
      <c r="F11" s="1">
        <v>8</v>
      </c>
      <c r="G11" s="1">
        <v>12279.36</v>
      </c>
      <c r="H11" s="1">
        <v>4.8</v>
      </c>
      <c r="I11" s="1">
        <v>0.22600000000000001</v>
      </c>
      <c r="J11" s="1">
        <v>16.3</v>
      </c>
      <c r="K11" s="1">
        <v>2512.75</v>
      </c>
      <c r="L11" s="1">
        <v>6.6</v>
      </c>
      <c r="M11" s="1">
        <v>149.108</v>
      </c>
      <c r="N11" s="1">
        <v>141.30000000000001</v>
      </c>
      <c r="O11" s="1">
        <v>1249111.6399999999</v>
      </c>
      <c r="P11" s="1">
        <v>3.9</v>
      </c>
      <c r="Q11" s="1">
        <v>46.536000000000001</v>
      </c>
      <c r="R11" s="1">
        <v>5.8</v>
      </c>
      <c r="S11" s="1">
        <v>5758.93</v>
      </c>
      <c r="T11" s="1">
        <v>4.5999999999999996</v>
      </c>
      <c r="U11" s="1">
        <v>58.110999999999997</v>
      </c>
      <c r="V11" s="1">
        <v>4.5999999999999996</v>
      </c>
      <c r="W11" s="1">
        <v>123286.5</v>
      </c>
      <c r="X11" s="1">
        <v>1</v>
      </c>
      <c r="Y11" s="1">
        <v>1.2E-2</v>
      </c>
      <c r="Z11" s="1">
        <v>25.2</v>
      </c>
      <c r="AA11" s="1">
        <v>10448.219999999999</v>
      </c>
      <c r="AB11" s="1">
        <v>2</v>
      </c>
      <c r="AC11" s="1">
        <v>-1.9E-2</v>
      </c>
      <c r="AD11" s="1" t="s">
        <v>28</v>
      </c>
      <c r="AE11" s="1">
        <v>592.61</v>
      </c>
      <c r="AF11" s="1">
        <v>7.3</v>
      </c>
      <c r="AG11" s="1">
        <v>0.152</v>
      </c>
      <c r="AH11" s="1">
        <v>8.6999999999999993</v>
      </c>
      <c r="AI11" s="1">
        <v>1407.49</v>
      </c>
      <c r="AJ11" s="1">
        <v>7.4</v>
      </c>
      <c r="AK11" s="1">
        <v>0.14000000000000001</v>
      </c>
      <c r="AL11" s="1">
        <v>2.8</v>
      </c>
      <c r="AM11" s="1">
        <v>9308.3700000000008</v>
      </c>
      <c r="AN11" s="1">
        <v>3</v>
      </c>
      <c r="AO11" s="1">
        <v>37105.46</v>
      </c>
      <c r="AP11" s="1">
        <v>2.4</v>
      </c>
      <c r="AQ11" s="1">
        <v>102.2</v>
      </c>
      <c r="AR11" s="1">
        <v>50854.25</v>
      </c>
      <c r="AS11" s="1">
        <v>1.3</v>
      </c>
      <c r="AT11" s="1">
        <v>98.2</v>
      </c>
      <c r="AU11" s="1">
        <v>50074.47</v>
      </c>
      <c r="AV11" s="1">
        <v>1.6</v>
      </c>
      <c r="AW11" s="1">
        <v>97.9</v>
      </c>
    </row>
    <row r="12" spans="1:49" x14ac:dyDescent="0.25">
      <c r="C12" s="1" t="s">
        <v>64</v>
      </c>
      <c r="D12" s="1">
        <v>2500</v>
      </c>
      <c r="E12" s="1">
        <v>0.26</v>
      </c>
      <c r="F12" s="1">
        <v>6</v>
      </c>
      <c r="G12" s="1">
        <v>12862.45</v>
      </c>
      <c r="H12" s="1">
        <v>2.1</v>
      </c>
      <c r="I12" s="1">
        <v>0.249</v>
      </c>
      <c r="J12" s="1">
        <v>22.5</v>
      </c>
      <c r="K12" s="1">
        <v>2572.81</v>
      </c>
      <c r="L12" s="1">
        <v>6.4</v>
      </c>
      <c r="M12" s="1">
        <v>75.8</v>
      </c>
      <c r="N12" s="1">
        <v>79.7</v>
      </c>
      <c r="O12" s="1">
        <v>1223829.1399999999</v>
      </c>
      <c r="P12" s="1">
        <v>1</v>
      </c>
      <c r="Q12" s="1">
        <v>35.325000000000003</v>
      </c>
      <c r="R12" s="1">
        <v>2.9</v>
      </c>
      <c r="S12" s="1">
        <v>4591.34</v>
      </c>
      <c r="T12" s="1">
        <v>2</v>
      </c>
      <c r="U12" s="1">
        <v>46.774999999999999</v>
      </c>
      <c r="V12" s="1">
        <v>2.9</v>
      </c>
      <c r="W12" s="1">
        <v>107848.19</v>
      </c>
      <c r="X12" s="1">
        <v>1</v>
      </c>
      <c r="Y12" s="1">
        <v>7.0000000000000001E-3</v>
      </c>
      <c r="Z12" s="1">
        <v>47.3</v>
      </c>
      <c r="AA12" s="1">
        <v>9801.14</v>
      </c>
      <c r="AB12" s="1">
        <v>3.4</v>
      </c>
      <c r="AC12" s="1">
        <v>-1.2999999999999999E-2</v>
      </c>
      <c r="AD12" s="1" t="s">
        <v>28</v>
      </c>
      <c r="AE12" s="1">
        <v>668.69</v>
      </c>
      <c r="AF12" s="1">
        <v>13.8</v>
      </c>
      <c r="AG12" s="1">
        <v>0.115</v>
      </c>
      <c r="AH12" s="1">
        <v>15.5</v>
      </c>
      <c r="AI12" s="1">
        <v>1133.19</v>
      </c>
      <c r="AJ12" s="1">
        <v>12.6</v>
      </c>
      <c r="AK12" s="1">
        <v>0.11600000000000001</v>
      </c>
      <c r="AL12" s="1">
        <v>2.8</v>
      </c>
      <c r="AM12" s="1">
        <v>7755.9</v>
      </c>
      <c r="AN12" s="1">
        <v>3.1</v>
      </c>
      <c r="AO12" s="1">
        <v>36945.019999999997</v>
      </c>
      <c r="AP12" s="1">
        <v>0.9</v>
      </c>
      <c r="AQ12" s="1">
        <v>101.8</v>
      </c>
      <c r="AR12" s="1">
        <v>50709.760000000002</v>
      </c>
      <c r="AS12" s="1">
        <v>1.6</v>
      </c>
      <c r="AT12" s="1">
        <v>97.9</v>
      </c>
      <c r="AU12" s="1">
        <v>49909.64</v>
      </c>
      <c r="AV12" s="1">
        <v>1.5</v>
      </c>
      <c r="AW12" s="1">
        <v>97.6</v>
      </c>
    </row>
    <row r="13" spans="1:49" ht="15.75" customHeight="1" x14ac:dyDescent="0.25">
      <c r="C13" s="1" t="s">
        <v>66</v>
      </c>
      <c r="D13" s="1">
        <v>2500</v>
      </c>
      <c r="E13" s="1">
        <v>0.26700000000000002</v>
      </c>
      <c r="F13" s="1">
        <v>4.0999999999999996</v>
      </c>
      <c r="G13" s="1">
        <v>12954.65</v>
      </c>
      <c r="H13" s="1">
        <v>1.6</v>
      </c>
      <c r="I13" s="1">
        <v>0.26500000000000001</v>
      </c>
      <c r="J13" s="1">
        <v>9</v>
      </c>
      <c r="K13" s="1">
        <v>2610.86</v>
      </c>
      <c r="L13" s="1">
        <v>3.7</v>
      </c>
      <c r="M13" s="1">
        <v>65.956000000000003</v>
      </c>
      <c r="N13" s="1">
        <v>181.4</v>
      </c>
      <c r="O13" s="1">
        <v>1215539.96</v>
      </c>
      <c r="P13" s="1">
        <v>1.2</v>
      </c>
      <c r="Q13" s="1">
        <v>26.042000000000002</v>
      </c>
      <c r="R13" s="1">
        <v>11.8</v>
      </c>
      <c r="S13" s="1">
        <v>3628.11</v>
      </c>
      <c r="T13" s="1">
        <v>8.5</v>
      </c>
      <c r="U13" s="1">
        <v>34.167999999999999</v>
      </c>
      <c r="V13" s="1">
        <v>3.6</v>
      </c>
      <c r="W13" s="1">
        <v>90816.54</v>
      </c>
      <c r="X13" s="1">
        <v>0.8</v>
      </c>
      <c r="Y13" s="1">
        <v>5.0000000000000001E-3</v>
      </c>
      <c r="Z13" s="1">
        <v>76</v>
      </c>
      <c r="AA13" s="1">
        <v>9584.7900000000009</v>
      </c>
      <c r="AB13" s="1">
        <v>5</v>
      </c>
      <c r="AC13" s="1">
        <v>-1.2999999999999999E-2</v>
      </c>
      <c r="AD13" s="1" t="s">
        <v>28</v>
      </c>
      <c r="AE13" s="1">
        <v>668.69</v>
      </c>
      <c r="AF13" s="1">
        <v>11.5</v>
      </c>
      <c r="AG13" s="1">
        <v>0.1</v>
      </c>
      <c r="AH13" s="1">
        <v>6.3</v>
      </c>
      <c r="AI13" s="1">
        <v>1025.07</v>
      </c>
      <c r="AJ13" s="1">
        <v>5.4</v>
      </c>
      <c r="AK13" s="1">
        <v>9.4E-2</v>
      </c>
      <c r="AL13" s="1">
        <v>5.3</v>
      </c>
      <c r="AM13" s="1">
        <v>6357.81</v>
      </c>
      <c r="AN13" s="1">
        <v>4.9000000000000004</v>
      </c>
      <c r="AO13" s="1">
        <v>36788.36</v>
      </c>
      <c r="AP13" s="1">
        <v>1.8</v>
      </c>
      <c r="AQ13" s="1">
        <v>101.3</v>
      </c>
      <c r="AR13" s="1">
        <v>50866.400000000001</v>
      </c>
      <c r="AS13" s="1">
        <v>1.3</v>
      </c>
      <c r="AT13" s="1">
        <v>98.2</v>
      </c>
      <c r="AU13" s="1">
        <v>48997.7</v>
      </c>
      <c r="AV13" s="1">
        <v>0.9</v>
      </c>
      <c r="AW13" s="1">
        <v>95.8</v>
      </c>
    </row>
    <row r="14" spans="1:49" ht="15.75" customHeight="1" x14ac:dyDescent="0.25">
      <c r="C14" s="1" t="s">
        <v>69</v>
      </c>
      <c r="D14" s="1">
        <v>10</v>
      </c>
      <c r="E14" s="1">
        <v>1.49</v>
      </c>
      <c r="F14" s="1">
        <v>1.2</v>
      </c>
      <c r="G14" s="1">
        <v>39196.32</v>
      </c>
      <c r="H14" s="1">
        <v>1.3</v>
      </c>
      <c r="I14" s="1">
        <v>1.3859999999999999</v>
      </c>
      <c r="J14" s="1">
        <v>9.1999999999999993</v>
      </c>
      <c r="K14" s="1">
        <v>6295.66</v>
      </c>
      <c r="L14" s="1">
        <v>6.5</v>
      </c>
      <c r="M14" s="1">
        <v>10005.203</v>
      </c>
      <c r="N14" s="1">
        <v>1.6</v>
      </c>
      <c r="O14" s="1">
        <v>4069021.27</v>
      </c>
      <c r="P14" s="1">
        <v>1.4</v>
      </c>
      <c r="Q14" s="1">
        <v>5983.808</v>
      </c>
      <c r="R14" s="1">
        <v>1.6</v>
      </c>
      <c r="S14" s="1">
        <v>623391.96</v>
      </c>
      <c r="T14" s="1">
        <v>0.9</v>
      </c>
      <c r="U14" s="1">
        <v>7032.8490000000002</v>
      </c>
      <c r="V14" s="1">
        <v>2.6</v>
      </c>
      <c r="W14" s="1">
        <v>9505062.2899999991</v>
      </c>
      <c r="X14" s="1">
        <v>1.8</v>
      </c>
      <c r="Y14" s="1">
        <v>0.74</v>
      </c>
      <c r="Z14" s="1">
        <v>1.8</v>
      </c>
      <c r="AA14" s="1">
        <v>93665.15</v>
      </c>
      <c r="AB14" s="1">
        <v>2</v>
      </c>
      <c r="AC14" s="1">
        <v>1.3240000000000001</v>
      </c>
      <c r="AD14" s="1">
        <v>4.5</v>
      </c>
      <c r="AE14" s="1">
        <v>16868.64</v>
      </c>
      <c r="AF14" s="1">
        <v>2.9</v>
      </c>
      <c r="AG14" s="1">
        <v>25.759</v>
      </c>
      <c r="AH14" s="1">
        <v>1.8</v>
      </c>
      <c r="AI14" s="1">
        <v>192454.62</v>
      </c>
      <c r="AJ14" s="1">
        <v>0.8</v>
      </c>
      <c r="AK14" s="1">
        <v>25.731000000000002</v>
      </c>
      <c r="AL14" s="1">
        <v>2.6</v>
      </c>
      <c r="AM14" s="1">
        <v>1691182.14</v>
      </c>
      <c r="AN14" s="1">
        <v>2.2000000000000002</v>
      </c>
      <c r="AO14" s="1">
        <v>37663.43</v>
      </c>
      <c r="AP14" s="1">
        <v>1.3</v>
      </c>
      <c r="AQ14" s="1">
        <v>103.8</v>
      </c>
      <c r="AR14" s="1">
        <v>51754.53</v>
      </c>
      <c r="AS14" s="1">
        <v>2.2999999999999998</v>
      </c>
      <c r="AT14" s="1">
        <v>99.9</v>
      </c>
      <c r="AU14" s="1">
        <v>52270.69</v>
      </c>
      <c r="AV14" s="1">
        <v>2.7</v>
      </c>
      <c r="AW14" s="1">
        <v>102.2</v>
      </c>
    </row>
    <row r="15" spans="1:49" ht="15.75" customHeight="1" x14ac:dyDescent="0.25">
      <c r="C15" s="1" t="s">
        <v>72</v>
      </c>
      <c r="D15" s="1">
        <v>10</v>
      </c>
      <c r="E15" s="1">
        <v>1.4790000000000001</v>
      </c>
      <c r="F15" s="1">
        <v>3.1</v>
      </c>
      <c r="G15" s="1">
        <v>40458.83</v>
      </c>
      <c r="H15" s="1">
        <v>2.4</v>
      </c>
      <c r="I15" s="1">
        <v>1.4159999999999999</v>
      </c>
      <c r="J15" s="1">
        <v>2.4</v>
      </c>
      <c r="K15" s="1">
        <v>6638.15</v>
      </c>
      <c r="L15" s="1">
        <v>1.6</v>
      </c>
      <c r="M15" s="1">
        <v>8802.4650000000001</v>
      </c>
      <c r="N15" s="1">
        <v>3.6</v>
      </c>
      <c r="O15" s="1">
        <v>3869791.25</v>
      </c>
      <c r="P15" s="1">
        <v>2.1</v>
      </c>
      <c r="Q15" s="1">
        <v>5145.9790000000003</v>
      </c>
      <c r="R15" s="1">
        <v>2.6</v>
      </c>
      <c r="S15" s="1">
        <v>556776.87</v>
      </c>
      <c r="T15" s="1">
        <v>2</v>
      </c>
      <c r="U15" s="1">
        <v>6121.2110000000002</v>
      </c>
      <c r="V15" s="1">
        <v>2.9</v>
      </c>
      <c r="W15" s="1">
        <v>8596416.4299999997</v>
      </c>
      <c r="X15" s="1">
        <v>2.2999999999999998</v>
      </c>
      <c r="Y15" s="1">
        <v>0.75700000000000001</v>
      </c>
      <c r="Z15" s="1">
        <v>1.7</v>
      </c>
      <c r="AA15" s="1">
        <v>99174.39</v>
      </c>
      <c r="AB15" s="1">
        <v>1.2</v>
      </c>
      <c r="AC15" s="1">
        <v>2.0059999999999998</v>
      </c>
      <c r="AD15" s="1">
        <v>3</v>
      </c>
      <c r="AE15" s="1">
        <v>25746.44</v>
      </c>
      <c r="AF15" s="1">
        <v>2</v>
      </c>
      <c r="AG15" s="1">
        <v>23.937000000000001</v>
      </c>
      <c r="AH15" s="1">
        <v>2.2000000000000002</v>
      </c>
      <c r="AI15" s="1">
        <v>183234.69</v>
      </c>
      <c r="AJ15" s="1">
        <v>1.4</v>
      </c>
      <c r="AK15" s="1">
        <v>24.459</v>
      </c>
      <c r="AL15" s="1">
        <v>1.4</v>
      </c>
      <c r="AM15" s="1">
        <v>1647187.65</v>
      </c>
      <c r="AN15" s="1">
        <v>1.9</v>
      </c>
      <c r="AO15" s="1">
        <v>39104.75</v>
      </c>
      <c r="AP15" s="1">
        <v>0.7</v>
      </c>
      <c r="AQ15" s="1">
        <v>107.7</v>
      </c>
      <c r="AR15" s="1">
        <v>53024.25</v>
      </c>
      <c r="AS15" s="1">
        <v>2.6</v>
      </c>
      <c r="AT15" s="1">
        <v>102.4</v>
      </c>
      <c r="AU15" s="1">
        <v>52933.73</v>
      </c>
      <c r="AV15" s="1">
        <v>2.2000000000000002</v>
      </c>
      <c r="AW15" s="1">
        <v>103.5</v>
      </c>
    </row>
    <row r="16" spans="1:49" ht="15.75" customHeight="1" x14ac:dyDescent="0.25">
      <c r="C16" s="1" t="s">
        <v>75</v>
      </c>
      <c r="D16" s="1">
        <v>10</v>
      </c>
      <c r="E16" s="1">
        <v>1.5509999999999999</v>
      </c>
      <c r="F16" s="1">
        <v>1.3</v>
      </c>
      <c r="G16" s="1">
        <v>42384.03</v>
      </c>
      <c r="H16" s="1">
        <v>1.2</v>
      </c>
      <c r="I16" s="1">
        <v>1.462</v>
      </c>
      <c r="J16" s="1">
        <v>5.2</v>
      </c>
      <c r="K16" s="1">
        <v>6848.48</v>
      </c>
      <c r="L16" s="1">
        <v>3.4</v>
      </c>
      <c r="M16" s="1">
        <v>8625.7810000000009</v>
      </c>
      <c r="N16" s="1">
        <v>4.2</v>
      </c>
      <c r="O16" s="1">
        <v>3848739.01</v>
      </c>
      <c r="P16" s="1">
        <v>2.7</v>
      </c>
      <c r="Q16" s="1">
        <v>4978.4610000000002</v>
      </c>
      <c r="R16" s="1">
        <v>1.2</v>
      </c>
      <c r="S16" s="1">
        <v>543079.61</v>
      </c>
      <c r="T16" s="1">
        <v>0.7</v>
      </c>
      <c r="U16" s="1">
        <v>5832.8680000000004</v>
      </c>
      <c r="V16" s="1">
        <v>1.5</v>
      </c>
      <c r="W16" s="1">
        <v>8261913.9699999997</v>
      </c>
      <c r="X16" s="1">
        <v>2.2000000000000002</v>
      </c>
      <c r="Y16" s="1">
        <v>0.84099999999999997</v>
      </c>
      <c r="Z16" s="1">
        <v>1.3</v>
      </c>
      <c r="AA16" s="1">
        <v>110035.55</v>
      </c>
      <c r="AB16" s="1">
        <v>0.9</v>
      </c>
      <c r="AC16" s="1">
        <v>1.3089999999999999</v>
      </c>
      <c r="AD16" s="1">
        <v>1.9</v>
      </c>
      <c r="AE16" s="1">
        <v>17022.990000000002</v>
      </c>
      <c r="AF16" s="1">
        <v>1.9</v>
      </c>
      <c r="AG16" s="1">
        <v>24.838999999999999</v>
      </c>
      <c r="AH16" s="1">
        <v>1.2</v>
      </c>
      <c r="AI16" s="1">
        <v>189297.21</v>
      </c>
      <c r="AJ16" s="1">
        <v>1.7</v>
      </c>
      <c r="AK16" s="1">
        <v>25.292999999999999</v>
      </c>
      <c r="AL16" s="1">
        <v>1.9</v>
      </c>
      <c r="AM16" s="1">
        <v>1695524.29</v>
      </c>
      <c r="AN16" s="1">
        <v>2.4</v>
      </c>
      <c r="AO16" s="1">
        <v>39421.74</v>
      </c>
      <c r="AP16" s="1">
        <v>0.9</v>
      </c>
      <c r="AQ16" s="1">
        <v>108.6</v>
      </c>
      <c r="AR16" s="1">
        <v>52773.25</v>
      </c>
      <c r="AS16" s="1">
        <v>1.6</v>
      </c>
      <c r="AT16" s="1">
        <v>101.9</v>
      </c>
      <c r="AU16" s="1">
        <v>54378.559999999998</v>
      </c>
      <c r="AV16" s="1">
        <v>0.7</v>
      </c>
      <c r="AW16" s="1">
        <v>106.3</v>
      </c>
    </row>
    <row r="17" spans="1:49" ht="15.75" customHeight="1" x14ac:dyDescent="0.25">
      <c r="C17" s="1" t="s">
        <v>78</v>
      </c>
      <c r="D17" s="1">
        <v>10</v>
      </c>
      <c r="E17" s="1">
        <v>1.337</v>
      </c>
      <c r="F17" s="1">
        <v>3.1</v>
      </c>
      <c r="G17" s="1">
        <v>37054.75</v>
      </c>
      <c r="H17" s="1">
        <v>1.8</v>
      </c>
      <c r="I17" s="1">
        <v>1.254</v>
      </c>
      <c r="J17" s="1">
        <v>10.8</v>
      </c>
      <c r="K17" s="1">
        <v>6045.31</v>
      </c>
      <c r="L17" s="1">
        <v>5.7</v>
      </c>
      <c r="M17" s="1">
        <v>18802.645</v>
      </c>
      <c r="N17" s="1">
        <v>2.2999999999999998</v>
      </c>
      <c r="O17" s="1">
        <v>6770531.5099999998</v>
      </c>
      <c r="P17" s="1">
        <v>1.1000000000000001</v>
      </c>
      <c r="Q17" s="1">
        <v>11015.115</v>
      </c>
      <c r="R17" s="1">
        <v>3</v>
      </c>
      <c r="S17" s="1">
        <v>1181791.1499999999</v>
      </c>
      <c r="T17" s="1">
        <v>1.2</v>
      </c>
      <c r="U17" s="1">
        <v>12963.142</v>
      </c>
      <c r="V17" s="1">
        <v>3.8</v>
      </c>
      <c r="W17" s="1">
        <v>18015843.579999998</v>
      </c>
      <c r="X17" s="1">
        <v>2.5</v>
      </c>
      <c r="Y17" s="1">
        <v>0.78600000000000003</v>
      </c>
      <c r="Z17" s="1">
        <v>2</v>
      </c>
      <c r="AA17" s="1">
        <v>101915.66</v>
      </c>
      <c r="AB17" s="1">
        <v>1.3</v>
      </c>
      <c r="AC17" s="1">
        <v>0.93300000000000005</v>
      </c>
      <c r="AD17" s="1">
        <v>4</v>
      </c>
      <c r="AE17" s="1">
        <v>12407.73</v>
      </c>
      <c r="AF17" s="1">
        <v>3.8</v>
      </c>
      <c r="AG17" s="1">
        <v>24.613</v>
      </c>
      <c r="AH17" s="1">
        <v>2.2000000000000002</v>
      </c>
      <c r="AI17" s="1">
        <v>187935.63</v>
      </c>
      <c r="AJ17" s="1">
        <v>1.8</v>
      </c>
      <c r="AK17" s="1">
        <v>24.989000000000001</v>
      </c>
      <c r="AL17" s="1">
        <v>1</v>
      </c>
      <c r="AM17" s="1">
        <v>1678487.85</v>
      </c>
      <c r="AN17" s="1">
        <v>0.9</v>
      </c>
      <c r="AO17" s="1">
        <v>38829.72</v>
      </c>
      <c r="AP17" s="1">
        <v>2.2000000000000002</v>
      </c>
      <c r="AQ17" s="1">
        <v>107</v>
      </c>
      <c r="AR17" s="1">
        <v>52877.71</v>
      </c>
      <c r="AS17" s="1">
        <v>0.7</v>
      </c>
      <c r="AT17" s="1">
        <v>102.1</v>
      </c>
      <c r="AU17" s="1">
        <v>54060.97</v>
      </c>
      <c r="AV17" s="1">
        <v>2.2000000000000002</v>
      </c>
      <c r="AW17" s="1">
        <v>105.7</v>
      </c>
    </row>
    <row r="18" spans="1:49" ht="15.75" customHeight="1" x14ac:dyDescent="0.25">
      <c r="C18" s="1" t="s">
        <v>81</v>
      </c>
      <c r="D18" s="1">
        <v>10</v>
      </c>
      <c r="E18" s="1">
        <v>1.5509999999999999</v>
      </c>
      <c r="F18" s="1">
        <v>2.2000000000000002</v>
      </c>
      <c r="G18" s="1">
        <v>42677.14</v>
      </c>
      <c r="H18" s="1">
        <v>0.3</v>
      </c>
      <c r="I18" s="1">
        <v>1.3759999999999999</v>
      </c>
      <c r="J18" s="1">
        <v>4.2</v>
      </c>
      <c r="K18" s="1">
        <v>6602.12</v>
      </c>
      <c r="L18" s="1">
        <v>1.9</v>
      </c>
      <c r="M18" s="1">
        <v>26730.91</v>
      </c>
      <c r="N18" s="1">
        <v>3.1</v>
      </c>
      <c r="O18" s="1">
        <v>9298045.5299999993</v>
      </c>
      <c r="P18" s="1">
        <v>1.3</v>
      </c>
      <c r="Q18" s="1">
        <v>15415.447</v>
      </c>
      <c r="R18" s="1">
        <v>2.8</v>
      </c>
      <c r="S18" s="1">
        <v>1691193.95</v>
      </c>
      <c r="T18" s="1">
        <v>1.4</v>
      </c>
      <c r="U18" s="1">
        <v>18783.672999999999</v>
      </c>
      <c r="V18" s="1">
        <v>3.6</v>
      </c>
      <c r="W18" s="1">
        <v>26678489.920000002</v>
      </c>
      <c r="X18" s="1">
        <v>2.6</v>
      </c>
      <c r="Y18" s="1">
        <v>0.72699999999999998</v>
      </c>
      <c r="Z18" s="1">
        <v>1.7</v>
      </c>
      <c r="AA18" s="1">
        <v>97169</v>
      </c>
      <c r="AB18" s="1">
        <v>1.4</v>
      </c>
      <c r="AC18" s="1">
        <v>0.872</v>
      </c>
      <c r="AD18" s="1">
        <v>4.2</v>
      </c>
      <c r="AE18" s="1">
        <v>11313.77</v>
      </c>
      <c r="AF18" s="1">
        <v>3.9</v>
      </c>
      <c r="AG18" s="1">
        <v>26.65</v>
      </c>
      <c r="AH18" s="1">
        <v>1.7</v>
      </c>
      <c r="AI18" s="1">
        <v>197695.57</v>
      </c>
      <c r="AJ18" s="1">
        <v>1.7</v>
      </c>
      <c r="AK18" s="1">
        <v>27.236999999999998</v>
      </c>
      <c r="AL18" s="1">
        <v>0.9</v>
      </c>
      <c r="AM18" s="1">
        <v>1777444.01</v>
      </c>
      <c r="AN18" s="1">
        <v>0.4</v>
      </c>
      <c r="AO18" s="1">
        <v>39710.83</v>
      </c>
      <c r="AP18" s="1">
        <v>1.9</v>
      </c>
      <c r="AQ18" s="1">
        <v>109.4</v>
      </c>
      <c r="AR18" s="1">
        <v>51374.720000000001</v>
      </c>
      <c r="AS18" s="1">
        <v>0.5</v>
      </c>
      <c r="AT18" s="1">
        <v>99.2</v>
      </c>
      <c r="AU18" s="1">
        <v>51121.16</v>
      </c>
      <c r="AV18" s="1">
        <v>1.4</v>
      </c>
      <c r="AW18" s="1">
        <v>99.9</v>
      </c>
    </row>
    <row r="19" spans="1:49" ht="15.75" customHeight="1" x14ac:dyDescent="0.25">
      <c r="C19" s="1" t="s">
        <v>84</v>
      </c>
      <c r="D19" s="1">
        <f>10*4/((34.9425-34.6518))</f>
        <v>137.59889920880582</v>
      </c>
      <c r="E19" s="1">
        <v>1262.1179999999999</v>
      </c>
      <c r="F19" s="1">
        <v>2.6</v>
      </c>
      <c r="G19" s="1">
        <v>40091256.590000004</v>
      </c>
      <c r="H19" s="1">
        <v>1.6</v>
      </c>
      <c r="I19" s="1">
        <v>1266.277</v>
      </c>
      <c r="J19" s="1">
        <v>2.8</v>
      </c>
      <c r="K19" s="1">
        <v>6131846.9800000004</v>
      </c>
      <c r="L19" s="1">
        <v>1.3</v>
      </c>
      <c r="M19" s="1">
        <v>289367.40899999999</v>
      </c>
      <c r="N19" s="1">
        <v>2.1</v>
      </c>
      <c r="O19" s="1">
        <v>124991654.25</v>
      </c>
      <c r="P19" s="1">
        <v>1.4</v>
      </c>
      <c r="Q19" s="1">
        <v>166256.054</v>
      </c>
      <c r="R19" s="1">
        <v>1.2</v>
      </c>
      <c r="S19" s="1">
        <v>25909871.59</v>
      </c>
      <c r="T19" s="1">
        <v>1.8</v>
      </c>
      <c r="U19" s="1">
        <v>201944.747</v>
      </c>
      <c r="V19" s="1">
        <v>1.9</v>
      </c>
      <c r="W19" s="1">
        <v>406928410.07999998</v>
      </c>
      <c r="X19" s="1">
        <v>1.2</v>
      </c>
      <c r="Y19" s="1">
        <v>55.595999999999997</v>
      </c>
      <c r="Z19" s="1">
        <v>1.5</v>
      </c>
      <c r="AA19" s="1">
        <v>9514663.6999999993</v>
      </c>
      <c r="AB19" s="1">
        <v>1.5</v>
      </c>
      <c r="AC19" s="1">
        <v>1.095</v>
      </c>
      <c r="AD19" s="1">
        <v>1.3</v>
      </c>
      <c r="AE19" s="1">
        <v>192816.85</v>
      </c>
      <c r="AF19" s="1">
        <v>2.2999999999999998</v>
      </c>
      <c r="AG19" s="1">
        <v>63.71</v>
      </c>
      <c r="AH19" s="1">
        <v>1.4</v>
      </c>
      <c r="AI19" s="1">
        <v>6501977.6600000001</v>
      </c>
      <c r="AJ19" s="1">
        <v>1.6</v>
      </c>
      <c r="AK19" s="1">
        <v>63.643000000000001</v>
      </c>
      <c r="AL19" s="1">
        <v>2.5</v>
      </c>
      <c r="AM19" s="1">
        <v>57195030.009999998</v>
      </c>
      <c r="AN19" s="1">
        <v>3.5</v>
      </c>
      <c r="AO19" s="1">
        <v>56423.37</v>
      </c>
      <c r="AP19" s="1">
        <v>1.7</v>
      </c>
      <c r="AQ19" s="1">
        <v>155.4</v>
      </c>
      <c r="AR19" s="1">
        <v>707426.05</v>
      </c>
      <c r="AS19" s="1">
        <v>1.4</v>
      </c>
      <c r="AT19" s="1">
        <v>1365.6</v>
      </c>
      <c r="AU19" s="1">
        <v>46727.65</v>
      </c>
      <c r="AV19" s="1">
        <v>1.5</v>
      </c>
      <c r="AW19" s="1">
        <v>91.4</v>
      </c>
    </row>
    <row r="20" spans="1:49" ht="15.75" customHeight="1" x14ac:dyDescent="0.25"/>
    <row r="21" spans="1:49" ht="15.75" customHeight="1" x14ac:dyDescent="0.25"/>
    <row r="22" spans="1:49" ht="15.75" customHeight="1" x14ac:dyDescent="0.25">
      <c r="A22" s="11" t="s">
        <v>204</v>
      </c>
      <c r="B22" s="12"/>
      <c r="C22" s="12"/>
      <c r="D22" s="12"/>
      <c r="E22" s="12"/>
      <c r="F22" s="24" t="s">
        <v>205</v>
      </c>
      <c r="G22" s="25"/>
      <c r="H22" s="25"/>
      <c r="I22" s="25"/>
      <c r="J22" s="26"/>
      <c r="K22" s="12" t="s">
        <v>206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</row>
    <row r="23" spans="1:49" ht="15.75" customHeight="1" x14ac:dyDescent="0.25">
      <c r="C23" s="1" t="s">
        <v>207</v>
      </c>
      <c r="D23" s="1" t="s">
        <v>208</v>
      </c>
      <c r="E23" s="1" t="s">
        <v>18</v>
      </c>
      <c r="F23" s="1" t="s">
        <v>209</v>
      </c>
      <c r="G23" s="1" t="s">
        <v>210</v>
      </c>
      <c r="H23" s="1" t="s">
        <v>211</v>
      </c>
      <c r="I23" s="1" t="s">
        <v>212</v>
      </c>
      <c r="J23" s="1" t="s">
        <v>213</v>
      </c>
      <c r="K23" t="s">
        <v>221</v>
      </c>
    </row>
    <row r="24" spans="1:49" ht="15.75" customHeight="1" x14ac:dyDescent="0.25">
      <c r="C24" s="1">
        <f t="shared" ref="C24:C39" si="0">D4</f>
        <v>5000</v>
      </c>
      <c r="D24" s="1">
        <v>3</v>
      </c>
      <c r="E24" s="1" t="str">
        <f t="shared" ref="E24:E39" si="1">C4</f>
        <v>Strelow-2-1</v>
      </c>
      <c r="F24" s="1">
        <f t="shared" ref="F24:F39" si="2">D4*I4</f>
        <v>92929.999999999985</v>
      </c>
      <c r="G24" s="1">
        <f t="shared" ref="G24:G39" si="3">D4*U4</f>
        <v>8159020</v>
      </c>
      <c r="H24" s="1">
        <f t="shared" ref="H24:H39" si="4">D4*Y4</f>
        <v>3905</v>
      </c>
      <c r="I24" s="1">
        <f t="shared" ref="I24:I38" si="5">D4*AC4</f>
        <v>290</v>
      </c>
      <c r="J24" s="1">
        <f t="shared" ref="J24:J39" si="6">AK4*D4</f>
        <v>33865</v>
      </c>
      <c r="K24">
        <f>D24</f>
        <v>3</v>
      </c>
    </row>
    <row r="25" spans="1:49" ht="15.75" customHeight="1" x14ac:dyDescent="0.25">
      <c r="C25" s="1">
        <f t="shared" si="0"/>
        <v>5000</v>
      </c>
      <c r="D25" s="1">
        <v>3</v>
      </c>
      <c r="E25" s="1" t="str">
        <f t="shared" si="1"/>
        <v>Strelow-2-2</v>
      </c>
      <c r="F25" s="1">
        <f t="shared" si="2"/>
        <v>114905.00000000001</v>
      </c>
      <c r="G25" s="1">
        <f t="shared" si="3"/>
        <v>15547304.999999998</v>
      </c>
      <c r="H25" s="1">
        <f t="shared" si="4"/>
        <v>5060</v>
      </c>
      <c r="I25" s="1">
        <f t="shared" si="5"/>
        <v>650</v>
      </c>
      <c r="J25" s="1">
        <f t="shared" si="6"/>
        <v>52270</v>
      </c>
      <c r="K25">
        <f>K24+D25</f>
        <v>6</v>
      </c>
    </row>
    <row r="26" spans="1:49" ht="15.75" customHeight="1" x14ac:dyDescent="0.25">
      <c r="C26" s="1">
        <f t="shared" si="0"/>
        <v>5000</v>
      </c>
      <c r="D26" s="1">
        <v>3</v>
      </c>
      <c r="E26" s="1" t="str">
        <f t="shared" si="1"/>
        <v>Strelow-2-3</v>
      </c>
      <c r="F26" s="1">
        <f t="shared" si="2"/>
        <v>32010</v>
      </c>
      <c r="G26" s="1">
        <f t="shared" si="3"/>
        <v>4832205</v>
      </c>
      <c r="H26" s="1">
        <f t="shared" si="4"/>
        <v>1375</v>
      </c>
      <c r="I26" s="1">
        <f t="shared" si="5"/>
        <v>90</v>
      </c>
      <c r="J26" s="1">
        <f t="shared" si="6"/>
        <v>14940</v>
      </c>
      <c r="K26">
        <f t="shared" ref="K26:K38" si="7">K25+D26</f>
        <v>9</v>
      </c>
    </row>
    <row r="27" spans="1:49" ht="15.75" customHeight="1" x14ac:dyDescent="0.25">
      <c r="C27" s="1">
        <f t="shared" si="0"/>
        <v>5000</v>
      </c>
      <c r="D27" s="1">
        <v>3</v>
      </c>
      <c r="E27" s="1" t="str">
        <f t="shared" si="1"/>
        <v>Strelow-2-4</v>
      </c>
      <c r="F27" s="1">
        <f t="shared" si="2"/>
        <v>1395.0000000000002</v>
      </c>
      <c r="G27" s="1">
        <f t="shared" si="3"/>
        <v>516130</v>
      </c>
      <c r="H27" s="1">
        <f t="shared" si="4"/>
        <v>-20</v>
      </c>
      <c r="I27" s="1">
        <f t="shared" si="5"/>
        <v>-135</v>
      </c>
      <c r="J27" s="1">
        <f t="shared" si="6"/>
        <v>900</v>
      </c>
      <c r="K27">
        <f t="shared" si="7"/>
        <v>12</v>
      </c>
    </row>
    <row r="28" spans="1:49" ht="15.75" customHeight="1" x14ac:dyDescent="0.25">
      <c r="C28" s="1">
        <f t="shared" si="0"/>
        <v>5000</v>
      </c>
      <c r="D28" s="1">
        <v>3</v>
      </c>
      <c r="E28" s="1" t="str">
        <f t="shared" si="1"/>
        <v>Strelow-2-5</v>
      </c>
      <c r="F28" s="1">
        <f t="shared" si="2"/>
        <v>805</v>
      </c>
      <c r="G28" s="1">
        <f t="shared" si="3"/>
        <v>298610</v>
      </c>
      <c r="H28" s="1">
        <f t="shared" si="4"/>
        <v>-35</v>
      </c>
      <c r="I28" s="1">
        <f t="shared" si="5"/>
        <v>-180</v>
      </c>
      <c r="J28" s="1">
        <f t="shared" si="6"/>
        <v>505.00000000000006</v>
      </c>
      <c r="K28">
        <f t="shared" si="7"/>
        <v>15</v>
      </c>
    </row>
    <row r="29" spans="1:49" ht="15.75" customHeight="1" x14ac:dyDescent="0.25">
      <c r="C29" s="1">
        <f t="shared" si="0"/>
        <v>5000</v>
      </c>
      <c r="D29" s="1">
        <v>3</v>
      </c>
      <c r="E29" s="1" t="str">
        <f t="shared" si="1"/>
        <v>Strelow-2-6</v>
      </c>
      <c r="F29" s="1">
        <f t="shared" si="2"/>
        <v>840</v>
      </c>
      <c r="G29" s="1">
        <f t="shared" si="3"/>
        <v>227825</v>
      </c>
      <c r="H29" s="1">
        <f t="shared" si="4"/>
        <v>-20</v>
      </c>
      <c r="I29" s="1">
        <f t="shared" si="5"/>
        <v>-150</v>
      </c>
      <c r="J29" s="1">
        <f t="shared" si="6"/>
        <v>475</v>
      </c>
      <c r="K29">
        <f t="shared" si="7"/>
        <v>18</v>
      </c>
    </row>
    <row r="30" spans="1:49" ht="15.75" customHeight="1" x14ac:dyDescent="0.25">
      <c r="C30" s="1">
        <f t="shared" si="0"/>
        <v>5000</v>
      </c>
      <c r="D30" s="1">
        <v>3</v>
      </c>
      <c r="E30" s="1" t="str">
        <f t="shared" si="1"/>
        <v>Strelow-2-7</v>
      </c>
      <c r="F30" s="15">
        <f t="shared" si="2"/>
        <v>670</v>
      </c>
      <c r="G30" s="15">
        <f t="shared" si="3"/>
        <v>189875</v>
      </c>
      <c r="H30" s="15">
        <f t="shared" si="4"/>
        <v>-40</v>
      </c>
      <c r="I30" s="15">
        <f t="shared" si="5"/>
        <v>-100</v>
      </c>
      <c r="J30" s="15">
        <f t="shared" si="6"/>
        <v>415</v>
      </c>
      <c r="K30">
        <f t="shared" si="7"/>
        <v>21</v>
      </c>
    </row>
    <row r="31" spans="1:49" ht="15.75" customHeight="1" x14ac:dyDescent="0.25">
      <c r="C31" s="1">
        <f t="shared" si="0"/>
        <v>2500</v>
      </c>
      <c r="D31" s="1">
        <v>3</v>
      </c>
      <c r="E31" s="1" t="str">
        <f t="shared" si="1"/>
        <v>Strelow-2-8</v>
      </c>
      <c r="F31" s="15">
        <f t="shared" si="2"/>
        <v>565</v>
      </c>
      <c r="G31" s="15">
        <f t="shared" si="3"/>
        <v>145277.5</v>
      </c>
      <c r="H31" s="15">
        <f t="shared" si="4"/>
        <v>30</v>
      </c>
      <c r="I31" s="15">
        <f t="shared" si="5"/>
        <v>-47.5</v>
      </c>
      <c r="J31" s="15">
        <f t="shared" si="6"/>
        <v>350.00000000000006</v>
      </c>
      <c r="K31">
        <f t="shared" si="7"/>
        <v>24</v>
      </c>
    </row>
    <row r="32" spans="1:49" ht="15.75" customHeight="1" x14ac:dyDescent="0.25">
      <c r="C32" s="1">
        <f t="shared" si="0"/>
        <v>2500</v>
      </c>
      <c r="D32" s="1">
        <v>3</v>
      </c>
      <c r="E32" s="1" t="str">
        <f t="shared" si="1"/>
        <v>Strelow-2-9</v>
      </c>
      <c r="F32" s="1">
        <f t="shared" si="2"/>
        <v>622.5</v>
      </c>
      <c r="G32" s="1">
        <f t="shared" si="3"/>
        <v>116937.5</v>
      </c>
      <c r="H32" s="1">
        <f t="shared" si="4"/>
        <v>17.5</v>
      </c>
      <c r="I32" s="1">
        <f t="shared" si="5"/>
        <v>-32.5</v>
      </c>
      <c r="J32" s="1">
        <f t="shared" si="6"/>
        <v>290</v>
      </c>
      <c r="K32">
        <f t="shared" si="7"/>
        <v>27</v>
      </c>
      <c r="L32" s="1"/>
    </row>
    <row r="33" spans="1:49" ht="15.75" customHeight="1" x14ac:dyDescent="0.25">
      <c r="C33" s="1">
        <f t="shared" si="0"/>
        <v>2500</v>
      </c>
      <c r="D33" s="1">
        <v>3</v>
      </c>
      <c r="E33" s="1" t="str">
        <f t="shared" si="1"/>
        <v>Strelow-2-10</v>
      </c>
      <c r="F33" s="1">
        <f t="shared" si="2"/>
        <v>662.5</v>
      </c>
      <c r="G33" s="1">
        <f t="shared" si="3"/>
        <v>85420</v>
      </c>
      <c r="H33" s="1">
        <f t="shared" si="4"/>
        <v>12.5</v>
      </c>
      <c r="I33" s="1">
        <f t="shared" si="5"/>
        <v>-32.5</v>
      </c>
      <c r="J33" s="1">
        <f t="shared" si="6"/>
        <v>235</v>
      </c>
      <c r="K33">
        <f t="shared" si="7"/>
        <v>30</v>
      </c>
      <c r="L33" s="1"/>
    </row>
    <row r="34" spans="1:49" ht="15.75" customHeight="1" x14ac:dyDescent="0.25">
      <c r="C34" s="1">
        <f t="shared" si="0"/>
        <v>10</v>
      </c>
      <c r="D34" s="1">
        <v>3</v>
      </c>
      <c r="E34" s="1" t="str">
        <f t="shared" si="1"/>
        <v>Strelow-2-11</v>
      </c>
      <c r="F34" s="1">
        <f t="shared" si="2"/>
        <v>13.86</v>
      </c>
      <c r="G34" s="1">
        <f t="shared" si="3"/>
        <v>70328.490000000005</v>
      </c>
      <c r="H34" s="1">
        <f t="shared" si="4"/>
        <v>7.4</v>
      </c>
      <c r="I34" s="1">
        <f t="shared" si="5"/>
        <v>13.24</v>
      </c>
      <c r="J34" s="1">
        <f t="shared" si="6"/>
        <v>257.31</v>
      </c>
      <c r="K34">
        <f t="shared" si="7"/>
        <v>33</v>
      </c>
      <c r="L34" s="1"/>
    </row>
    <row r="35" spans="1:49" ht="15.75" customHeight="1" x14ac:dyDescent="0.25">
      <c r="C35" s="1">
        <f t="shared" si="0"/>
        <v>10</v>
      </c>
      <c r="D35" s="1">
        <v>3</v>
      </c>
      <c r="E35" s="1" t="str">
        <f t="shared" si="1"/>
        <v>Strelow-2-12</v>
      </c>
      <c r="F35" s="1">
        <f t="shared" si="2"/>
        <v>14.16</v>
      </c>
      <c r="G35" s="1">
        <f t="shared" si="3"/>
        <v>61212.11</v>
      </c>
      <c r="H35" s="1">
        <f t="shared" si="4"/>
        <v>7.57</v>
      </c>
      <c r="I35" s="1">
        <f t="shared" si="5"/>
        <v>20.059999999999999</v>
      </c>
      <c r="J35" s="1">
        <f t="shared" si="6"/>
        <v>244.59</v>
      </c>
      <c r="K35">
        <f t="shared" si="7"/>
        <v>36</v>
      </c>
    </row>
    <row r="36" spans="1:49" ht="15.75" customHeight="1" x14ac:dyDescent="0.25">
      <c r="C36" s="1">
        <f t="shared" si="0"/>
        <v>10</v>
      </c>
      <c r="D36" s="1">
        <v>3</v>
      </c>
      <c r="E36" s="1" t="str">
        <f t="shared" si="1"/>
        <v>Strelow-2-13</v>
      </c>
      <c r="F36" s="1">
        <f t="shared" si="2"/>
        <v>14.62</v>
      </c>
      <c r="G36" s="1">
        <f t="shared" si="3"/>
        <v>58328.680000000008</v>
      </c>
      <c r="H36" s="1">
        <f t="shared" si="4"/>
        <v>8.41</v>
      </c>
      <c r="I36" s="1">
        <f t="shared" si="5"/>
        <v>13.09</v>
      </c>
      <c r="J36" s="1">
        <f t="shared" si="6"/>
        <v>252.93</v>
      </c>
      <c r="K36">
        <f t="shared" si="7"/>
        <v>39</v>
      </c>
    </row>
    <row r="37" spans="1:49" ht="15.75" customHeight="1" x14ac:dyDescent="0.25">
      <c r="C37" s="1">
        <f t="shared" si="0"/>
        <v>10</v>
      </c>
      <c r="D37" s="1">
        <v>3</v>
      </c>
      <c r="E37" s="1" t="str">
        <f t="shared" si="1"/>
        <v>Strelow-2-14</v>
      </c>
      <c r="F37" s="17">
        <f t="shared" si="2"/>
        <v>12.54</v>
      </c>
      <c r="G37" s="17">
        <f t="shared" si="3"/>
        <v>129631.42</v>
      </c>
      <c r="H37" s="17">
        <f t="shared" si="4"/>
        <v>7.86</v>
      </c>
      <c r="I37" s="17">
        <f t="shared" si="5"/>
        <v>9.33</v>
      </c>
      <c r="J37" s="17">
        <f t="shared" si="6"/>
        <v>249.89000000000001</v>
      </c>
      <c r="K37">
        <f t="shared" si="7"/>
        <v>42</v>
      </c>
    </row>
    <row r="38" spans="1:49" ht="15.75" customHeight="1" x14ac:dyDescent="0.25">
      <c r="C38" s="1">
        <f t="shared" si="0"/>
        <v>10</v>
      </c>
      <c r="D38" s="1">
        <v>3</v>
      </c>
      <c r="E38" s="1" t="str">
        <f t="shared" si="1"/>
        <v>Strelow-2-15</v>
      </c>
      <c r="F38" s="1">
        <f t="shared" si="2"/>
        <v>13.759999999999998</v>
      </c>
      <c r="G38" s="1">
        <f t="shared" si="3"/>
        <v>187836.72999999998</v>
      </c>
      <c r="H38" s="1">
        <f t="shared" si="4"/>
        <v>7.27</v>
      </c>
      <c r="I38" s="1">
        <f t="shared" si="5"/>
        <v>8.7200000000000006</v>
      </c>
      <c r="J38" s="1">
        <f t="shared" si="6"/>
        <v>272.37</v>
      </c>
      <c r="K38">
        <f t="shared" si="7"/>
        <v>45</v>
      </c>
    </row>
    <row r="39" spans="1:49" ht="15.75" customHeight="1" x14ac:dyDescent="0.25">
      <c r="C39" s="1">
        <f t="shared" si="0"/>
        <v>137.59889920880582</v>
      </c>
      <c r="E39" s="1" t="str">
        <f t="shared" si="1"/>
        <v>Prechem Strelow-3</v>
      </c>
      <c r="F39" s="1">
        <f t="shared" si="2"/>
        <v>174238.32129342901</v>
      </c>
      <c r="G39" s="1">
        <f t="shared" si="3"/>
        <v>27787374.888200793</v>
      </c>
      <c r="H39" s="1">
        <f t="shared" si="4"/>
        <v>7649.948400412768</v>
      </c>
      <c r="I39" s="1">
        <f>D19*AC19</f>
        <v>150.67079463364237</v>
      </c>
      <c r="J39" s="1">
        <f t="shared" si="6"/>
        <v>8757.2067423460285</v>
      </c>
    </row>
    <row r="40" spans="1:49" ht="15.75" customHeight="1" x14ac:dyDescent="0.25">
      <c r="E40" s="27" t="s">
        <v>236</v>
      </c>
      <c r="G40">
        <f>SUM(G34:G38)</f>
        <v>507337.43</v>
      </c>
      <c r="I40">
        <f>SUM(I34:I38)</f>
        <v>64.44</v>
      </c>
    </row>
    <row r="41" spans="1:49" ht="15.75" customHeight="1" x14ac:dyDescent="0.25"/>
    <row r="42" spans="1:49" ht="15.75" customHeight="1" x14ac:dyDescent="0.25">
      <c r="A42" s="18" t="s">
        <v>214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</row>
    <row r="43" spans="1:49" ht="15.75" customHeight="1" x14ac:dyDescent="0.25"/>
    <row r="44" spans="1:49" ht="15.75" customHeight="1" x14ac:dyDescent="0.25">
      <c r="B44" s="1" t="s">
        <v>215</v>
      </c>
      <c r="D44" s="13">
        <f>(35.5703-35.4697)*996/(35.6125-34.5681)</f>
        <v>95.937954806587911</v>
      </c>
      <c r="G44" s="3" t="s">
        <v>222</v>
      </c>
    </row>
    <row r="45" spans="1:49" ht="15.75" customHeight="1" x14ac:dyDescent="0.25">
      <c r="B45" s="1" t="s">
        <v>216</v>
      </c>
      <c r="D45" s="13">
        <v>33.6539</v>
      </c>
      <c r="G45" s="13" t="s">
        <v>223</v>
      </c>
      <c r="I45" s="13">
        <f>33.6539-31.6139</f>
        <v>2.0399999999999991</v>
      </c>
    </row>
    <row r="46" spans="1:49" ht="15.75" customHeight="1" x14ac:dyDescent="0.25">
      <c r="B46" s="1" t="s">
        <v>217</v>
      </c>
      <c r="D46" s="13">
        <v>33.668999999999997</v>
      </c>
      <c r="G46" s="13" t="s">
        <v>224</v>
      </c>
      <c r="I46" s="13">
        <f>33.6699-33.6539</f>
        <v>1.5999999999998238E-2</v>
      </c>
    </row>
    <row r="47" spans="1:49" ht="15.75" customHeight="1" x14ac:dyDescent="0.25">
      <c r="B47" s="1" t="s">
        <v>218</v>
      </c>
      <c r="D47" s="13">
        <f>D46-D45</f>
        <v>1.5099999999996783E-2</v>
      </c>
      <c r="G47" s="1" t="s">
        <v>225</v>
      </c>
      <c r="I47" s="13">
        <f>36.0856-34.0668</f>
        <v>2.0187999999999988</v>
      </c>
    </row>
    <row r="48" spans="1:49" ht="15.75" customHeight="1" x14ac:dyDescent="0.25">
      <c r="B48" s="1" t="s">
        <v>219</v>
      </c>
      <c r="D48" s="13">
        <f>D47*D44</f>
        <v>1.4486631175791689</v>
      </c>
      <c r="G48" s="1" t="s">
        <v>226</v>
      </c>
      <c r="I48" s="13">
        <f>36.1047-36.0856</f>
        <v>1.9100000000001671E-2</v>
      </c>
    </row>
    <row r="49" spans="1:11" ht="15.75" customHeight="1" x14ac:dyDescent="0.25">
      <c r="B49" s="1" t="s">
        <v>220</v>
      </c>
      <c r="D49" s="13" t="e">
        <f>SUM(#REF!)*100/D48</f>
        <v>#REF!</v>
      </c>
    </row>
    <row r="50" spans="1:11" ht="15.75" customHeight="1" x14ac:dyDescent="0.25">
      <c r="B50" s="1"/>
      <c r="I50" s="1" t="s">
        <v>210</v>
      </c>
      <c r="K50" s="1" t="s">
        <v>212</v>
      </c>
    </row>
    <row r="51" spans="1:11" ht="15.75" customHeight="1" x14ac:dyDescent="0.25">
      <c r="B51" s="1"/>
      <c r="G51" s="1" t="s">
        <v>227</v>
      </c>
      <c r="I51" s="13" t="e">
        <f>#REF!</f>
        <v>#REF!</v>
      </c>
      <c r="K51" s="13" t="e">
        <f>#REF!</f>
        <v>#REF!</v>
      </c>
    </row>
    <row r="52" spans="1:11" ht="15.75" customHeight="1" x14ac:dyDescent="0.25">
      <c r="B52" s="1"/>
      <c r="G52" s="1" t="s">
        <v>228</v>
      </c>
      <c r="I52" s="13" t="e">
        <f>I51*I45/I47</f>
        <v>#REF!</v>
      </c>
      <c r="K52" s="13" t="e">
        <f>I46*K51/I48</f>
        <v>#REF!</v>
      </c>
    </row>
    <row r="53" spans="1:11" ht="15.75" customHeight="1" x14ac:dyDescent="0.25"/>
    <row r="54" spans="1:11" ht="15.75" customHeight="1" x14ac:dyDescent="0.25"/>
    <row r="55" spans="1:11" ht="15.75" customHeight="1" x14ac:dyDescent="0.25"/>
    <row r="56" spans="1:11" ht="15.75" customHeight="1" x14ac:dyDescent="0.25"/>
    <row r="57" spans="1:11" ht="15.75" customHeight="1" x14ac:dyDescent="0.25"/>
    <row r="58" spans="1:11" s="22" customFormat="1" ht="15.75" customHeight="1" x14ac:dyDescent="0.25">
      <c r="A58" s="23" t="s">
        <v>230</v>
      </c>
    </row>
    <row r="59" spans="1:11" ht="15.75" customHeight="1" x14ac:dyDescent="0.25"/>
    <row r="60" spans="1:11" ht="15.75" customHeight="1" x14ac:dyDescent="0.25">
      <c r="B60" t="s">
        <v>207</v>
      </c>
      <c r="C60" t="s">
        <v>208</v>
      </c>
      <c r="D60" t="s">
        <v>18</v>
      </c>
      <c r="E60" t="s">
        <v>209</v>
      </c>
      <c r="F60" t="s">
        <v>210</v>
      </c>
      <c r="G60" t="s">
        <v>211</v>
      </c>
      <c r="H60" t="s">
        <v>212</v>
      </c>
      <c r="I60" t="s">
        <v>213</v>
      </c>
      <c r="J60" t="s">
        <v>221</v>
      </c>
    </row>
    <row r="61" spans="1:11" ht="15.75" customHeight="1" x14ac:dyDescent="0.25">
      <c r="B61">
        <v>5000</v>
      </c>
      <c r="C61">
        <v>3</v>
      </c>
      <c r="D61" t="s">
        <v>43</v>
      </c>
      <c r="E61">
        <v>92929.999999999985</v>
      </c>
      <c r="F61">
        <v>8159020</v>
      </c>
      <c r="G61">
        <v>3905</v>
      </c>
      <c r="H61">
        <v>290</v>
      </c>
      <c r="I61">
        <v>33865</v>
      </c>
      <c r="J61">
        <v>3</v>
      </c>
    </row>
    <row r="62" spans="1:11" ht="15.75" customHeight="1" x14ac:dyDescent="0.25">
      <c r="B62">
        <v>5000</v>
      </c>
      <c r="C62">
        <v>3</v>
      </c>
      <c r="D62" t="s">
        <v>46</v>
      </c>
      <c r="E62">
        <v>114905.00000000001</v>
      </c>
      <c r="F62">
        <v>15547304.999999998</v>
      </c>
      <c r="G62">
        <v>5060</v>
      </c>
      <c r="H62">
        <v>650</v>
      </c>
      <c r="I62">
        <v>52270</v>
      </c>
      <c r="J62">
        <v>6</v>
      </c>
    </row>
    <row r="63" spans="1:11" ht="15.75" customHeight="1" x14ac:dyDescent="0.25">
      <c r="B63">
        <v>5000</v>
      </c>
      <c r="C63">
        <v>3</v>
      </c>
      <c r="D63" t="s">
        <v>49</v>
      </c>
      <c r="E63">
        <v>32010</v>
      </c>
      <c r="F63">
        <v>4832205</v>
      </c>
      <c r="G63">
        <v>1375</v>
      </c>
      <c r="H63">
        <v>90</v>
      </c>
      <c r="I63">
        <v>14940</v>
      </c>
      <c r="J63">
        <v>9</v>
      </c>
    </row>
    <row r="64" spans="1:11" ht="15.75" customHeight="1" x14ac:dyDescent="0.25">
      <c r="B64">
        <v>5000</v>
      </c>
      <c r="C64">
        <v>3</v>
      </c>
      <c r="D64" t="s">
        <v>51</v>
      </c>
      <c r="E64">
        <v>1395.0000000000002</v>
      </c>
      <c r="F64">
        <v>516130</v>
      </c>
      <c r="G64">
        <v>-20</v>
      </c>
      <c r="H64">
        <v>-135</v>
      </c>
      <c r="I64">
        <v>900</v>
      </c>
      <c r="J64">
        <v>12</v>
      </c>
    </row>
    <row r="65" spans="2:10" ht="15.75" customHeight="1" x14ac:dyDescent="0.25">
      <c r="B65">
        <v>5000</v>
      </c>
      <c r="C65">
        <v>3</v>
      </c>
      <c r="D65" t="s">
        <v>53</v>
      </c>
      <c r="E65">
        <v>805</v>
      </c>
      <c r="F65">
        <v>298610</v>
      </c>
      <c r="G65">
        <v>-35</v>
      </c>
      <c r="H65">
        <v>-180</v>
      </c>
      <c r="I65">
        <v>505.00000000000006</v>
      </c>
      <c r="J65">
        <v>15</v>
      </c>
    </row>
    <row r="66" spans="2:10" ht="15.75" customHeight="1" x14ac:dyDescent="0.25">
      <c r="B66">
        <v>5000</v>
      </c>
      <c r="C66">
        <v>3</v>
      </c>
      <c r="D66" t="s">
        <v>56</v>
      </c>
      <c r="E66">
        <v>840</v>
      </c>
      <c r="F66">
        <v>227825</v>
      </c>
      <c r="G66">
        <v>-20</v>
      </c>
      <c r="H66">
        <v>-150</v>
      </c>
      <c r="I66">
        <v>475</v>
      </c>
      <c r="J66">
        <v>18</v>
      </c>
    </row>
    <row r="67" spans="2:10" ht="15.75" customHeight="1" x14ac:dyDescent="0.25">
      <c r="B67">
        <v>5000</v>
      </c>
      <c r="C67">
        <v>3</v>
      </c>
      <c r="D67" t="s">
        <v>58</v>
      </c>
      <c r="E67">
        <v>670</v>
      </c>
      <c r="F67">
        <v>189875</v>
      </c>
      <c r="G67">
        <v>-40</v>
      </c>
      <c r="H67">
        <v>-100</v>
      </c>
      <c r="I67">
        <v>415</v>
      </c>
      <c r="J67">
        <v>21</v>
      </c>
    </row>
    <row r="68" spans="2:10" ht="15.75" customHeight="1" x14ac:dyDescent="0.25">
      <c r="B68">
        <v>2500</v>
      </c>
      <c r="C68">
        <v>3</v>
      </c>
      <c r="D68" t="s">
        <v>62</v>
      </c>
      <c r="E68">
        <v>565</v>
      </c>
      <c r="F68">
        <v>145277.5</v>
      </c>
      <c r="G68">
        <v>30</v>
      </c>
      <c r="H68">
        <v>-47.5</v>
      </c>
      <c r="I68">
        <v>350.00000000000006</v>
      </c>
      <c r="J68">
        <v>24</v>
      </c>
    </row>
    <row r="69" spans="2:10" ht="15.75" customHeight="1" x14ac:dyDescent="0.25">
      <c r="B69">
        <v>2500</v>
      </c>
      <c r="C69">
        <v>3</v>
      </c>
      <c r="D69" t="s">
        <v>64</v>
      </c>
      <c r="E69">
        <v>622.5</v>
      </c>
      <c r="F69">
        <v>116937.5</v>
      </c>
      <c r="G69">
        <v>17.5</v>
      </c>
      <c r="H69">
        <v>-32.5</v>
      </c>
      <c r="I69">
        <v>290</v>
      </c>
      <c r="J69">
        <v>27</v>
      </c>
    </row>
    <row r="70" spans="2:10" ht="15.75" customHeight="1" x14ac:dyDescent="0.25">
      <c r="B70">
        <v>2500</v>
      </c>
      <c r="C70">
        <v>3</v>
      </c>
      <c r="D70" t="s">
        <v>66</v>
      </c>
      <c r="E70">
        <v>662.5</v>
      </c>
      <c r="F70">
        <v>85420</v>
      </c>
      <c r="G70">
        <v>12.5</v>
      </c>
      <c r="H70">
        <v>-32.5</v>
      </c>
      <c r="I70">
        <v>235</v>
      </c>
      <c r="J70">
        <v>30</v>
      </c>
    </row>
    <row r="71" spans="2:10" ht="15.75" customHeight="1" x14ac:dyDescent="0.25">
      <c r="B71">
        <v>10</v>
      </c>
      <c r="C71">
        <v>3</v>
      </c>
      <c r="D71" t="s">
        <v>69</v>
      </c>
      <c r="E71">
        <v>13.86</v>
      </c>
      <c r="F71">
        <v>70328.490000000005</v>
      </c>
      <c r="G71">
        <v>7.4</v>
      </c>
      <c r="H71">
        <v>13.24</v>
      </c>
      <c r="I71">
        <v>257.31</v>
      </c>
      <c r="J71">
        <v>33</v>
      </c>
    </row>
    <row r="72" spans="2:10" ht="15.75" customHeight="1" x14ac:dyDescent="0.25">
      <c r="B72">
        <v>10</v>
      </c>
      <c r="C72">
        <v>3</v>
      </c>
      <c r="D72" t="s">
        <v>72</v>
      </c>
      <c r="E72">
        <v>14.16</v>
      </c>
      <c r="F72">
        <v>61212.11</v>
      </c>
      <c r="G72">
        <v>7.57</v>
      </c>
      <c r="H72">
        <v>20.059999999999999</v>
      </c>
      <c r="I72">
        <v>244.59</v>
      </c>
      <c r="J72">
        <v>36</v>
      </c>
    </row>
    <row r="73" spans="2:10" ht="15.75" customHeight="1" x14ac:dyDescent="0.25">
      <c r="B73">
        <v>10</v>
      </c>
      <c r="C73">
        <v>3</v>
      </c>
      <c r="D73" t="s">
        <v>75</v>
      </c>
      <c r="E73">
        <v>14.62</v>
      </c>
      <c r="F73">
        <v>58328.680000000008</v>
      </c>
      <c r="G73">
        <v>8.41</v>
      </c>
      <c r="H73">
        <v>13.09</v>
      </c>
      <c r="I73">
        <v>252.93</v>
      </c>
      <c r="J73">
        <v>39</v>
      </c>
    </row>
    <row r="74" spans="2:10" ht="15.75" customHeight="1" x14ac:dyDescent="0.25">
      <c r="B74">
        <v>10</v>
      </c>
      <c r="C74">
        <v>3</v>
      </c>
      <c r="D74" t="s">
        <v>78</v>
      </c>
      <c r="E74">
        <v>12.54</v>
      </c>
      <c r="F74">
        <v>129631.42</v>
      </c>
      <c r="G74">
        <v>7.86</v>
      </c>
      <c r="H74">
        <v>9.33</v>
      </c>
      <c r="I74">
        <v>249.89000000000001</v>
      </c>
      <c r="J74">
        <v>42</v>
      </c>
    </row>
    <row r="75" spans="2:10" ht="15.75" customHeight="1" x14ac:dyDescent="0.25">
      <c r="B75">
        <v>10</v>
      </c>
      <c r="C75">
        <v>3</v>
      </c>
      <c r="D75" t="s">
        <v>81</v>
      </c>
      <c r="E75">
        <v>13.759999999999998</v>
      </c>
      <c r="F75">
        <v>187836.72999999998</v>
      </c>
      <c r="G75">
        <v>7.27</v>
      </c>
      <c r="H75">
        <v>8.7200000000000006</v>
      </c>
      <c r="I75">
        <v>272.37</v>
      </c>
      <c r="J75">
        <v>45</v>
      </c>
    </row>
    <row r="76" spans="2:10" ht="15.75" customHeight="1" x14ac:dyDescent="0.25">
      <c r="B76">
        <v>137.59889920880582</v>
      </c>
      <c r="D76" t="s">
        <v>84</v>
      </c>
      <c r="E76">
        <v>174238.32129342901</v>
      </c>
      <c r="F76">
        <v>27787374.888200793</v>
      </c>
      <c r="G76">
        <v>7649.948400412768</v>
      </c>
      <c r="H76">
        <v>150.67079463364237</v>
      </c>
      <c r="I76">
        <v>8757.2067423460285</v>
      </c>
    </row>
    <row r="77" spans="2:10" ht="15.75" customHeight="1" x14ac:dyDescent="0.25"/>
    <row r="78" spans="2:10" ht="15.75" customHeight="1" x14ac:dyDescent="0.25"/>
    <row r="79" spans="2:10" ht="15.75" customHeight="1" x14ac:dyDescent="0.25"/>
    <row r="80" spans="2:1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</sheetData>
  <mergeCells count="1">
    <mergeCell ref="F22:J22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000"/>
  <sheetViews>
    <sheetView workbookViewId="0"/>
  </sheetViews>
  <sheetFormatPr defaultColWidth="14.42578125" defaultRowHeight="15" customHeight="1" x14ac:dyDescent="0.25"/>
  <cols>
    <col min="1" max="6" width="8" customWidth="1"/>
    <col min="8" max="52" width="8" customWidth="1"/>
  </cols>
  <sheetData>
    <row r="1" spans="1:52" x14ac:dyDescent="0.25">
      <c r="A1" s="1" t="s">
        <v>0</v>
      </c>
      <c r="H1" s="1" t="s">
        <v>1</v>
      </c>
      <c r="L1" s="1" t="s">
        <v>2</v>
      </c>
      <c r="P1" s="1" t="s">
        <v>3</v>
      </c>
      <c r="T1" s="1" t="s">
        <v>4</v>
      </c>
      <c r="X1" s="1" t="s">
        <v>5</v>
      </c>
      <c r="AB1" s="1" t="s">
        <v>6</v>
      </c>
      <c r="AF1" s="1" t="s">
        <v>7</v>
      </c>
      <c r="AJ1" s="1" t="s">
        <v>8</v>
      </c>
      <c r="AN1" s="1" t="s">
        <v>9</v>
      </c>
      <c r="AR1" s="1" t="s">
        <v>10</v>
      </c>
      <c r="AU1" s="1" t="s">
        <v>11</v>
      </c>
      <c r="AX1" s="1" t="s">
        <v>12</v>
      </c>
    </row>
    <row r="2" spans="1:52" x14ac:dyDescent="0.25"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19</v>
      </c>
      <c r="Y2" s="1" t="s">
        <v>20</v>
      </c>
      <c r="Z2" s="1" t="s">
        <v>21</v>
      </c>
      <c r="AA2" s="1" t="s">
        <v>22</v>
      </c>
      <c r="AB2" s="1" t="s">
        <v>19</v>
      </c>
      <c r="AC2" s="1" t="s">
        <v>20</v>
      </c>
      <c r="AD2" s="1" t="s">
        <v>21</v>
      </c>
      <c r="AE2" s="1" t="s">
        <v>22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19</v>
      </c>
      <c r="AK2" s="1" t="s">
        <v>20</v>
      </c>
      <c r="AL2" s="1" t="s">
        <v>21</v>
      </c>
      <c r="AM2" s="1" t="s">
        <v>22</v>
      </c>
      <c r="AN2" s="1" t="s">
        <v>19</v>
      </c>
      <c r="AO2" s="1" t="s">
        <v>20</v>
      </c>
      <c r="AP2" s="1" t="s">
        <v>21</v>
      </c>
      <c r="AQ2" s="1" t="s">
        <v>22</v>
      </c>
      <c r="AR2" s="1" t="s">
        <v>21</v>
      </c>
      <c r="AS2" s="1" t="s">
        <v>22</v>
      </c>
      <c r="AT2" s="1" t="s">
        <v>23</v>
      </c>
      <c r="AU2" s="1" t="s">
        <v>21</v>
      </c>
      <c r="AV2" s="1" t="s">
        <v>22</v>
      </c>
      <c r="AW2" s="1" t="s">
        <v>23</v>
      </c>
      <c r="AX2" s="1" t="s">
        <v>21</v>
      </c>
      <c r="AY2" s="1" t="s">
        <v>22</v>
      </c>
      <c r="AZ2" s="1" t="s">
        <v>23</v>
      </c>
    </row>
    <row r="3" spans="1:52" x14ac:dyDescent="0.25">
      <c r="B3" s="1" t="b">
        <v>0</v>
      </c>
      <c r="C3" s="1" t="s">
        <v>29</v>
      </c>
      <c r="D3" s="2">
        <v>43795.698773148149</v>
      </c>
      <c r="E3" s="1" t="s">
        <v>26</v>
      </c>
      <c r="F3" s="1">
        <v>1</v>
      </c>
      <c r="G3" s="1" t="s">
        <v>30</v>
      </c>
      <c r="H3" s="1">
        <v>0</v>
      </c>
      <c r="I3" s="1" t="s">
        <v>28</v>
      </c>
      <c r="J3" s="1">
        <v>7333.2</v>
      </c>
      <c r="K3" s="1">
        <v>5.7</v>
      </c>
      <c r="L3" s="1">
        <v>0</v>
      </c>
      <c r="M3" s="1" t="s">
        <v>28</v>
      </c>
      <c r="N3" s="1">
        <v>1749.87</v>
      </c>
      <c r="O3" s="1">
        <v>10.6</v>
      </c>
      <c r="P3" s="1">
        <v>0</v>
      </c>
      <c r="Q3" s="1" t="s">
        <v>28</v>
      </c>
      <c r="R3" s="1">
        <v>1181600.82</v>
      </c>
      <c r="S3" s="1">
        <v>1.3</v>
      </c>
      <c r="T3" s="1">
        <v>0</v>
      </c>
      <c r="U3" s="1" t="s">
        <v>28</v>
      </c>
      <c r="V3" s="1">
        <v>971.01</v>
      </c>
      <c r="W3" s="1">
        <v>14.5</v>
      </c>
      <c r="X3" s="1">
        <v>0</v>
      </c>
      <c r="Y3" s="1" t="s">
        <v>28</v>
      </c>
      <c r="Z3" s="1">
        <v>45314.41</v>
      </c>
      <c r="AA3" s="1">
        <v>2.1</v>
      </c>
      <c r="AB3" s="1">
        <v>0</v>
      </c>
      <c r="AC3" s="1" t="s">
        <v>28</v>
      </c>
      <c r="AD3" s="1">
        <v>8853.59</v>
      </c>
      <c r="AE3" s="1">
        <v>2.1</v>
      </c>
      <c r="AF3" s="1">
        <v>0</v>
      </c>
      <c r="AG3" s="1" t="s">
        <v>28</v>
      </c>
      <c r="AH3" s="1">
        <v>836.87</v>
      </c>
      <c r="AI3" s="1">
        <v>11.6</v>
      </c>
      <c r="AJ3" s="1">
        <v>0</v>
      </c>
      <c r="AK3" s="1" t="s">
        <v>28</v>
      </c>
      <c r="AL3" s="1">
        <v>298.31</v>
      </c>
      <c r="AM3" s="1">
        <v>9.3000000000000007</v>
      </c>
      <c r="AN3" s="1">
        <v>0</v>
      </c>
      <c r="AO3" s="1" t="s">
        <v>28</v>
      </c>
      <c r="AP3" s="1">
        <v>300.31</v>
      </c>
      <c r="AQ3" s="1">
        <v>19.600000000000001</v>
      </c>
      <c r="AR3" s="1">
        <v>36300.720000000001</v>
      </c>
      <c r="AS3" s="1">
        <v>1.8</v>
      </c>
      <c r="AT3" s="1">
        <v>100</v>
      </c>
      <c r="AU3" s="1">
        <v>51804.58</v>
      </c>
      <c r="AV3" s="1">
        <v>1.8</v>
      </c>
      <c r="AW3" s="1">
        <v>100</v>
      </c>
      <c r="AX3" s="1">
        <v>51151.27</v>
      </c>
      <c r="AY3" s="1">
        <v>1.5</v>
      </c>
      <c r="AZ3" s="1">
        <v>100</v>
      </c>
    </row>
    <row r="4" spans="1:52" x14ac:dyDescent="0.25">
      <c r="B4" s="1" t="b">
        <v>0</v>
      </c>
      <c r="C4" s="1" t="s">
        <v>59</v>
      </c>
      <c r="D4" s="2">
        <v>43795.723912037036</v>
      </c>
      <c r="E4" s="1" t="s">
        <v>0</v>
      </c>
      <c r="G4" s="1" t="s">
        <v>30</v>
      </c>
      <c r="H4" s="1">
        <v>3.2000000000000001E-2</v>
      </c>
      <c r="I4" s="1">
        <v>82.7</v>
      </c>
      <c r="J4" s="1">
        <v>8000.2</v>
      </c>
      <c r="K4" s="1">
        <v>7.5</v>
      </c>
      <c r="L4" s="1">
        <v>3.0000000000000001E-3</v>
      </c>
      <c r="M4" s="1">
        <v>1261.0999999999999</v>
      </c>
      <c r="N4" s="1">
        <v>1759.88</v>
      </c>
      <c r="O4" s="1">
        <v>5.4</v>
      </c>
      <c r="P4" s="1">
        <v>169.61699999999999</v>
      </c>
      <c r="Q4" s="1">
        <v>31.4</v>
      </c>
      <c r="R4" s="1">
        <v>1228460.6000000001</v>
      </c>
      <c r="S4" s="1">
        <v>1.4</v>
      </c>
      <c r="T4" s="1">
        <v>0.72199999999999998</v>
      </c>
      <c r="U4" s="1">
        <v>164.6</v>
      </c>
      <c r="V4" s="1">
        <v>1043.0899999999999</v>
      </c>
      <c r="W4" s="1">
        <v>12.3</v>
      </c>
      <c r="X4" s="1">
        <v>2.1160000000000001</v>
      </c>
      <c r="Y4" s="1">
        <v>45.7</v>
      </c>
      <c r="Z4" s="1">
        <v>48083.63</v>
      </c>
      <c r="AA4" s="1">
        <v>2.2000000000000002</v>
      </c>
      <c r="AB4" s="1">
        <v>8.0000000000000002E-3</v>
      </c>
      <c r="AC4" s="1">
        <v>81.900000000000006</v>
      </c>
      <c r="AD4" s="1">
        <v>9749.07</v>
      </c>
      <c r="AE4" s="1">
        <v>6.9</v>
      </c>
      <c r="AF4" s="1">
        <v>-1.0999999999999999E-2</v>
      </c>
      <c r="AG4" s="1" t="s">
        <v>28</v>
      </c>
      <c r="AH4" s="1">
        <v>684.71</v>
      </c>
      <c r="AI4" s="1">
        <v>15.1</v>
      </c>
      <c r="AJ4" s="1">
        <v>7.0000000000000001E-3</v>
      </c>
      <c r="AK4" s="1">
        <v>143.4</v>
      </c>
      <c r="AL4" s="1">
        <v>340.35</v>
      </c>
      <c r="AM4" s="1">
        <v>20.8</v>
      </c>
      <c r="AN4" s="1">
        <v>4.0000000000000001E-3</v>
      </c>
      <c r="AO4" s="1">
        <v>44.8</v>
      </c>
      <c r="AP4" s="1">
        <v>572.59</v>
      </c>
      <c r="AQ4" s="1">
        <v>21.9</v>
      </c>
      <c r="AR4" s="1">
        <v>36308.730000000003</v>
      </c>
      <c r="AS4" s="1">
        <v>1.4</v>
      </c>
      <c r="AT4" s="1">
        <v>100</v>
      </c>
      <c r="AU4" s="1">
        <v>50183.4</v>
      </c>
      <c r="AV4" s="1">
        <v>2.5</v>
      </c>
      <c r="AW4" s="1">
        <v>96.9</v>
      </c>
      <c r="AX4" s="1">
        <v>49068.11</v>
      </c>
      <c r="AY4" s="1">
        <v>1.9</v>
      </c>
      <c r="AZ4" s="1">
        <v>95.9</v>
      </c>
    </row>
    <row r="5" spans="1:52" x14ac:dyDescent="0.25">
      <c r="B5" s="1" t="b">
        <v>0</v>
      </c>
      <c r="C5" s="1" t="s">
        <v>85</v>
      </c>
      <c r="D5" s="2">
        <v>43795.745162037034</v>
      </c>
      <c r="E5" s="1" t="s">
        <v>0</v>
      </c>
      <c r="G5" s="1" t="s">
        <v>30</v>
      </c>
      <c r="H5" s="1">
        <v>0.03</v>
      </c>
      <c r="I5" s="1">
        <v>106.5</v>
      </c>
      <c r="J5" s="1">
        <v>8681.27</v>
      </c>
      <c r="K5" s="1">
        <v>7.4</v>
      </c>
      <c r="L5" s="1">
        <v>5.3999999999999999E-2</v>
      </c>
      <c r="M5" s="1">
        <v>41.5</v>
      </c>
      <c r="N5" s="1">
        <v>2100.27</v>
      </c>
      <c r="O5" s="1">
        <v>4.7</v>
      </c>
      <c r="P5" s="1">
        <v>712.01300000000003</v>
      </c>
      <c r="Q5" s="1">
        <v>16.100000000000001</v>
      </c>
      <c r="R5" s="1">
        <v>1504476.01</v>
      </c>
      <c r="S5" s="1">
        <v>1.3</v>
      </c>
      <c r="T5" s="1">
        <v>0.64800000000000002</v>
      </c>
      <c r="U5" s="1">
        <v>224.8</v>
      </c>
      <c r="V5" s="1">
        <v>1129.18</v>
      </c>
      <c r="W5" s="1">
        <v>12.7</v>
      </c>
      <c r="X5" s="1">
        <v>15.487</v>
      </c>
      <c r="Y5" s="1">
        <v>7.2</v>
      </c>
      <c r="Z5" s="1">
        <v>71482.55</v>
      </c>
      <c r="AA5" s="1">
        <v>1.3</v>
      </c>
      <c r="AB5" s="1">
        <v>1.6E-2</v>
      </c>
      <c r="AC5" s="1">
        <v>31.2</v>
      </c>
      <c r="AD5" s="1">
        <v>11548.15</v>
      </c>
      <c r="AE5" s="1">
        <v>4.4000000000000004</v>
      </c>
      <c r="AF5" s="1">
        <v>-1.2E-2</v>
      </c>
      <c r="AG5" s="1" t="s">
        <v>28</v>
      </c>
      <c r="AH5" s="1">
        <v>676.7</v>
      </c>
      <c r="AI5" s="1">
        <v>9</v>
      </c>
      <c r="AJ5" s="1">
        <v>1.7000000000000001E-2</v>
      </c>
      <c r="AK5" s="1">
        <v>69.5</v>
      </c>
      <c r="AL5" s="1">
        <v>418.43</v>
      </c>
      <c r="AM5" s="1">
        <v>20.2</v>
      </c>
      <c r="AN5" s="1">
        <v>7.0000000000000001E-3</v>
      </c>
      <c r="AO5" s="1">
        <v>20.2</v>
      </c>
      <c r="AP5" s="1">
        <v>752.78</v>
      </c>
      <c r="AQ5" s="1">
        <v>12.4</v>
      </c>
      <c r="AR5" s="1">
        <v>39676.61</v>
      </c>
      <c r="AS5" s="1">
        <v>1.6</v>
      </c>
      <c r="AT5" s="1">
        <v>109.3</v>
      </c>
      <c r="AU5" s="1">
        <v>51083.39</v>
      </c>
      <c r="AV5" s="1">
        <v>0.8</v>
      </c>
      <c r="AW5" s="1">
        <v>98.6</v>
      </c>
      <c r="AX5" s="1">
        <v>49592.3</v>
      </c>
      <c r="AY5" s="1">
        <v>2.2999999999999998</v>
      </c>
      <c r="AZ5" s="1">
        <v>97</v>
      </c>
    </row>
    <row r="6" spans="1:52" x14ac:dyDescent="0.25">
      <c r="B6" s="1" t="b">
        <v>0</v>
      </c>
      <c r="C6" s="1" t="s">
        <v>118</v>
      </c>
      <c r="D6" s="2">
        <v>43795.772210648145</v>
      </c>
      <c r="E6" s="1" t="s">
        <v>0</v>
      </c>
      <c r="G6" s="1" t="s">
        <v>30</v>
      </c>
      <c r="H6" s="1">
        <v>8.0000000000000002E-3</v>
      </c>
      <c r="I6" s="1">
        <v>234.7</v>
      </c>
      <c r="J6" s="1">
        <v>8731.35</v>
      </c>
      <c r="K6" s="1">
        <v>5.7</v>
      </c>
      <c r="L6" s="1">
        <v>-4.9000000000000002E-2</v>
      </c>
      <c r="M6" s="1" t="s">
        <v>28</v>
      </c>
      <c r="N6" s="1">
        <v>1861.99</v>
      </c>
      <c r="O6" s="1">
        <v>13.6</v>
      </c>
      <c r="P6" s="1">
        <v>-236.52799999999999</v>
      </c>
      <c r="Q6" s="1" t="s">
        <v>28</v>
      </c>
      <c r="R6" s="1">
        <v>1299693.94</v>
      </c>
      <c r="S6" s="1">
        <v>1.8</v>
      </c>
      <c r="T6" s="1">
        <v>-1.4730000000000001</v>
      </c>
      <c r="U6" s="1" t="s">
        <v>28</v>
      </c>
      <c r="V6" s="1">
        <v>957</v>
      </c>
      <c r="W6" s="1">
        <v>22.3</v>
      </c>
      <c r="X6" s="1">
        <v>1.7949999999999999</v>
      </c>
      <c r="Y6" s="1">
        <v>63</v>
      </c>
      <c r="Z6" s="1">
        <v>55438.52</v>
      </c>
      <c r="AA6" s="1">
        <v>1.6</v>
      </c>
      <c r="AB6" s="1">
        <v>-5.0000000000000001E-3</v>
      </c>
      <c r="AC6" s="1" t="s">
        <v>28</v>
      </c>
      <c r="AD6" s="1">
        <v>9644.9</v>
      </c>
      <c r="AE6" s="1">
        <v>4.9000000000000004</v>
      </c>
      <c r="AF6" s="1">
        <v>-1.2E-2</v>
      </c>
      <c r="AG6" s="1" t="s">
        <v>28</v>
      </c>
      <c r="AH6" s="1">
        <v>774.8</v>
      </c>
      <c r="AI6" s="1">
        <v>14.3</v>
      </c>
      <c r="AJ6" s="1">
        <v>8.0000000000000002E-3</v>
      </c>
      <c r="AK6" s="1">
        <v>79</v>
      </c>
      <c r="AL6" s="1">
        <v>396.41</v>
      </c>
      <c r="AM6" s="1">
        <v>12.6</v>
      </c>
      <c r="AN6" s="1">
        <v>8.0000000000000002E-3</v>
      </c>
      <c r="AO6" s="1">
        <v>31.7</v>
      </c>
      <c r="AP6" s="1">
        <v>918.96</v>
      </c>
      <c r="AQ6" s="1">
        <v>20.7</v>
      </c>
      <c r="AR6" s="1">
        <v>42238.25</v>
      </c>
      <c r="AS6" s="1">
        <v>1.8</v>
      </c>
      <c r="AT6" s="1">
        <v>116.4</v>
      </c>
      <c r="AU6" s="1">
        <v>57807.53</v>
      </c>
      <c r="AV6" s="1">
        <v>1.1000000000000001</v>
      </c>
      <c r="AW6" s="1">
        <v>111.6</v>
      </c>
      <c r="AX6" s="1">
        <v>58155.09</v>
      </c>
      <c r="AY6" s="1">
        <v>2</v>
      </c>
      <c r="AZ6" s="1">
        <v>113.7</v>
      </c>
    </row>
    <row r="7" spans="1:52" x14ac:dyDescent="0.25">
      <c r="B7" s="1" t="b">
        <v>0</v>
      </c>
      <c r="C7" s="1" t="s">
        <v>38</v>
      </c>
      <c r="D7" s="2">
        <v>43795.706585648149</v>
      </c>
      <c r="E7" s="1" t="s">
        <v>0</v>
      </c>
      <c r="G7" s="1" t="s">
        <v>39</v>
      </c>
      <c r="H7" s="1">
        <v>2.8000000000000001E-2</v>
      </c>
      <c r="I7" s="1">
        <v>60.7</v>
      </c>
      <c r="J7" s="1">
        <v>7938.1</v>
      </c>
      <c r="K7" s="1">
        <v>3.9</v>
      </c>
      <c r="L7" s="1">
        <v>3.7999999999999999E-2</v>
      </c>
      <c r="M7" s="1">
        <v>136.30000000000001</v>
      </c>
      <c r="N7" s="1">
        <v>1876.02</v>
      </c>
      <c r="O7" s="1">
        <v>7.9</v>
      </c>
      <c r="P7" s="1">
        <v>146.43199999999999</v>
      </c>
      <c r="Q7" s="1">
        <v>35.5</v>
      </c>
      <c r="R7" s="1">
        <v>1227272.44</v>
      </c>
      <c r="S7" s="1">
        <v>1</v>
      </c>
      <c r="T7" s="1">
        <v>1.163</v>
      </c>
      <c r="U7" s="1">
        <v>46.7</v>
      </c>
      <c r="V7" s="1">
        <v>1091.1400000000001</v>
      </c>
      <c r="W7" s="1">
        <v>4.7</v>
      </c>
      <c r="X7" s="1">
        <v>2.2970000000000002</v>
      </c>
      <c r="Y7" s="1">
        <v>28.3</v>
      </c>
      <c r="Z7" s="1">
        <v>48527.54</v>
      </c>
      <c r="AA7" s="1">
        <v>1.6</v>
      </c>
      <c r="AB7" s="1">
        <v>5.0999999999999997E-2</v>
      </c>
      <c r="AC7" s="1">
        <v>6.1</v>
      </c>
      <c r="AD7" s="1">
        <v>14559.88</v>
      </c>
      <c r="AE7" s="1">
        <v>2</v>
      </c>
      <c r="AF7" s="1">
        <v>-1.4999999999999999E-2</v>
      </c>
      <c r="AG7" s="1" t="s">
        <v>28</v>
      </c>
      <c r="AH7" s="1">
        <v>644.66</v>
      </c>
      <c r="AI7" s="1">
        <v>16.100000000000001</v>
      </c>
      <c r="AJ7" s="1">
        <v>3.0000000000000001E-3</v>
      </c>
      <c r="AK7" s="1">
        <v>313.7</v>
      </c>
      <c r="AL7" s="1">
        <v>316.33</v>
      </c>
      <c r="AM7" s="1">
        <v>22.2</v>
      </c>
      <c r="AN7" s="1">
        <v>0</v>
      </c>
      <c r="AO7" s="1">
        <v>202</v>
      </c>
      <c r="AP7" s="1">
        <v>326.33999999999997</v>
      </c>
      <c r="AQ7" s="1">
        <v>19.100000000000001</v>
      </c>
      <c r="AR7" s="1">
        <v>36461.35</v>
      </c>
      <c r="AS7" s="1">
        <v>0.7</v>
      </c>
      <c r="AT7" s="1">
        <v>100.4</v>
      </c>
      <c r="AU7" s="1">
        <v>50942.79</v>
      </c>
      <c r="AV7" s="1">
        <v>1.6</v>
      </c>
      <c r="AW7" s="1">
        <v>98.3</v>
      </c>
      <c r="AX7" s="1">
        <v>49439.41</v>
      </c>
      <c r="AY7" s="1">
        <v>2.8</v>
      </c>
      <c r="AZ7" s="1">
        <v>96.7</v>
      </c>
    </row>
    <row r="8" spans="1:52" x14ac:dyDescent="0.25">
      <c r="B8" s="1" t="b">
        <v>0</v>
      </c>
      <c r="C8" s="1" t="s">
        <v>142</v>
      </c>
      <c r="D8" s="2">
        <v>43795.795497685183</v>
      </c>
      <c r="E8" s="1" t="s">
        <v>0</v>
      </c>
      <c r="G8" s="1" t="s">
        <v>39</v>
      </c>
      <c r="H8" s="1">
        <v>-2.7E-2</v>
      </c>
      <c r="I8" s="1" t="s">
        <v>28</v>
      </c>
      <c r="J8" s="1">
        <v>7843.98</v>
      </c>
      <c r="K8" s="1">
        <v>6.7</v>
      </c>
      <c r="L8" s="1">
        <v>-7.2999999999999995E-2</v>
      </c>
      <c r="M8" s="1" t="s">
        <v>28</v>
      </c>
      <c r="N8" s="1">
        <v>1759.88</v>
      </c>
      <c r="O8" s="1">
        <v>8.6</v>
      </c>
      <c r="P8" s="1">
        <v>-172.74199999999999</v>
      </c>
      <c r="Q8" s="1" t="s">
        <v>28</v>
      </c>
      <c r="R8" s="1">
        <v>1311386.04</v>
      </c>
      <c r="S8" s="1">
        <v>1.5</v>
      </c>
      <c r="T8" s="1">
        <v>-1.244</v>
      </c>
      <c r="U8" s="1" t="s">
        <v>28</v>
      </c>
      <c r="V8" s="1">
        <v>977.02</v>
      </c>
      <c r="W8" s="1">
        <v>3.3</v>
      </c>
      <c r="X8" s="1">
        <v>1.361</v>
      </c>
      <c r="Y8" s="1">
        <v>49.3</v>
      </c>
      <c r="Z8" s="1">
        <v>54452.03</v>
      </c>
      <c r="AA8" s="1">
        <v>1.7</v>
      </c>
      <c r="AB8" s="1">
        <v>-0.01</v>
      </c>
      <c r="AC8" s="1" t="s">
        <v>28</v>
      </c>
      <c r="AD8" s="1">
        <v>8915.7000000000007</v>
      </c>
      <c r="AE8" s="1">
        <v>6.3</v>
      </c>
      <c r="AF8" s="1">
        <v>-1.9E-2</v>
      </c>
      <c r="AG8" s="1" t="s">
        <v>28</v>
      </c>
      <c r="AH8" s="1">
        <v>686.71</v>
      </c>
      <c r="AI8" s="1">
        <v>13.7</v>
      </c>
      <c r="AJ8" s="1">
        <v>0.01</v>
      </c>
      <c r="AK8" s="1">
        <v>69</v>
      </c>
      <c r="AL8" s="1">
        <v>420.43</v>
      </c>
      <c r="AM8" s="1">
        <v>12.8</v>
      </c>
      <c r="AN8" s="1">
        <v>5.0000000000000001E-3</v>
      </c>
      <c r="AO8" s="1">
        <v>67.5</v>
      </c>
      <c r="AP8" s="1">
        <v>740.77</v>
      </c>
      <c r="AQ8" s="1">
        <v>35.700000000000003</v>
      </c>
      <c r="AR8" s="1">
        <v>41971.27</v>
      </c>
      <c r="AS8" s="1">
        <v>1.8</v>
      </c>
      <c r="AT8" s="1">
        <v>115.6</v>
      </c>
      <c r="AU8" s="1">
        <v>58667.59</v>
      </c>
      <c r="AV8" s="1">
        <v>1.3</v>
      </c>
      <c r="AW8" s="1">
        <v>113.2</v>
      </c>
      <c r="AX8" s="1">
        <v>57843.64</v>
      </c>
      <c r="AY8" s="1">
        <v>1</v>
      </c>
      <c r="AZ8" s="1">
        <v>113.1</v>
      </c>
    </row>
    <row r="9" spans="1:52" x14ac:dyDescent="0.25">
      <c r="B9" s="1" t="b">
        <v>0</v>
      </c>
      <c r="C9" s="1" t="s">
        <v>143</v>
      </c>
      <c r="D9" s="2">
        <v>43795.797407407408</v>
      </c>
      <c r="E9" s="1" t="s">
        <v>0</v>
      </c>
      <c r="G9" s="1" t="s">
        <v>39</v>
      </c>
      <c r="H9" s="1">
        <v>2E-3</v>
      </c>
      <c r="I9" s="1">
        <v>1153.8</v>
      </c>
      <c r="J9" s="1">
        <v>8553.06</v>
      </c>
      <c r="K9" s="1">
        <v>7.5</v>
      </c>
      <c r="L9" s="1">
        <v>-7.6999999999999999E-2</v>
      </c>
      <c r="M9" s="1" t="s">
        <v>28</v>
      </c>
      <c r="N9" s="1">
        <v>1753.87</v>
      </c>
      <c r="O9" s="1">
        <v>12.6</v>
      </c>
      <c r="P9" s="1">
        <v>-235.88900000000001</v>
      </c>
      <c r="Q9" s="1" t="s">
        <v>28</v>
      </c>
      <c r="R9" s="1">
        <v>1294227.53</v>
      </c>
      <c r="S9" s="1">
        <v>1.2</v>
      </c>
      <c r="T9" s="1">
        <v>-1.9390000000000001</v>
      </c>
      <c r="U9" s="1" t="s">
        <v>28</v>
      </c>
      <c r="V9" s="1">
        <v>898.94</v>
      </c>
      <c r="W9" s="1">
        <v>11.3</v>
      </c>
      <c r="X9" s="1">
        <v>1.0620000000000001</v>
      </c>
      <c r="Y9" s="1">
        <v>63.9</v>
      </c>
      <c r="Z9" s="1">
        <v>54118.46</v>
      </c>
      <c r="AA9" s="1">
        <v>1.5</v>
      </c>
      <c r="AB9" s="1">
        <v>-1.2E-2</v>
      </c>
      <c r="AC9" s="1" t="s">
        <v>28</v>
      </c>
      <c r="AD9" s="1">
        <v>8683.31</v>
      </c>
      <c r="AE9" s="1">
        <v>5.5</v>
      </c>
      <c r="AF9" s="1">
        <v>-2.1000000000000001E-2</v>
      </c>
      <c r="AG9" s="1" t="s">
        <v>28</v>
      </c>
      <c r="AH9" s="1">
        <v>660.68</v>
      </c>
      <c r="AI9" s="1">
        <v>11</v>
      </c>
      <c r="AJ9" s="1">
        <v>4.0000000000000001E-3</v>
      </c>
      <c r="AK9" s="1">
        <v>155.69999999999999</v>
      </c>
      <c r="AL9" s="1">
        <v>374.38</v>
      </c>
      <c r="AM9" s="1">
        <v>14.5</v>
      </c>
      <c r="AN9" s="1">
        <v>4.0000000000000001E-3</v>
      </c>
      <c r="AO9" s="1">
        <v>50</v>
      </c>
      <c r="AP9" s="1">
        <v>666.69</v>
      </c>
      <c r="AQ9" s="1">
        <v>24.1</v>
      </c>
      <c r="AR9" s="1">
        <v>42059.519999999997</v>
      </c>
      <c r="AS9" s="1">
        <v>1.3</v>
      </c>
      <c r="AT9" s="1">
        <v>115.9</v>
      </c>
      <c r="AU9" s="1">
        <v>58721.98</v>
      </c>
      <c r="AV9" s="1">
        <v>1.7</v>
      </c>
      <c r="AW9" s="1">
        <v>113.4</v>
      </c>
      <c r="AX9" s="1">
        <v>57765.21</v>
      </c>
      <c r="AY9" s="1">
        <v>1.7</v>
      </c>
      <c r="AZ9" s="1">
        <v>112.9</v>
      </c>
    </row>
    <row r="10" spans="1:52" x14ac:dyDescent="0.25">
      <c r="A10" s="20"/>
      <c r="B10" s="20" t="b">
        <v>0</v>
      </c>
      <c r="C10" s="20" t="s">
        <v>34</v>
      </c>
      <c r="D10" s="21">
        <v>43795.702719907407</v>
      </c>
      <c r="E10" s="20" t="s">
        <v>32</v>
      </c>
      <c r="F10" s="20">
        <v>3</v>
      </c>
      <c r="G10" s="20" t="s">
        <v>35</v>
      </c>
      <c r="H10" s="20">
        <v>98.721000000000004</v>
      </c>
      <c r="I10" s="20">
        <v>4.0999999999999996</v>
      </c>
      <c r="J10" s="20">
        <v>2004965.53</v>
      </c>
      <c r="K10" s="20">
        <v>3.2</v>
      </c>
      <c r="L10" s="20">
        <v>98.959000000000003</v>
      </c>
      <c r="M10" s="20">
        <v>1.4</v>
      </c>
      <c r="N10" s="20">
        <v>307070.8</v>
      </c>
      <c r="O10" s="20">
        <v>1.5</v>
      </c>
      <c r="P10" s="20">
        <v>127.033</v>
      </c>
      <c r="Q10" s="20">
        <v>78.3</v>
      </c>
      <c r="R10" s="20">
        <v>1204778.74</v>
      </c>
      <c r="S10" s="20">
        <v>0.8</v>
      </c>
      <c r="T10" s="20">
        <v>89.19</v>
      </c>
      <c r="U10" s="20">
        <v>4.7</v>
      </c>
      <c r="V10" s="20">
        <v>9813.1299999999992</v>
      </c>
      <c r="W10" s="20">
        <v>2.4</v>
      </c>
      <c r="X10" s="20">
        <v>88.762</v>
      </c>
      <c r="Y10" s="20">
        <v>3.3</v>
      </c>
      <c r="Z10" s="20">
        <v>158849.94</v>
      </c>
      <c r="AA10" s="20">
        <v>0.9</v>
      </c>
      <c r="AB10" s="20">
        <v>264.76400000000001</v>
      </c>
      <c r="AC10" s="20">
        <v>1.8</v>
      </c>
      <c r="AD10" s="20">
        <v>28842641.879999999</v>
      </c>
      <c r="AE10" s="20">
        <v>1.4</v>
      </c>
      <c r="AF10" s="20">
        <v>28.96</v>
      </c>
      <c r="AG10" s="20">
        <v>1.1000000000000001</v>
      </c>
      <c r="AH10" s="20">
        <v>352016.09</v>
      </c>
      <c r="AI10" s="20">
        <v>1.4</v>
      </c>
      <c r="AJ10" s="20">
        <v>78.328000000000003</v>
      </c>
      <c r="AK10" s="20">
        <v>1.2</v>
      </c>
      <c r="AL10" s="20">
        <v>585353.56000000006</v>
      </c>
      <c r="AM10" s="20">
        <v>1.3</v>
      </c>
      <c r="AN10" s="20">
        <v>76.944000000000003</v>
      </c>
      <c r="AO10" s="20">
        <v>2.8</v>
      </c>
      <c r="AP10" s="20">
        <v>5062551.12</v>
      </c>
      <c r="AQ10" s="20">
        <v>2.5</v>
      </c>
      <c r="AR10" s="20">
        <v>35963.57</v>
      </c>
      <c r="AS10" s="20">
        <v>2.5</v>
      </c>
      <c r="AT10" s="20">
        <v>99.1</v>
      </c>
      <c r="AU10" s="20">
        <v>51808.56</v>
      </c>
      <c r="AV10" s="20">
        <v>1.4</v>
      </c>
      <c r="AW10" s="20">
        <v>100</v>
      </c>
      <c r="AX10" s="20">
        <v>50614.75</v>
      </c>
      <c r="AY10" s="20">
        <v>1.1000000000000001</v>
      </c>
      <c r="AZ10" s="20">
        <v>99</v>
      </c>
    </row>
    <row r="11" spans="1:52" x14ac:dyDescent="0.25">
      <c r="A11" s="20"/>
      <c r="B11" s="20" t="b">
        <v>0</v>
      </c>
      <c r="C11" s="20" t="s">
        <v>60</v>
      </c>
      <c r="D11" s="21">
        <v>43795.72587962963</v>
      </c>
      <c r="E11" s="20" t="s">
        <v>0</v>
      </c>
      <c r="F11" s="20"/>
      <c r="G11" s="20" t="s">
        <v>35</v>
      </c>
      <c r="H11" s="20">
        <v>101.66800000000001</v>
      </c>
      <c r="I11" s="20">
        <v>1</v>
      </c>
      <c r="J11" s="20">
        <v>2068515.03</v>
      </c>
      <c r="K11" s="20">
        <v>1.5</v>
      </c>
      <c r="L11" s="20">
        <v>98.632999999999996</v>
      </c>
      <c r="M11" s="20">
        <v>1</v>
      </c>
      <c r="N11" s="20">
        <v>306544.05</v>
      </c>
      <c r="O11" s="20">
        <v>1</v>
      </c>
      <c r="P11" s="20">
        <v>255.68299999999999</v>
      </c>
      <c r="Q11" s="20">
        <v>11</v>
      </c>
      <c r="R11" s="20">
        <v>1241834.8600000001</v>
      </c>
      <c r="S11" s="20">
        <v>0.4</v>
      </c>
      <c r="T11" s="20">
        <v>85.870999999999995</v>
      </c>
      <c r="U11" s="20">
        <v>3.2</v>
      </c>
      <c r="V11" s="20">
        <v>9502.6299999999992</v>
      </c>
      <c r="W11" s="20">
        <v>2.7</v>
      </c>
      <c r="X11" s="20">
        <v>89.566000000000003</v>
      </c>
      <c r="Y11" s="20">
        <v>2.2000000000000002</v>
      </c>
      <c r="Z11" s="20">
        <v>160160.51999999999</v>
      </c>
      <c r="AA11" s="20">
        <v>1.3</v>
      </c>
      <c r="AB11" s="20">
        <v>259.01799999999997</v>
      </c>
      <c r="AC11" s="20">
        <v>0.8</v>
      </c>
      <c r="AD11" s="20">
        <v>28263950.579999998</v>
      </c>
      <c r="AE11" s="20">
        <v>1.2</v>
      </c>
      <c r="AF11" s="20">
        <v>28.792999999999999</v>
      </c>
      <c r="AG11" s="20">
        <v>1.1000000000000001</v>
      </c>
      <c r="AH11" s="20">
        <v>342692.42</v>
      </c>
      <c r="AI11" s="20">
        <v>1.4</v>
      </c>
      <c r="AJ11" s="20">
        <v>78.992999999999995</v>
      </c>
      <c r="AK11" s="20">
        <v>0.5</v>
      </c>
      <c r="AL11" s="20">
        <v>577990.19999999995</v>
      </c>
      <c r="AM11" s="20">
        <v>0.6</v>
      </c>
      <c r="AN11" s="20">
        <v>79.549000000000007</v>
      </c>
      <c r="AO11" s="20">
        <v>0.7</v>
      </c>
      <c r="AP11" s="20">
        <v>5125193.67</v>
      </c>
      <c r="AQ11" s="20">
        <v>1.3</v>
      </c>
      <c r="AR11" s="20">
        <v>36011.699999999997</v>
      </c>
      <c r="AS11" s="20">
        <v>0.6</v>
      </c>
      <c r="AT11" s="20">
        <v>99.2</v>
      </c>
      <c r="AU11" s="20">
        <v>50723.75</v>
      </c>
      <c r="AV11" s="20">
        <v>0.7</v>
      </c>
      <c r="AW11" s="20">
        <v>97.9</v>
      </c>
      <c r="AX11" s="20">
        <v>49666.51</v>
      </c>
      <c r="AY11" s="20">
        <v>2.2000000000000002</v>
      </c>
      <c r="AZ11" s="20">
        <v>97.1</v>
      </c>
    </row>
    <row r="12" spans="1:52" x14ac:dyDescent="0.25">
      <c r="A12" s="20"/>
      <c r="B12" s="20" t="b">
        <v>0</v>
      </c>
      <c r="C12" s="20" t="s">
        <v>86</v>
      </c>
      <c r="D12" s="21">
        <v>43795.747071759259</v>
      </c>
      <c r="E12" s="20" t="s">
        <v>0</v>
      </c>
      <c r="F12" s="20"/>
      <c r="G12" s="20" t="s">
        <v>35</v>
      </c>
      <c r="H12" s="20">
        <v>102.884</v>
      </c>
      <c r="I12" s="20">
        <v>3.5</v>
      </c>
      <c r="J12" s="20">
        <v>2251995.29</v>
      </c>
      <c r="K12" s="20">
        <v>3.4</v>
      </c>
      <c r="L12" s="20">
        <v>97.125</v>
      </c>
      <c r="M12" s="20">
        <v>3</v>
      </c>
      <c r="N12" s="20">
        <v>324755.77</v>
      </c>
      <c r="O12" s="20">
        <v>2.1</v>
      </c>
      <c r="P12" s="20">
        <v>706.46799999999996</v>
      </c>
      <c r="Q12" s="20">
        <v>17.3</v>
      </c>
      <c r="R12" s="20">
        <v>1467917.67</v>
      </c>
      <c r="S12" s="20">
        <v>2.2000000000000002</v>
      </c>
      <c r="T12" s="20">
        <v>85.058000000000007</v>
      </c>
      <c r="U12" s="20">
        <v>2.2000000000000002</v>
      </c>
      <c r="V12" s="20">
        <v>10143.69</v>
      </c>
      <c r="W12" s="20">
        <v>4.2</v>
      </c>
      <c r="X12" s="20">
        <v>96.317999999999998</v>
      </c>
      <c r="Y12" s="20">
        <v>3.8</v>
      </c>
      <c r="Z12" s="20">
        <v>181635.12</v>
      </c>
      <c r="AA12" s="20">
        <v>1.4</v>
      </c>
      <c r="AB12" s="20">
        <v>258.98099999999999</v>
      </c>
      <c r="AC12" s="20">
        <v>2.6</v>
      </c>
      <c r="AD12" s="20">
        <v>30401283.460000001</v>
      </c>
      <c r="AE12" s="20">
        <v>1.9</v>
      </c>
      <c r="AF12" s="20">
        <v>28.850999999999999</v>
      </c>
      <c r="AG12" s="20">
        <v>2.7</v>
      </c>
      <c r="AH12" s="20">
        <v>350573.7</v>
      </c>
      <c r="AI12" s="20">
        <v>1.6</v>
      </c>
      <c r="AJ12" s="20">
        <v>77.649000000000001</v>
      </c>
      <c r="AK12" s="20">
        <v>2.8</v>
      </c>
      <c r="AL12" s="20">
        <v>580068.05000000005</v>
      </c>
      <c r="AM12" s="20">
        <v>1.5</v>
      </c>
      <c r="AN12" s="20">
        <v>80.522999999999996</v>
      </c>
      <c r="AO12" s="20">
        <v>2.9</v>
      </c>
      <c r="AP12" s="20">
        <v>5295974.13</v>
      </c>
      <c r="AQ12" s="20">
        <v>0.9</v>
      </c>
      <c r="AR12" s="20">
        <v>38759.360000000001</v>
      </c>
      <c r="AS12" s="20">
        <v>2.8</v>
      </c>
      <c r="AT12" s="20">
        <v>106.8</v>
      </c>
      <c r="AU12" s="20">
        <v>51806.92</v>
      </c>
      <c r="AV12" s="20">
        <v>2.1</v>
      </c>
      <c r="AW12" s="20">
        <v>100</v>
      </c>
      <c r="AX12" s="20">
        <v>51058.85</v>
      </c>
      <c r="AY12" s="20">
        <v>1.4</v>
      </c>
      <c r="AZ12" s="20">
        <v>99.8</v>
      </c>
    </row>
    <row r="13" spans="1:52" x14ac:dyDescent="0.25">
      <c r="A13" s="20"/>
      <c r="B13" s="20" t="b">
        <v>0</v>
      </c>
      <c r="C13" s="20" t="s">
        <v>119</v>
      </c>
      <c r="D13" s="21">
        <v>43795.77412037037</v>
      </c>
      <c r="E13" s="20" t="s">
        <v>0</v>
      </c>
      <c r="F13" s="20"/>
      <c r="G13" s="20" t="s">
        <v>35</v>
      </c>
      <c r="H13" s="20">
        <v>97.950999999999993</v>
      </c>
      <c r="I13" s="20">
        <v>2.1</v>
      </c>
      <c r="J13" s="20">
        <v>2286330.61</v>
      </c>
      <c r="K13" s="20">
        <v>1.6</v>
      </c>
      <c r="L13" s="20">
        <v>93.483999999999995</v>
      </c>
      <c r="M13" s="20">
        <v>1.4</v>
      </c>
      <c r="N13" s="20">
        <v>333419.83</v>
      </c>
      <c r="O13" s="20">
        <v>1.5</v>
      </c>
      <c r="P13" s="20">
        <v>27.716999999999999</v>
      </c>
      <c r="Q13" s="20">
        <v>278.60000000000002</v>
      </c>
      <c r="R13" s="20">
        <v>1353461.63</v>
      </c>
      <c r="S13" s="20">
        <v>0.6</v>
      </c>
      <c r="T13" s="20">
        <v>79.337999999999994</v>
      </c>
      <c r="U13" s="20">
        <v>2.6</v>
      </c>
      <c r="V13" s="20">
        <v>10155.709999999999</v>
      </c>
      <c r="W13" s="20">
        <v>1.8</v>
      </c>
      <c r="X13" s="20">
        <v>85.070999999999998</v>
      </c>
      <c r="Y13" s="20">
        <v>1.6</v>
      </c>
      <c r="Z13" s="20">
        <v>177121.46</v>
      </c>
      <c r="AA13" s="20">
        <v>1.6</v>
      </c>
      <c r="AB13" s="20">
        <v>249.51</v>
      </c>
      <c r="AC13" s="20">
        <v>2</v>
      </c>
      <c r="AD13" s="20">
        <v>31234444.100000001</v>
      </c>
      <c r="AE13" s="20">
        <v>2.2000000000000002</v>
      </c>
      <c r="AF13" s="20">
        <v>26.678000000000001</v>
      </c>
      <c r="AG13" s="20">
        <v>2.2999999999999998</v>
      </c>
      <c r="AH13" s="20">
        <v>363082.36</v>
      </c>
      <c r="AI13" s="20">
        <v>1.4</v>
      </c>
      <c r="AJ13" s="20">
        <v>72.712999999999994</v>
      </c>
      <c r="AK13" s="20">
        <v>2</v>
      </c>
      <c r="AL13" s="20">
        <v>608341.43000000005</v>
      </c>
      <c r="AM13" s="20">
        <v>1.4</v>
      </c>
      <c r="AN13" s="20">
        <v>74.066999999999993</v>
      </c>
      <c r="AO13" s="20">
        <v>2.2000000000000002</v>
      </c>
      <c r="AP13" s="20">
        <v>5455982.7599999998</v>
      </c>
      <c r="AQ13" s="20">
        <v>1.7</v>
      </c>
      <c r="AR13" s="20">
        <v>41318.769999999997</v>
      </c>
      <c r="AS13" s="20">
        <v>1.9</v>
      </c>
      <c r="AT13" s="20">
        <v>113.8</v>
      </c>
      <c r="AU13" s="20">
        <v>58012.39</v>
      </c>
      <c r="AV13" s="20">
        <v>2.2999999999999998</v>
      </c>
      <c r="AW13" s="20">
        <v>112</v>
      </c>
      <c r="AX13" s="20">
        <v>57099.88</v>
      </c>
      <c r="AY13" s="20">
        <v>2</v>
      </c>
      <c r="AZ13" s="20">
        <v>111.6</v>
      </c>
    </row>
    <row r="14" spans="1:52" x14ac:dyDescent="0.25">
      <c r="B14" s="1" t="b">
        <v>0</v>
      </c>
      <c r="C14" s="1" t="s">
        <v>36</v>
      </c>
      <c r="D14" s="2">
        <v>43795.704629629632</v>
      </c>
      <c r="E14" s="1" t="s">
        <v>32</v>
      </c>
      <c r="F14" s="1">
        <v>4</v>
      </c>
      <c r="G14" s="1" t="s">
        <v>37</v>
      </c>
      <c r="H14" s="1">
        <v>999.62800000000004</v>
      </c>
      <c r="I14" s="1">
        <v>0.4</v>
      </c>
      <c r="J14" s="1">
        <v>20881045.309999999</v>
      </c>
      <c r="K14" s="1">
        <v>0.9</v>
      </c>
      <c r="L14" s="1">
        <v>999.60599999999999</v>
      </c>
      <c r="M14" s="1">
        <v>1</v>
      </c>
      <c r="N14" s="1">
        <v>3183373.09</v>
      </c>
      <c r="O14" s="1">
        <v>0.6</v>
      </c>
      <c r="P14" s="1">
        <v>912.83799999999997</v>
      </c>
      <c r="Q14" s="1">
        <v>11.3</v>
      </c>
      <c r="R14" s="1">
        <v>1462908.03</v>
      </c>
      <c r="S14" s="1">
        <v>1.8</v>
      </c>
      <c r="T14" s="1">
        <v>916.798</v>
      </c>
      <c r="U14" s="1">
        <v>1.8</v>
      </c>
      <c r="V14" s="1">
        <v>94908.02</v>
      </c>
      <c r="W14" s="1">
        <v>1.6</v>
      </c>
      <c r="X14" s="1">
        <v>916.85299999999995</v>
      </c>
      <c r="Y14" s="1">
        <v>3</v>
      </c>
      <c r="Z14" s="1">
        <v>1260765.52</v>
      </c>
      <c r="AA14" s="1">
        <v>2.7</v>
      </c>
      <c r="AB14" s="1">
        <v>2704.1970000000001</v>
      </c>
      <c r="AC14" s="1">
        <v>1.5</v>
      </c>
      <c r="AD14" s="1">
        <v>303832097.38999999</v>
      </c>
      <c r="AE14" s="1">
        <v>1.6</v>
      </c>
      <c r="AF14" s="1">
        <v>297.93</v>
      </c>
      <c r="AG14" s="1">
        <v>1.1000000000000001</v>
      </c>
      <c r="AH14" s="1">
        <v>3642091.76</v>
      </c>
      <c r="AI14" s="1">
        <v>1.7</v>
      </c>
      <c r="AJ14" s="1">
        <v>800.77700000000004</v>
      </c>
      <c r="AK14" s="1">
        <v>1.6</v>
      </c>
      <c r="AL14" s="1">
        <v>6029232.21</v>
      </c>
      <c r="AM14" s="1">
        <v>2.6</v>
      </c>
      <c r="AN14" s="1">
        <v>800.90800000000002</v>
      </c>
      <c r="AO14" s="1">
        <v>2.2999999999999998</v>
      </c>
      <c r="AP14" s="1">
        <v>53117111.990000002</v>
      </c>
      <c r="AQ14" s="1">
        <v>3.1</v>
      </c>
      <c r="AR14" s="1">
        <v>37091.47</v>
      </c>
      <c r="AS14" s="1">
        <v>0.9</v>
      </c>
      <c r="AT14" s="1">
        <v>102.2</v>
      </c>
      <c r="AU14" s="1">
        <v>52212.46</v>
      </c>
      <c r="AV14" s="1">
        <v>1.2</v>
      </c>
      <c r="AW14" s="1">
        <v>100.8</v>
      </c>
      <c r="AX14" s="1">
        <v>50773.7</v>
      </c>
      <c r="AY14" s="1">
        <v>2.2999999999999998</v>
      </c>
      <c r="AZ14" s="1">
        <v>99.3</v>
      </c>
    </row>
    <row r="15" spans="1:52" x14ac:dyDescent="0.25">
      <c r="B15" s="1" t="b">
        <v>0</v>
      </c>
      <c r="C15" s="1" t="s">
        <v>31</v>
      </c>
      <c r="D15" s="2">
        <v>43795.700706018521</v>
      </c>
      <c r="E15" s="1" t="s">
        <v>32</v>
      </c>
      <c r="F15" s="1">
        <v>2</v>
      </c>
      <c r="G15" s="1" t="s">
        <v>33</v>
      </c>
      <c r="H15" s="1">
        <v>9.8320000000000007</v>
      </c>
      <c r="I15" s="1">
        <v>1.9</v>
      </c>
      <c r="J15" s="1">
        <v>207729.79</v>
      </c>
      <c r="K15" s="1">
        <v>0.4</v>
      </c>
      <c r="L15" s="1">
        <v>9.7769999999999992</v>
      </c>
      <c r="M15" s="1">
        <v>0.7</v>
      </c>
      <c r="N15" s="1">
        <v>32130.58</v>
      </c>
      <c r="O15" s="1">
        <v>1.5</v>
      </c>
      <c r="P15" s="1">
        <v>43.058</v>
      </c>
      <c r="Q15" s="1">
        <v>222.3</v>
      </c>
      <c r="R15" s="1">
        <v>1190458.46</v>
      </c>
      <c r="S15" s="1">
        <v>1.2</v>
      </c>
      <c r="T15" s="1">
        <v>7.4180000000000001</v>
      </c>
      <c r="U15" s="1">
        <v>19.100000000000001</v>
      </c>
      <c r="V15" s="1">
        <v>1707.83</v>
      </c>
      <c r="W15" s="1">
        <v>6.8</v>
      </c>
      <c r="X15" s="1">
        <v>6.056</v>
      </c>
      <c r="Y15" s="1">
        <v>15.8</v>
      </c>
      <c r="Z15" s="1">
        <v>53051.57</v>
      </c>
      <c r="AA15" s="1">
        <v>1.9</v>
      </c>
      <c r="AB15" s="1">
        <v>26.245999999999999</v>
      </c>
      <c r="AC15" s="1">
        <v>4.5</v>
      </c>
      <c r="AD15" s="1">
        <v>2886169.91</v>
      </c>
      <c r="AE15" s="1">
        <v>2.8</v>
      </c>
      <c r="AF15" s="1">
        <v>2.9390000000000001</v>
      </c>
      <c r="AG15" s="1">
        <v>2.8</v>
      </c>
      <c r="AH15" s="1">
        <v>36405.56</v>
      </c>
      <c r="AI15" s="1">
        <v>1.5</v>
      </c>
      <c r="AJ15" s="1">
        <v>7.85</v>
      </c>
      <c r="AK15" s="1">
        <v>2.9</v>
      </c>
      <c r="AL15" s="1">
        <v>58812.06</v>
      </c>
      <c r="AM15" s="1">
        <v>1.6</v>
      </c>
      <c r="AN15" s="1">
        <v>7.8609999999999998</v>
      </c>
      <c r="AO15" s="1">
        <v>2</v>
      </c>
      <c r="AP15" s="1">
        <v>516495.39</v>
      </c>
      <c r="AQ15" s="1">
        <v>1.4</v>
      </c>
      <c r="AR15" s="1">
        <v>36214.35</v>
      </c>
      <c r="AS15" s="1">
        <v>1.7</v>
      </c>
      <c r="AT15" s="1">
        <v>99.8</v>
      </c>
      <c r="AU15" s="1">
        <v>51714.25</v>
      </c>
      <c r="AV15" s="1">
        <v>1.7</v>
      </c>
      <c r="AW15" s="1">
        <v>99.8</v>
      </c>
      <c r="AX15" s="1">
        <v>49867.519999999997</v>
      </c>
      <c r="AY15" s="1">
        <v>1</v>
      </c>
      <c r="AZ15" s="1">
        <v>97.5</v>
      </c>
    </row>
    <row r="16" spans="1:52" x14ac:dyDescent="0.25">
      <c r="A16" s="1" t="s">
        <v>24</v>
      </c>
      <c r="B16" s="1" t="b">
        <v>0</v>
      </c>
      <c r="C16" s="1" t="s">
        <v>25</v>
      </c>
      <c r="D16" s="2">
        <v>43795.696759259263</v>
      </c>
      <c r="E16" s="1" t="s">
        <v>26</v>
      </c>
      <c r="F16" s="1">
        <v>1</v>
      </c>
      <c r="G16" s="1" t="s">
        <v>27</v>
      </c>
      <c r="H16" s="1">
        <v>0.88700000000000001</v>
      </c>
      <c r="I16" s="1">
        <v>19.100000000000001</v>
      </c>
      <c r="J16" s="1">
        <v>24729.25</v>
      </c>
      <c r="K16" s="1">
        <v>8.6999999999999993</v>
      </c>
      <c r="L16" s="1">
        <v>0.86299999999999999</v>
      </c>
      <c r="M16" s="1">
        <v>24.3</v>
      </c>
      <c r="N16" s="1">
        <v>4310.9799999999996</v>
      </c>
      <c r="O16" s="1">
        <v>10.4</v>
      </c>
      <c r="P16" s="1">
        <v>70.593999999999994</v>
      </c>
      <c r="Q16" s="1">
        <v>376.7</v>
      </c>
      <c r="R16" s="1">
        <v>1170110.46</v>
      </c>
      <c r="S16" s="1">
        <v>1</v>
      </c>
      <c r="T16" s="1">
        <v>0.96399999999999997</v>
      </c>
      <c r="U16" s="1">
        <v>28.4</v>
      </c>
      <c r="V16" s="1">
        <v>1041.0899999999999</v>
      </c>
      <c r="W16" s="1">
        <v>4.7</v>
      </c>
      <c r="X16" s="1">
        <v>2.3319999999999999</v>
      </c>
      <c r="Y16" s="1">
        <v>80</v>
      </c>
      <c r="Z16" s="1">
        <v>47135.68</v>
      </c>
      <c r="AA16" s="1">
        <v>1.4</v>
      </c>
      <c r="AB16" s="1">
        <v>-1E-3</v>
      </c>
      <c r="AC16" s="1" t="s">
        <v>28</v>
      </c>
      <c r="AD16" s="1">
        <v>8531.07</v>
      </c>
      <c r="AE16" s="1">
        <v>4</v>
      </c>
      <c r="AF16" s="1">
        <v>1.0999999999999999E-2</v>
      </c>
      <c r="AG16" s="1">
        <v>66</v>
      </c>
      <c r="AH16" s="1">
        <v>936.98</v>
      </c>
      <c r="AI16" s="1">
        <v>11.3</v>
      </c>
      <c r="AJ16" s="1">
        <v>3.0000000000000001E-3</v>
      </c>
      <c r="AK16" s="1">
        <v>347.8</v>
      </c>
      <c r="AL16" s="1">
        <v>306.31</v>
      </c>
      <c r="AM16" s="1">
        <v>21.5</v>
      </c>
      <c r="AN16" s="1">
        <v>0</v>
      </c>
      <c r="AO16" s="1">
        <v>288.10000000000002</v>
      </c>
      <c r="AP16" s="1">
        <v>308.32</v>
      </c>
      <c r="AQ16" s="1">
        <v>17.100000000000001</v>
      </c>
      <c r="AR16" s="1">
        <v>35462.03</v>
      </c>
      <c r="AS16" s="1">
        <v>5.8</v>
      </c>
      <c r="AT16" s="1">
        <v>100</v>
      </c>
      <c r="AU16" s="1">
        <v>49864.1</v>
      </c>
      <c r="AV16" s="1">
        <v>6.2</v>
      </c>
      <c r="AW16" s="1">
        <v>100</v>
      </c>
      <c r="AX16" s="1">
        <v>55411.69</v>
      </c>
      <c r="AY16" s="1">
        <v>5.4</v>
      </c>
      <c r="AZ16" s="1">
        <v>100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Raw_Data</vt:lpstr>
      <vt:lpstr>Chemistry Sheet</vt:lpstr>
      <vt:lpstr>Gall-1_Reduced</vt:lpstr>
      <vt:lpstr>Strelow-2_Reduced</vt:lpstr>
      <vt:lpstr>Run_Quality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Juliet Baransky</dc:creator>
  <cp:lastModifiedBy>Eva Baransky</cp:lastModifiedBy>
  <dcterms:created xsi:type="dcterms:W3CDTF">2019-12-04T20:48:53Z</dcterms:created>
  <dcterms:modified xsi:type="dcterms:W3CDTF">2021-01-04T20:05:00Z</dcterms:modified>
</cp:coreProperties>
</file>