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ba\Downloads\"/>
    </mc:Choice>
  </mc:AlternateContent>
  <xr:revisionPtr revIDLastSave="0" documentId="13_ncr:1_{0A213E1B-7D8F-4361-AF30-BB4393A89A5D}" xr6:coauthVersionLast="45" xr6:coauthVersionMax="45" xr10:uidLastSave="{00000000-0000-0000-0000-000000000000}"/>
  <bookViews>
    <workbookView xWindow="-120" yWindow="-120" windowWidth="29040" windowHeight="15840" xr2:uid="{12B4BB75-0A01-4AAB-9AB5-AC241ACB5EE6}"/>
  </bookViews>
  <sheets>
    <sheet name="Nob_GallTE_DATA_Reduced" sheetId="6" r:id="rId1"/>
    <sheet name="Prechem_data_only" sheetId="9" r:id="rId2"/>
    <sheet name="Sample_weights_&amp;_dilution" sheetId="1" r:id="rId3"/>
    <sheet name="Sample_Plan" sheetId="2" r:id="rId4"/>
    <sheet name="Nob_Gall_TE_RAW_DATA" sheetId="7" r:id="rId5"/>
    <sheet name="RAW_DATA_NoRep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" i="9" l="1"/>
  <c r="Z13" i="9"/>
  <c r="W13" i="9"/>
  <c r="T13" i="9"/>
  <c r="Q13" i="9"/>
  <c r="N13" i="9"/>
  <c r="K13" i="9"/>
  <c r="H13" i="9"/>
  <c r="E13" i="9"/>
  <c r="I94" i="6"/>
  <c r="K105" i="6" l="1"/>
  <c r="J105" i="6"/>
  <c r="M104" i="6"/>
  <c r="K104" i="6"/>
  <c r="AD92" i="6" l="1"/>
  <c r="AD93" i="6" s="1"/>
  <c r="AC11" i="9" l="1"/>
  <c r="Z11" i="9"/>
  <c r="W11" i="9"/>
  <c r="T11" i="9"/>
  <c r="Q11" i="9"/>
  <c r="N11" i="9"/>
  <c r="K11" i="9"/>
  <c r="H11" i="9"/>
  <c r="E11" i="9"/>
  <c r="AC10" i="9"/>
  <c r="Z10" i="9"/>
  <c r="W10" i="9"/>
  <c r="T10" i="9"/>
  <c r="Q10" i="9"/>
  <c r="N10" i="9"/>
  <c r="K10" i="9"/>
  <c r="H10" i="9"/>
  <c r="E10" i="9"/>
  <c r="AC103" i="6" l="1"/>
  <c r="AB103" i="6"/>
  <c r="AA103" i="6"/>
  <c r="Z103" i="6"/>
  <c r="Y103" i="6"/>
  <c r="X103" i="6"/>
  <c r="W103" i="6"/>
  <c r="V103" i="6"/>
  <c r="U103" i="6"/>
  <c r="V94" i="6"/>
  <c r="W94" i="6"/>
  <c r="X94" i="6"/>
  <c r="Y94" i="6"/>
  <c r="Z94" i="6"/>
  <c r="AA94" i="6"/>
  <c r="AB94" i="6"/>
  <c r="AC94" i="6"/>
  <c r="U94" i="6"/>
  <c r="P105" i="6"/>
  <c r="O105" i="6"/>
  <c r="N105" i="6"/>
  <c r="M105" i="6"/>
  <c r="L105" i="6"/>
  <c r="I105" i="6"/>
  <c r="H105" i="6"/>
  <c r="G105" i="6"/>
  <c r="G104" i="6"/>
  <c r="H104" i="6"/>
  <c r="I104" i="6"/>
  <c r="J104" i="6"/>
  <c r="L104" i="6"/>
  <c r="N104" i="6"/>
  <c r="O104" i="6"/>
  <c r="G94" i="6"/>
  <c r="H94" i="6"/>
  <c r="J94" i="6"/>
  <c r="K94" i="6"/>
  <c r="M94" i="6"/>
  <c r="N94" i="6"/>
  <c r="O94" i="6"/>
  <c r="L94" i="6"/>
  <c r="AD55" i="6"/>
  <c r="AD67" i="6" s="1"/>
  <c r="AC55" i="6"/>
  <c r="AC67" i="6" s="1"/>
  <c r="AD62" i="6"/>
  <c r="AD56" i="6"/>
  <c r="AC62" i="6"/>
  <c r="AC56" i="6"/>
  <c r="AB62" i="6"/>
  <c r="AB56" i="6"/>
  <c r="Z56" i="6"/>
  <c r="Z62" i="6"/>
  <c r="AA62" i="6"/>
  <c r="AA56" i="6"/>
  <c r="AA55" i="6"/>
  <c r="AA67" i="6" s="1"/>
  <c r="AB55" i="6"/>
  <c r="AB67" i="6" s="1"/>
  <c r="Z55" i="6"/>
  <c r="Z67" i="6" s="1"/>
  <c r="Y61" i="6"/>
  <c r="Y62" i="6"/>
  <c r="X62" i="6"/>
  <c r="X56" i="6"/>
  <c r="Y55" i="6"/>
  <c r="Y67" i="6" s="1"/>
  <c r="W55" i="6"/>
  <c r="W67" i="6" s="1"/>
  <c r="V55" i="6"/>
  <c r="V67" i="6" s="1"/>
  <c r="X55" i="6"/>
  <c r="X67" i="6" s="1"/>
  <c r="T55" i="6"/>
  <c r="T67" i="6" s="1"/>
  <c r="V61" i="6"/>
  <c r="W61" i="6"/>
  <c r="V62" i="6"/>
  <c r="W62" i="6"/>
  <c r="U56" i="6"/>
  <c r="AD57" i="6" s="1"/>
  <c r="U60" i="6"/>
  <c r="AA61" i="6" s="1"/>
  <c r="U57" i="6"/>
  <c r="AC58" i="6" s="1"/>
  <c r="U58" i="6"/>
  <c r="V58" i="6" s="1"/>
  <c r="U59" i="6"/>
  <c r="AA60" i="6" s="1"/>
  <c r="T60" i="6"/>
  <c r="T72" i="6" s="1"/>
  <c r="T61" i="6"/>
  <c r="T73" i="6" s="1"/>
  <c r="T62" i="6"/>
  <c r="T74" i="6" s="1"/>
  <c r="T59" i="6"/>
  <c r="T71" i="6" s="1"/>
  <c r="T57" i="6"/>
  <c r="T69" i="6" s="1"/>
  <c r="T58" i="6"/>
  <c r="T70" i="6" s="1"/>
  <c r="T56" i="6"/>
  <c r="T68" i="6" s="1"/>
  <c r="AD54" i="6"/>
  <c r="AD66" i="6" s="1"/>
  <c r="AC54" i="6"/>
  <c r="AC66" i="6" s="1"/>
  <c r="AB54" i="6"/>
  <c r="AB66" i="6" s="1"/>
  <c r="AA54" i="6"/>
  <c r="AA66" i="6" s="1"/>
  <c r="Z54" i="6"/>
  <c r="Z66" i="6" s="1"/>
  <c r="Y54" i="6"/>
  <c r="Y66" i="6" s="1"/>
  <c r="X54" i="6"/>
  <c r="X66" i="6" s="1"/>
  <c r="W54" i="6"/>
  <c r="W66" i="6" s="1"/>
  <c r="V54" i="6"/>
  <c r="V66" i="6" s="1"/>
  <c r="F55" i="6"/>
  <c r="G55" i="6" s="1"/>
  <c r="G67" i="6" s="1"/>
  <c r="P13" i="1"/>
  <c r="P14" i="1" s="1"/>
  <c r="U15" i="1"/>
  <c r="U16" i="1" s="1"/>
  <c r="U14" i="1" s="1"/>
  <c r="O6" i="1"/>
  <c r="P6" i="1" s="1"/>
  <c r="Q6" i="1" s="1"/>
  <c r="F63" i="6"/>
  <c r="O63" i="6" s="1"/>
  <c r="F62" i="6"/>
  <c r="H62" i="6" s="1"/>
  <c r="E63" i="6"/>
  <c r="E75" i="6" s="1"/>
  <c r="E62" i="6"/>
  <c r="E74" i="6" s="1"/>
  <c r="F58" i="6"/>
  <c r="N58" i="6" s="1"/>
  <c r="F59" i="6"/>
  <c r="M59" i="6" s="1"/>
  <c r="F60" i="6"/>
  <c r="M60" i="6" s="1"/>
  <c r="F61" i="6"/>
  <c r="K61" i="6" s="1"/>
  <c r="F57" i="6"/>
  <c r="K57" i="6" s="1"/>
  <c r="F56" i="6"/>
  <c r="M56" i="6" s="1"/>
  <c r="E56" i="6"/>
  <c r="E68" i="6" s="1"/>
  <c r="E57" i="6"/>
  <c r="E69" i="6" s="1"/>
  <c r="E58" i="6"/>
  <c r="E70" i="6" s="1"/>
  <c r="E59" i="6"/>
  <c r="E71" i="6" s="1"/>
  <c r="E60" i="6"/>
  <c r="E72" i="6" s="1"/>
  <c r="E61" i="6"/>
  <c r="E73" i="6" s="1"/>
  <c r="E55" i="6"/>
  <c r="E67" i="6" s="1"/>
  <c r="G54" i="6"/>
  <c r="G66" i="6" s="1"/>
  <c r="O54" i="6"/>
  <c r="O66" i="6" s="1"/>
  <c r="N54" i="6"/>
  <c r="N66" i="6" s="1"/>
  <c r="M54" i="6"/>
  <c r="M66" i="6" s="1"/>
  <c r="L54" i="6"/>
  <c r="L66" i="6" s="1"/>
  <c r="K54" i="6"/>
  <c r="K66" i="6" s="1"/>
  <c r="J54" i="6"/>
  <c r="J66" i="6" s="1"/>
  <c r="I54" i="6"/>
  <c r="I66" i="6" s="1"/>
  <c r="H54" i="6"/>
  <c r="H66" i="6" s="1"/>
  <c r="AD69" i="6" l="1"/>
  <c r="AC70" i="6"/>
  <c r="AC68" i="6"/>
  <c r="AC74" i="6"/>
  <c r="AA73" i="6"/>
  <c r="AB74" i="6"/>
  <c r="W74" i="6"/>
  <c r="Z68" i="6"/>
  <c r="W57" i="6"/>
  <c r="W69" i="6" s="1"/>
  <c r="AB68" i="6"/>
  <c r="AA68" i="6"/>
  <c r="AA72" i="6"/>
  <c r="W73" i="6"/>
  <c r="AA74" i="6"/>
  <c r="Y74" i="6"/>
  <c r="Z59" i="6"/>
  <c r="Z71" i="6" s="1"/>
  <c r="AD68" i="6"/>
  <c r="N60" i="6"/>
  <c r="Y73" i="6"/>
  <c r="Z74" i="6"/>
  <c r="AD74" i="6"/>
  <c r="Y60" i="6"/>
  <c r="Y72" i="6" s="1"/>
  <c r="Z61" i="6"/>
  <c r="Z73" i="6" s="1"/>
  <c r="L60" i="6"/>
  <c r="V56" i="6"/>
  <c r="V68" i="6" s="1"/>
  <c r="AC57" i="6"/>
  <c r="AC69" i="6" s="1"/>
  <c r="J60" i="6"/>
  <c r="I60" i="6"/>
  <c r="AD59" i="6"/>
  <c r="AD71" i="6" s="1"/>
  <c r="H60" i="6"/>
  <c r="V70" i="6"/>
  <c r="X68" i="6"/>
  <c r="AB58" i="6"/>
  <c r="AB70" i="6" s="1"/>
  <c r="K60" i="6"/>
  <c r="V73" i="6"/>
  <c r="X74" i="6"/>
  <c r="AB59" i="6"/>
  <c r="AB71" i="6" s="1"/>
  <c r="AD61" i="6"/>
  <c r="AD73" i="6" s="1"/>
  <c r="V74" i="6"/>
  <c r="W60" i="6"/>
  <c r="W72" i="6" s="1"/>
  <c r="Y58" i="6"/>
  <c r="Y70" i="6" s="1"/>
  <c r="V57" i="6"/>
  <c r="V69" i="6" s="1"/>
  <c r="V60" i="6"/>
  <c r="V72" i="6" s="1"/>
  <c r="W56" i="6"/>
  <c r="W68" i="6" s="1"/>
  <c r="Y57" i="6"/>
  <c r="Y69" i="6" s="1"/>
  <c r="AB57" i="6"/>
  <c r="AB69" i="6" s="1"/>
  <c r="AC59" i="6"/>
  <c r="AC71" i="6" s="1"/>
  <c r="Y59" i="6"/>
  <c r="Y71" i="6" s="1"/>
  <c r="W59" i="6"/>
  <c r="W71" i="6" s="1"/>
  <c r="X57" i="6"/>
  <c r="X69" i="6" s="1"/>
  <c r="AA57" i="6"/>
  <c r="AA69" i="6" s="1"/>
  <c r="Z60" i="6"/>
  <c r="Z72" i="6" s="1"/>
  <c r="AC61" i="6"/>
  <c r="AC73" i="6" s="1"/>
  <c r="AD60" i="6"/>
  <c r="AD72" i="6" s="1"/>
  <c r="X59" i="6"/>
  <c r="X71" i="6" s="1"/>
  <c r="AA59" i="6"/>
  <c r="AA71" i="6" s="1"/>
  <c r="AB61" i="6"/>
  <c r="AB73" i="6" s="1"/>
  <c r="AC60" i="6"/>
  <c r="AC72" i="6" s="1"/>
  <c r="Z58" i="6"/>
  <c r="Z70" i="6" s="1"/>
  <c r="AB60" i="6"/>
  <c r="AB72" i="6" s="1"/>
  <c r="J57" i="6"/>
  <c r="V59" i="6"/>
  <c r="V71" i="6" s="1"/>
  <c r="AA58" i="6"/>
  <c r="AA70" i="6" s="1"/>
  <c r="W58" i="6"/>
  <c r="W70" i="6" s="1"/>
  <c r="X61" i="6"/>
  <c r="X73" i="6" s="1"/>
  <c r="Z57" i="6"/>
  <c r="Z69" i="6" s="1"/>
  <c r="AD58" i="6"/>
  <c r="AD70" i="6" s="1"/>
  <c r="X58" i="6"/>
  <c r="X70" i="6" s="1"/>
  <c r="Y56" i="6"/>
  <c r="Y68" i="6" s="1"/>
  <c r="X60" i="6"/>
  <c r="X72" i="6" s="1"/>
  <c r="N57" i="6"/>
  <c r="I62" i="6"/>
  <c r="J62" i="6"/>
  <c r="H56" i="6"/>
  <c r="I55" i="6"/>
  <c r="I67" i="6" s="1"/>
  <c r="N55" i="6"/>
  <c r="M55" i="6"/>
  <c r="M72" i="6" s="1"/>
  <c r="O55" i="6"/>
  <c r="H55" i="6"/>
  <c r="I57" i="6"/>
  <c r="H57" i="6"/>
  <c r="K55" i="6"/>
  <c r="H63" i="6"/>
  <c r="G63" i="6"/>
  <c r="G75" i="6" s="1"/>
  <c r="I63" i="6"/>
  <c r="J63" i="6"/>
  <c r="K63" i="6"/>
  <c r="L63" i="6"/>
  <c r="M63" i="6"/>
  <c r="N63" i="6"/>
  <c r="K62" i="6"/>
  <c r="L62" i="6"/>
  <c r="M62" i="6"/>
  <c r="M74" i="6" s="1"/>
  <c r="N62" i="6"/>
  <c r="G62" i="6"/>
  <c r="G74" i="6" s="1"/>
  <c r="O62" i="6"/>
  <c r="J61" i="6"/>
  <c r="H61" i="6"/>
  <c r="G59" i="6"/>
  <c r="G71" i="6" s="1"/>
  <c r="L59" i="6"/>
  <c r="G58" i="6"/>
  <c r="G70" i="6" s="1"/>
  <c r="O58" i="6"/>
  <c r="O70" i="6" s="1"/>
  <c r="H58" i="6"/>
  <c r="H70" i="6" s="1"/>
  <c r="O61" i="6"/>
  <c r="I61" i="6"/>
  <c r="N56" i="6"/>
  <c r="L56" i="6"/>
  <c r="I56" i="6"/>
  <c r="I68" i="6" s="1"/>
  <c r="J56" i="6"/>
  <c r="K56" i="6"/>
  <c r="J55" i="6"/>
  <c r="J67" i="6" s="1"/>
  <c r="G57" i="6"/>
  <c r="G69" i="6" s="1"/>
  <c r="L55" i="6"/>
  <c r="G61" i="6"/>
  <c r="G73" i="6" s="1"/>
  <c r="N59" i="6"/>
  <c r="O57" i="6"/>
  <c r="K59" i="6"/>
  <c r="M58" i="6"/>
  <c r="L58" i="6"/>
  <c r="M61" i="6"/>
  <c r="O60" i="6"/>
  <c r="G60" i="6"/>
  <c r="G72" i="6" s="1"/>
  <c r="I59" i="6"/>
  <c r="I71" i="6" s="1"/>
  <c r="K58" i="6"/>
  <c r="M57" i="6"/>
  <c r="M69" i="6" s="1"/>
  <c r="O56" i="6"/>
  <c r="O68" i="6" s="1"/>
  <c r="G56" i="6"/>
  <c r="G68" i="6" s="1"/>
  <c r="L61" i="6"/>
  <c r="H59" i="6"/>
  <c r="J58" i="6"/>
  <c r="L57" i="6"/>
  <c r="N61" i="6"/>
  <c r="N73" i="6" s="1"/>
  <c r="J59" i="6"/>
  <c r="O59" i="6"/>
  <c r="O71" i="6" s="1"/>
  <c r="I58" i="6"/>
  <c r="O69" i="6" l="1"/>
  <c r="L69" i="6"/>
  <c r="I70" i="6"/>
  <c r="I75" i="6"/>
  <c r="N71" i="6"/>
  <c r="N68" i="6"/>
  <c r="N75" i="6"/>
  <c r="N74" i="6"/>
  <c r="M70" i="6"/>
  <c r="O72" i="6"/>
  <c r="I73" i="6"/>
  <c r="M73" i="6"/>
  <c r="J75" i="6"/>
  <c r="J68" i="6"/>
  <c r="J71" i="6"/>
  <c r="H75" i="6"/>
  <c r="J70" i="6"/>
  <c r="H73" i="6"/>
  <c r="H68" i="6"/>
  <c r="J73" i="6"/>
  <c r="M75" i="6"/>
  <c r="H69" i="6"/>
  <c r="J74" i="6"/>
  <c r="H71" i="6"/>
  <c r="O73" i="6"/>
  <c r="O74" i="6"/>
  <c r="L67" i="6"/>
  <c r="L72" i="6"/>
  <c r="J72" i="6"/>
  <c r="K67" i="6"/>
  <c r="L75" i="6"/>
  <c r="I69" i="6"/>
  <c r="I74" i="6"/>
  <c r="I72" i="6"/>
  <c r="K72" i="6"/>
  <c r="L73" i="6"/>
  <c r="L70" i="6"/>
  <c r="K75" i="6"/>
  <c r="H74" i="6"/>
  <c r="H67" i="6"/>
  <c r="N69" i="6"/>
  <c r="K68" i="6"/>
  <c r="O67" i="6"/>
  <c r="M68" i="6"/>
  <c r="K71" i="6"/>
  <c r="M71" i="6"/>
  <c r="M67" i="6"/>
  <c r="J69" i="6"/>
  <c r="H72" i="6"/>
  <c r="K73" i="6"/>
  <c r="K70" i="6"/>
  <c r="L71" i="6"/>
  <c r="L74" i="6"/>
  <c r="N67" i="6"/>
  <c r="N72" i="6"/>
  <c r="N70" i="6"/>
  <c r="L68" i="6"/>
  <c r="K74" i="6"/>
  <c r="O75" i="6"/>
  <c r="K69" i="6"/>
  <c r="N7" i="1" l="1"/>
  <c r="N8" i="1"/>
  <c r="N9" i="1"/>
  <c r="N10" i="1"/>
  <c r="N11" i="1"/>
  <c r="N6" i="1"/>
  <c r="K53" i="1" l="1"/>
  <c r="K56" i="1" s="1"/>
  <c r="K55" i="1" l="1"/>
  <c r="K54" i="1"/>
  <c r="J30" i="1"/>
  <c r="J31" i="1"/>
  <c r="J35" i="1" s="1"/>
  <c r="J29" i="1"/>
  <c r="T6" i="1"/>
  <c r="U6" i="1" s="1"/>
  <c r="T7" i="1"/>
  <c r="U7" i="1" s="1"/>
  <c r="T8" i="1"/>
  <c r="U8" i="1" s="1"/>
  <c r="O7" i="1"/>
  <c r="P7" i="1" s="1"/>
  <c r="Q7" i="1" s="1"/>
  <c r="O8" i="1"/>
  <c r="P8" i="1" s="1"/>
  <c r="Q8" i="1" s="1"/>
  <c r="J26" i="1"/>
  <c r="D26" i="1"/>
  <c r="D11" i="1"/>
  <c r="O10" i="1" s="1"/>
  <c r="P10" i="1" s="1"/>
  <c r="Q10" i="1" s="1"/>
  <c r="D12" i="1"/>
  <c r="D34" i="1" s="1"/>
  <c r="H31" i="1"/>
  <c r="B20" i="1"/>
  <c r="B35" i="1"/>
  <c r="H35" i="1"/>
  <c r="D10" i="1"/>
  <c r="D30" i="1"/>
  <c r="D31" i="1"/>
  <c r="D35" i="1" s="1"/>
  <c r="D29" i="1"/>
  <c r="B34" i="1"/>
  <c r="H34" i="1"/>
  <c r="H30" i="1"/>
  <c r="H32" i="1"/>
  <c r="H33" i="1"/>
  <c r="H29" i="1"/>
  <c r="H19" i="1"/>
  <c r="H20" i="1"/>
  <c r="H21" i="1"/>
  <c r="H22" i="1"/>
  <c r="H23" i="1"/>
  <c r="H18" i="1"/>
  <c r="B22" i="1"/>
  <c r="B23" i="1"/>
  <c r="D33" i="1" l="1"/>
  <c r="D32" i="1"/>
  <c r="O9" i="1"/>
  <c r="T10" i="1"/>
  <c r="U10" i="1" s="1"/>
  <c r="T9" i="1"/>
  <c r="U9" i="1" s="1"/>
  <c r="J33" i="1"/>
  <c r="J34" i="1"/>
  <c r="J32" i="1"/>
  <c r="O11" i="1"/>
  <c r="P11" i="1" s="1"/>
  <c r="Q11" i="1" s="1"/>
  <c r="T12" i="1"/>
  <c r="U12" i="1" s="1"/>
  <c r="P9" i="1"/>
  <c r="Q9" i="1" s="1"/>
  <c r="T11" i="1"/>
  <c r="U11" i="1" s="1"/>
  <c r="C29" i="2"/>
  <c r="C35" i="2"/>
  <c r="C30" i="2"/>
  <c r="C31" i="2"/>
  <c r="C32" i="2"/>
  <c r="C33" i="2"/>
  <c r="C34" i="2"/>
  <c r="F16" i="2"/>
  <c r="F17" i="2"/>
  <c r="F18" i="2"/>
  <c r="F19" i="2"/>
  <c r="F20" i="2"/>
  <c r="F15" i="2"/>
  <c r="D14" i="2"/>
  <c r="D15" i="2"/>
  <c r="D16" i="2"/>
  <c r="D18" i="2"/>
  <c r="D19" i="2"/>
  <c r="D20" i="2"/>
  <c r="D17" i="2"/>
  <c r="D33" i="2"/>
  <c r="D34" i="2"/>
  <c r="D35" i="2"/>
  <c r="D32" i="2"/>
  <c r="I29" i="2" l="1"/>
  <c r="F29" i="2" l="1"/>
  <c r="B18" i="1" l="1"/>
  <c r="B32" i="1" l="1"/>
  <c r="B33" i="1"/>
  <c r="B30" i="1"/>
  <c r="B29" i="1"/>
  <c r="B19" i="1"/>
  <c r="B21" i="1"/>
</calcChain>
</file>

<file path=xl/sharedStrings.xml><?xml version="1.0" encoding="utf-8"?>
<sst xmlns="http://schemas.openxmlformats.org/spreadsheetml/2006/main" count="1112" uniqueCount="260">
  <si>
    <t>conc of single element solutions in ppm</t>
  </si>
  <si>
    <t>empty tube</t>
  </si>
  <si>
    <t>total sol. weight</t>
  </si>
  <si>
    <t>Available single element standards</t>
  </si>
  <si>
    <t>conc</t>
  </si>
  <si>
    <t>Ca</t>
  </si>
  <si>
    <t>micro g/g</t>
  </si>
  <si>
    <t>Ni</t>
  </si>
  <si>
    <t>Fe</t>
  </si>
  <si>
    <t>want</t>
  </si>
  <si>
    <t>* need to figure this out</t>
  </si>
  <si>
    <t>total of mL</t>
  </si>
  <si>
    <t>total mL</t>
  </si>
  <si>
    <t>need</t>
  </si>
  <si>
    <t>mL Ca</t>
  </si>
  <si>
    <t>mL most concentrated</t>
  </si>
  <si>
    <t>mL 2nd most concentrated</t>
  </si>
  <si>
    <t>mL Ni</t>
  </si>
  <si>
    <t>mL Fe</t>
  </si>
  <si>
    <t>roughly</t>
  </si>
  <si>
    <t>microg</t>
  </si>
  <si>
    <t>microg/g</t>
  </si>
  <si>
    <t>EJB</t>
  </si>
  <si>
    <t>masses (g)</t>
  </si>
  <si>
    <t xml:space="preserve">Ti </t>
  </si>
  <si>
    <t>V</t>
  </si>
  <si>
    <t>Zn</t>
  </si>
  <si>
    <t>Cu</t>
  </si>
  <si>
    <t>*part of the Fe standard</t>
  </si>
  <si>
    <t>Nob_TE Calculations</t>
  </si>
  <si>
    <t>Total amount</t>
  </si>
  <si>
    <t>total amount</t>
  </si>
  <si>
    <t>Gall_TE Calculations</t>
  </si>
  <si>
    <t>Fe+Cu</t>
  </si>
  <si>
    <t>Gall TE Cleanup</t>
  </si>
  <si>
    <t>Nobias TE cleanup</t>
  </si>
  <si>
    <t>Step</t>
  </si>
  <si>
    <t>Reagent</t>
  </si>
  <si>
    <t>mL</t>
  </si>
  <si>
    <t>Sample #</t>
  </si>
  <si>
    <t>Load resin</t>
  </si>
  <si>
    <t>NOBIAS PA1</t>
  </si>
  <si>
    <t>3M  HCl</t>
  </si>
  <si>
    <t>"</t>
  </si>
  <si>
    <t>MQ</t>
  </si>
  <si>
    <t>3M NH4OH-0.1M Diammonium citrate (DAC)</t>
  </si>
  <si>
    <t>3+3</t>
  </si>
  <si>
    <t>Load sample</t>
  </si>
  <si>
    <t>Condition resin</t>
  </si>
  <si>
    <t>3M NH4OH-0.1M (DAC)</t>
  </si>
  <si>
    <t>Rinse sample vial</t>
  </si>
  <si>
    <t>Rinse column</t>
  </si>
  <si>
    <t>Collect Ni</t>
  </si>
  <si>
    <t>3M HCl</t>
  </si>
  <si>
    <t>-3,-4</t>
  </si>
  <si>
    <t>-5,-6</t>
  </si>
  <si>
    <t>what elutes?</t>
  </si>
  <si>
    <t>empty savillex</t>
  </si>
  <si>
    <t>prechem expected microg</t>
  </si>
  <si>
    <t>conc in Gall loading solution (microg/mL)</t>
  </si>
  <si>
    <t>conc in Nob loading solution (microg/mL)</t>
  </si>
  <si>
    <t>PRECHEM CALCULATIONS</t>
  </si>
  <si>
    <t>CHEMISTRY AND DILUTION CALCULATIONS</t>
  </si>
  <si>
    <t>AG50W-X8 (200-400 mesh)*</t>
  </si>
  <si>
    <t>*Gall uses -X4 but in my notes I used -8x for the succesful column Gall-61. I am trusting my notes and decided to use X8 for this chemistry test</t>
  </si>
  <si>
    <t>1M HNO3</t>
  </si>
  <si>
    <t>0.05M CH3COONH4 (ammonium acetate) adujsted to pH (6 +/- 0.2)</t>
  </si>
  <si>
    <t>~1</t>
  </si>
  <si>
    <t>0.05M CH3COONH4pH (6 +/- 0.2)</t>
  </si>
  <si>
    <t>0.006M CH3COONH4pH (6 +/- 0.2)</t>
  </si>
  <si>
    <t>ammonia</t>
  </si>
  <si>
    <t>Ni, Cu, Zn</t>
  </si>
  <si>
    <t>Ti, Fe, Ca</t>
  </si>
  <si>
    <t>what dilution am I making</t>
  </si>
  <si>
    <t>1/50</t>
  </si>
  <si>
    <t>1/25</t>
  </si>
  <si>
    <t>1/10</t>
  </si>
  <si>
    <t>1/50 and 1/10</t>
  </si>
  <si>
    <t>8 samples total</t>
  </si>
  <si>
    <t>Na, Mg, Ca, P, S</t>
  </si>
  <si>
    <t>Where does Fe, Zn, Ti, V go?</t>
  </si>
  <si>
    <t>Ni, Cu</t>
  </si>
  <si>
    <t>dissolved in 2 ml</t>
  </si>
  <si>
    <t>for 1 in 10</t>
  </si>
  <si>
    <t>for 1 in 25</t>
  </si>
  <si>
    <t>for 1 in 50</t>
  </si>
  <si>
    <t>.4 mL in 4 mL total</t>
  </si>
  <si>
    <t>.2 mL in 4 mL total</t>
  </si>
  <si>
    <t>0.8 mL in 4 mL total</t>
  </si>
  <si>
    <t>RAW DATA</t>
  </si>
  <si>
    <t xml:space="preserve">45  Sc ( ISTD )  [ No Gas ] </t>
  </si>
  <si>
    <t xml:space="preserve">89  Y ( ISTD )  [ No Gas ] </t>
  </si>
  <si>
    <t xml:space="preserve">115  In ( ISTD )  [ No Gas ] </t>
  </si>
  <si>
    <t>Sample Name</t>
  </si>
  <si>
    <t>dilution factor</t>
  </si>
  <si>
    <t>Conc. [ ppb ]</t>
  </si>
  <si>
    <t>Conc. RSD</t>
  </si>
  <si>
    <t>CPS</t>
  </si>
  <si>
    <t>ISTD Recovery %</t>
  </si>
  <si>
    <t>CPS RSD</t>
  </si>
  <si>
    <t>DILUTION CORRECTED</t>
  </si>
  <si>
    <t>total ng in the eluted aliquot</t>
  </si>
  <si>
    <t>Elution Step</t>
  </si>
  <si>
    <t>Elution reagent</t>
  </si>
  <si>
    <t>N/A</t>
  </si>
  <si>
    <t>&lt;0.000</t>
  </si>
  <si>
    <t>cleanout</t>
  </si>
  <si>
    <t>Sample</t>
  </si>
  <si>
    <t>035SMPL.d</t>
  </si>
  <si>
    <t>63  Cu  [ He Gas ] :  Calibration Curve Fit R value = 0.561844 is below the allowed minimum = 0.95000065  Cu  [ No Gas ] :  Calibration Curve Fit R value = 0.672767 is below the allowed minimum = 0.95000045  Sc ( ISTD )  [ No Gas ] :  CPS RSD value = 17.31 is over the allowed maximum = 5.0045  Sc ( ISTD )  [ No Gas ] :  ISTD Recovery Percent value = 307.60 is outside the allowed range [80.00, 120.00]45  Sc ( ISTD )  [ He Gas ] :  CPS RSD value = 18.83 is over the allowed maximum = 5.0045  Sc ( ISTD )  [ He Gas ] :  ISTD Recovery Percent value = 329.99 is outside the allowed range [80.00, 120.00]89  Y ( ISTD )  [ No Gas ] :  CPS RSD value = 19.56 is over the allowed maximum = 5.0089  Y ( ISTD )  [ No Gas ] :  ISTD Recovery Percent value = 324.67 is outside the allowed range [80.00, 120.00]89  Y ( ISTD )  [ He Gas ] :  CPS RSD value = 20.41 is over the allowed maximum = 5.0089  Y ( ISTD )  [ He Gas ] :  ISTD Recovery Percent value = 338.56 is outside the allowed range [80.00, 120.00]115  In ( ISTD )  [ No Gas ] :  CPS RSD value = 18.50 is over the allowed maximum = 5.00115  In ( ISTD )  [ No Gas ] :  ISTD Recovery Percent value = 317.59 is outside the allowed range [80.00, 120.00]115  In ( ISTD )  [ He Gas ] :  CPS RSD value = 19.78 is over the allowed maximum = 5.00115  In ( ISTD )  [ He Gas ] :  ISTD Recovery Percent value = 329.09 is outside the allowed range [80.00, 120.00]</t>
  </si>
  <si>
    <t>034SMPL.d</t>
  </si>
  <si>
    <t>63  Cu  [ He Gas ] :  Calibration Curve Fit R value = 0.561844 is below the allowed minimum = 0.95000065  Cu  [ No Gas ] :  Calibration Curve Fit R value = 0.672767 is below the allowed minimum = 0.95000045  Sc ( ISTD )  [ No Gas ] :  CPS RSD value = 32.29 is over the allowed maximum = 5.0045  Sc ( ISTD )  [ No Gas ] :  ISTD Recovery Percent value = 142.54 is outside the allowed range [80.00, 120.00]45  Sc ( ISTD )  [ He Gas ] :  ISTD Recovery Percent value = 240.26 is outside the allowed range [80.00, 120.00]89  Y ( ISTD )  [ No Gas ] :  CPS RSD value = 35.65 is over the allowed maximum = 5.0089  Y ( ISTD )  [ No Gas ] :  ISTD Recovery Percent value = 147.95 is outside the allowed range [80.00, 120.00]89  Y ( ISTD )  [ He Gas ] :  CPS RSD value = 18.60 is over the allowed maximum = 5.0089  Y ( ISTD )  [ He Gas ] :  ISTD Recovery Percent value = 242.13 is outside the allowed range [80.00, 120.00]115  In ( ISTD )  [ No Gas ] :  CPS RSD value = 35.93 is over the allowed maximum = 5.00115  In ( ISTD )  [ No Gas ] :  ISTD Recovery Percent value = 147.08 is outside the allowed range [80.00, 120.00]115  In ( ISTD )  [ He Gas ] :  CPS RSD value = 19.00 is over the allowed maximum = 5.00115  In ( ISTD )  [ He Gas ] :  ISTD Recovery Percent value = 234.75 is outside the allowed range [80.00, 120.00]</t>
  </si>
  <si>
    <t>Blank</t>
  </si>
  <si>
    <t>033SMPL.d</t>
  </si>
  <si>
    <t>63  Cu  [ He Gas ] :  Calibration Curve Fit R value = 0.561844 is below the allowed minimum = 0.95000065  Cu  [ No Gas ] :  Calibration Curve Fit R value = 0.672767 is below the allowed minimum = 0.95000045  Sc ( ISTD )  [ No Gas ] :  CPS RSD value = 16.72 is over the allowed maximum = 5.0045  Sc ( ISTD )  [ No Gas ] :  ISTD Recovery Percent value = 282.71 is outside the allowed range [80.00, 120.00]45  Sc ( ISTD )  [ He Gas ] :  CPS RSD value = 15.88 is over the allowed maximum = 5.0045  Sc ( ISTD )  [ He Gas ] :  ISTD Recovery Percent value = 328.81 is outside the allowed range [80.00, 120.00]89  Y ( ISTD )  [ No Gas ] :  CPS RSD value = 16.92 is over the allowed maximum = 5.0089  Y ( ISTD )  [ No Gas ] :  ISTD Recovery Percent value = 296.37 is outside the allowed range [80.00, 120.00]89  Y ( ISTD )  [ He Gas ] :  CPS RSD value = 14.40 is over the allowed maximum = 5.0089  Y ( ISTD )  [ He Gas ] :  ISTD Recovery Percent value = 330.58 is outside the allowed range [80.00, 120.00]115  In ( ISTD )  [ No Gas ] :  CPS RSD value = 16.69 is over the allowed maximum = 5.00115  In ( ISTD )  [ No Gas ] :  ISTD Recovery Percent value = 290.55 is outside the allowed range [80.00, 120.00]115  In ( ISTD )  [ He Gas ] :  CPS RSD value = 16.43 is over the allowed maximum = 5.00115  In ( ISTD )  [ He Gas ] :  ISTD Recovery Percent value = 326.04 is outside the allowed range [80.00, 120.00]</t>
  </si>
  <si>
    <t>middle std</t>
  </si>
  <si>
    <t>032SMPL.d</t>
  </si>
  <si>
    <t>63  Cu  [ He Gas ] :  Calibration Curve Fit R value = 0.561844 is below the allowed minimum = 0.95000065  Cu  [ No Gas ] :  Calibration Curve Fit R value = 0.672767 is below the allowed minimum = 0.950000</t>
  </si>
  <si>
    <t>GallTE_6_10_2</t>
  </si>
  <si>
    <t>031SMPL.d</t>
  </si>
  <si>
    <t>63  Cu  [ He Gas ] :  Calibration Curve Fit R value = 0.561844 is below the allowed minimum = 0.95000063  Cu  [ He Gas ] :  Concentration value = 745.57 is over the calibration range65  Cu  [ No Gas ] :  Calibration Curve Fit R value = 0.672767 is below the allowed minimum = 0.95000065  Cu  [ No Gas ] :  Concentration value = 642.85 is over the calibration range</t>
  </si>
  <si>
    <t>GallTE_5_10</t>
  </si>
  <si>
    <t>030SMPL.d</t>
  </si>
  <si>
    <t>63  Cu  [ He Gas ] :  Calibration Curve Fit R value = 0.561844 is below the allowed minimum = 0.95000063  Cu  [ He Gas ] :  Concentration value = 1484.46 is over the calibration range65  Cu  [ No Gas ] :  Calibration Curve Fit R value = 0.672767 is below the allowed minimum = 0.95000065  Cu  [ No Gas ] :  Concentration value = 1280.07 is over the calibration range</t>
  </si>
  <si>
    <t>GallTE_6_10</t>
  </si>
  <si>
    <t>029SMPL.d</t>
  </si>
  <si>
    <t>44  Ca  [ No Gas ] :  CPS RSD value = 7.50 is over the allowed maximum = 5.0058  Ni  [ No Gas ] :  CPS RSD value = 9.23 is over the allowed maximum = 5.0063  Cu  [ He Gas ] :  Calibration Curve Fit R value = 0.561844 is below the allowed minimum = 0.95000063  Cu  [ He Gas ] :  Concentration value = 734.70 is over the calibration range64  Zn  [ No Gas ] :  CPS RSD value = 9.23 is over the allowed maximum = 5.0065  Cu  [ No Gas ] :  Calibration Curve Fit R value = 0.672767 is below the allowed minimum = 0.95000065  Cu  [ No Gas ] :  CPS RSD value = 10.50 is over the allowed maximum = 5.0045  Sc ( ISTD )  [ No Gas ] :  CPS RSD value = 31.14 is over the allowed maximum = 5.0045  Sc ( ISTD )  [ No Gas ] :  ISTD Recovery Percent value = 132.23 is outside the allowed range [80.00, 120.00]89  Y ( ISTD )  [ No Gas ] :  CPS RSD value = 33.41 is over the allowed maximum = 5.0089  Y ( ISTD )  [ No Gas ] :  ISTD Recovery Percent value = 135.14 is outside the allowed range [80.00, 120.00]115  In ( ISTD )  [ No Gas ] :  CPS RSD value = 33.83 is over the allowed maximum = 5.00115  In ( ISTD )  [ No Gas ] :  ISTD Recovery Percent value = 134.29 is outside the allowed range [80.00, 120.00]</t>
  </si>
  <si>
    <t>NobTE_6_10</t>
  </si>
  <si>
    <t>028SMPL.d</t>
  </si>
  <si>
    <t>63  Cu  [ He Gas ] :  Calibration Curve Fit R value = 0.561844 is below the allowed minimum = 0.95000065  Cu  [ No Gas ] :  Calibration Curve Fit R value = 0.672767 is below the allowed minimum = 0.95000045  Sc ( ISTD )  [ No Gas ] :  CPS RSD value = 13.07 is over the allowed maximum = 5.0045  Sc ( ISTD )  [ No Gas ] :  ISTD Recovery Percent value = 159.51 is outside the allowed range [80.00, 120.00]89  Y ( ISTD )  [ No Gas ] :  CPS RSD value = 12.75 is over the allowed maximum = 5.0089  Y ( ISTD )  [ No Gas ] :  ISTD Recovery Percent value = 160.01 is outside the allowed range [80.00, 120.00]115  In ( ISTD )  [ No Gas ] :  CPS RSD value = 14.26 is over the allowed maximum = 5.00115  In ( ISTD )  [ No Gas ] :  ISTD Recovery Percent value = 159.04 is outside the allowed range [80.00, 120.00]</t>
  </si>
  <si>
    <t>NobTE_1_10</t>
  </si>
  <si>
    <t>027SMPL.d</t>
  </si>
  <si>
    <t>NobTE_2_10</t>
  </si>
  <si>
    <t>026SMPL.d</t>
  </si>
  <si>
    <t>NobTE_3_10</t>
  </si>
  <si>
    <t>025SMPL.d</t>
  </si>
  <si>
    <t>56  Fe  [ He Gas ] :  CPS RSD value = 5.05 is over the allowed maximum = 5.0063  Cu  [ He Gas ] :  Calibration Curve Fit R value = 0.561844 is below the allowed minimum = 0.95000065  Cu  [ No Gas ] :  Calibration Curve Fit R value = 0.672767 is below the allowed minimum = 0.950000</t>
  </si>
  <si>
    <t>024SMPL.d</t>
  </si>
  <si>
    <t>63  Cu  [ He Gas ] :  Calibration Curve Fit R value = 0.561844 is below the allowed minimum = 0.95000065  Cu  [ No Gas ] :  Calibration Curve Fit R value = 0.672767 is below the allowed minimum = 0.95000045  Sc ( ISTD )  [ No Gas ] :  CPS RSD value = 10.30 is over the allowed maximum = 5.0045  Sc ( ISTD )  [ No Gas ] :  ISTD Recovery Percent value = 311.13 is outside the allowed range [80.00, 120.00]45  Sc ( ISTD )  [ He Gas ] :  CPS RSD value = 22.63 is over the allowed maximum = 5.0045  Sc ( ISTD )  [ He Gas ] :  ISTD Recovery Percent value = 287.73 is outside the allowed range [80.00, 120.00]89  Y ( ISTD )  [ No Gas ] :  CPS RSD value = 10.96 is over the allowed maximum = 5.0089  Y ( ISTD )  [ No Gas ] :  ISTD Recovery Percent value = 328.14 is outside the allowed range [80.00, 120.00]89  Y ( ISTD )  [ He Gas ] :  CPS RSD value = 23.41 is over the allowed maximum = 5.0089  Y ( ISTD )  [ He Gas ] :  ISTD Recovery Percent value = 291.90 is outside the allowed range [80.00, 120.00]115  In ( ISTD )  [ No Gas ] :  CPS RSD value = 10.24 is over the allowed maximum = 5.00115  In ( ISTD )  [ No Gas ] :  ISTD Recovery Percent value = 322.48 is outside the allowed range [80.00, 120.00]115  In ( ISTD )  [ He Gas ] :  CPS RSD value = 22.80 is over the allowed maximum = 5.00115  In ( ISTD )  [ He Gas ] :  ISTD Recovery Percent value = 282.17 is outside the allowed range [80.00, 120.00]</t>
  </si>
  <si>
    <t>023SMPL.d</t>
  </si>
  <si>
    <t>022SMPL.d</t>
  </si>
  <si>
    <t>021SMPL.d</t>
  </si>
  <si>
    <t>NobTE_4_10</t>
  </si>
  <si>
    <t>020SMPL.d</t>
  </si>
  <si>
    <t>NobTE_5_50</t>
  </si>
  <si>
    <t>019SMPL.d</t>
  </si>
  <si>
    <t>56  Fe  [ He Gas ] :  Concentration value = 677.23 is over the calibration range63  Cu  [ He Gas ] :  Calibration Curve Fit R value = 0.561844 is below the allowed minimum = 0.95000063  Cu  [ He Gas ] :  Concentration value = 881.60 is over the calibration range65  Cu  [ No Gas ] :  Calibration Curve Fit R value = 0.672767 is below the allowed minimum = 0.95000065  Cu  [ No Gas ] :  Concentration value = 753.40 is over the calibration range</t>
  </si>
  <si>
    <t>NobTE_6_50</t>
  </si>
  <si>
    <t>018SMPL.d</t>
  </si>
  <si>
    <t>63  Cu  [ He Gas ] :  Calibration Curve Fit R value = 0.561844 is below the allowed minimum = 0.95000063  Cu  [ He Gas ] :  Concentration value = 542.59 is over the calibration range65  Cu  [ No Gas ] :  Calibration Curve Fit R value = 0.672767 is below the allowed minimum = 0.950000</t>
  </si>
  <si>
    <t>GallTE_1_50</t>
  </si>
  <si>
    <t>017SMPL.d</t>
  </si>
  <si>
    <t>56  Fe  [ He Gas ] :  Concentration value = 680.19 is over the calibration range63  Cu  [ He Gas ] :  Calibration Curve Fit R value = 0.561844 is below the allowed minimum = 0.95000063  Cu  [ He Gas ] :  Concentration value = 614.00 is over the calibration range65  Cu  [ No Gas ] :  Calibration Curve Fit R value = 0.672767 is below the allowed minimum = 0.95000065  Cu  [ No Gas ] :  Concentration value = 515.72 is over the calibration range</t>
  </si>
  <si>
    <t>GallTE_2_25</t>
  </si>
  <si>
    <t>016SMPL.d</t>
  </si>
  <si>
    <t>63  Cu  [ He Gas ] :  Calibration Curve Fit R value = 0.561844 is below the allowed minimum = 0.95000063  Cu  [ He Gas ] :  Concentration value = 538.81 is over the calibration range65  Cu  [ No Gas ] :  Calibration Curve Fit R value = 0.672767 is below the allowed minimum = 0.95000065  Cu  [ No Gas ] :  CPS RSD value = 5.63 is over the allowed maximum = 5.00</t>
  </si>
  <si>
    <t>GallTE_3_10</t>
  </si>
  <si>
    <t>015SMPL.d</t>
  </si>
  <si>
    <t>GallTE_4_10</t>
  </si>
  <si>
    <t>014SMPL.d</t>
  </si>
  <si>
    <t>GallTE_5_50</t>
  </si>
  <si>
    <t>013SMPL.d</t>
  </si>
  <si>
    <t>63  Cu  [ He Gas ] :  Calibration Curve Fit R value = 0.561844 is below the allowed minimum = 0.95000063  Cu  [ He Gas ] :  Concentration value = 780.98 is over the calibration range65  Cu  [ No Gas ] :  Calibration Curve Fit R value = 0.672767 is below the allowed minimum = 0.95000065  Cu  [ No Gas ] :  Concentration value = 649.63 is over the calibration range</t>
  </si>
  <si>
    <t>GallTE_6_50</t>
  </si>
  <si>
    <t>012SMPL.d</t>
  </si>
  <si>
    <t>63  Cu  [ He Gas ] :  Calibration Curve Fit R value = 0.561844 is below the allowed minimum = 0.95000063  Cu  [ He Gas ] :  Concentration value = 615.85 is over the calibration range65  Cu  [ No Gas ] :  Calibration Curve Fit R value = 0.672767 is below the allowed minimum = 0.95000065  Cu  [ No Gas ] :  Concentration value = 516.52 is over the calibration range</t>
  </si>
  <si>
    <t>NobTE_prechem</t>
  </si>
  <si>
    <t>011SMPL.d</t>
  </si>
  <si>
    <t>63  Cu  [ He Gas ] :  Calibration Curve Fit R value = 0.561844 is below the allowed minimum = 0.95000063  Cu  [ He Gas ] :  Concentration value = 743.13 is over the calibration range65  Cu  [ No Gas ] :  Calibration Curve Fit R value = 0.672767 is below the allowed minimum = 0.95000065  Cu  [ No Gas ] :  Concentration value = 639.99 is over the calibration range</t>
  </si>
  <si>
    <t>GallTE_prechem</t>
  </si>
  <si>
    <t>010SMPL.d</t>
  </si>
  <si>
    <t>63  Cu  [ He Gas ] :  Calibration Curve Fit R value = 0.561844 is below the allowed minimum = 0.95000063  Cu  [ He Gas ] :  Concentration value = 744.03 is over the calibration range65  Cu  [ No Gas ] :  Calibration Curve Fit R value = 0.672767 is below the allowed minimum = 0.95000065  Cu  [ No Gas ] :  Concentration value = 633.72 is over the calibration range</t>
  </si>
  <si>
    <t>009SMPL.d</t>
  </si>
  <si>
    <t>008SMPL.d</t>
  </si>
  <si>
    <t>most conc std</t>
  </si>
  <si>
    <t>CalStd</t>
  </si>
  <si>
    <t>007CALS.d</t>
  </si>
  <si>
    <t>most dilute std</t>
  </si>
  <si>
    <t>006CALS.d</t>
  </si>
  <si>
    <t>middle std 2</t>
  </si>
  <si>
    <t>CalBlk</t>
  </si>
  <si>
    <t>005CALB.d</t>
  </si>
  <si>
    <t>63  Cu  [ He Gas ] :  Calibration Curve Fit R value = 0.561844 is below the allowed minimum = 0.95000063  Cu  [ He Gas ] :  CPS RSD value = 5.21 is over the allowed maximum = 5.0065  Cu  [ No Gas ] :  Calibration Curve Fit R value = 0.672767 is below the allowed minimum = 0.950000</t>
  </si>
  <si>
    <t>004CALS.d</t>
  </si>
  <si>
    <t>003CALS.d</t>
  </si>
  <si>
    <t>002CALB.d</t>
  </si>
  <si>
    <t>Test pancake</t>
  </si>
  <si>
    <t>001CALB.d</t>
  </si>
  <si>
    <t>CPS Rep05</t>
  </si>
  <si>
    <t>Rep05</t>
  </si>
  <si>
    <t>CPS Rep04</t>
  </si>
  <si>
    <t>Rep04</t>
  </si>
  <si>
    <t>CPS Rep03</t>
  </si>
  <si>
    <t>Rep03</t>
  </si>
  <si>
    <t>CPS Rep02</t>
  </si>
  <si>
    <t>Rep02</t>
  </si>
  <si>
    <t>CPS Rep01</t>
  </si>
  <si>
    <t>Rep01</t>
  </si>
  <si>
    <t>Level</t>
  </si>
  <si>
    <t>Type</t>
  </si>
  <si>
    <t>Acq. Date-Time</t>
  </si>
  <si>
    <t>Data File</t>
  </si>
  <si>
    <t>Rjct</t>
  </si>
  <si>
    <t>115  In ( ISTD )  [ He Gas ]  Replicate Data</t>
  </si>
  <si>
    <t xml:space="preserve">115  In ( ISTD )  [ He Gas ] </t>
  </si>
  <si>
    <t>115  In ( ISTD )  [ No Gas ]  Replicate Data</t>
  </si>
  <si>
    <t>89  Y ( ISTD )  [ He Gas ]  Replicate Data</t>
  </si>
  <si>
    <t xml:space="preserve">89  Y ( ISTD )  [ He Gas ] </t>
  </si>
  <si>
    <t>89  Y ( ISTD )  [ No Gas ]  Replicate Data</t>
  </si>
  <si>
    <t>45  Sc ( ISTD )  [ He Gas ]  Replicate Data</t>
  </si>
  <si>
    <t xml:space="preserve">45  Sc ( ISTD )  [ He Gas ] </t>
  </si>
  <si>
    <t>45  Sc ( ISTD )  [ No Gas ]  Replicate Data</t>
  </si>
  <si>
    <t>66  Zn  [ He Gas ]  Replicate Data</t>
  </si>
  <si>
    <t xml:space="preserve">66  Zn  [ He Gas ] </t>
  </si>
  <si>
    <t>65  Cu  [ No Gas ]  Replicate Data</t>
  </si>
  <si>
    <t xml:space="preserve">65  Cu  [ No Gas ] </t>
  </si>
  <si>
    <t>64  Zn  [ No Gas ]  Replicate Data</t>
  </si>
  <si>
    <t xml:space="preserve">64  Zn  [ No Gas ] </t>
  </si>
  <si>
    <t>63  Cu  [ He Gas ]  Replicate Data</t>
  </si>
  <si>
    <t xml:space="preserve">63  Cu  [ He Gas ] </t>
  </si>
  <si>
    <t>60  Ni  [ He Gas ]  Replicate Data</t>
  </si>
  <si>
    <t xml:space="preserve">60  Ni  [ He Gas ] </t>
  </si>
  <si>
    <t>58  Ni  [ No Gas ]  Replicate Data</t>
  </si>
  <si>
    <t xml:space="preserve">58  Ni  [ No Gas ] </t>
  </si>
  <si>
    <t>56  Fe  [ He Gas ]  Replicate Data</t>
  </si>
  <si>
    <t xml:space="preserve">56  Fe  [ He Gas ] </t>
  </si>
  <si>
    <t>51  V  [ He Gas ]  Replicate Data</t>
  </si>
  <si>
    <t xml:space="preserve">51  V  [ He Gas ] </t>
  </si>
  <si>
    <t>47  Ti  [ He Gas ]  Replicate Data</t>
  </si>
  <si>
    <t xml:space="preserve">47  Ti  [ He Gas ] </t>
  </si>
  <si>
    <t>44  Ca  [ No Gas ]  Replicate Data</t>
  </si>
  <si>
    <t xml:space="preserve">44  Ca  [ No Gas ] </t>
  </si>
  <si>
    <t>43  Ca  [ No Gas ]  Replicate Data</t>
  </si>
  <si>
    <t xml:space="preserve">43  Ca  [ No Gas ] </t>
  </si>
  <si>
    <t>Gall TE column</t>
  </si>
  <si>
    <t>Nob TE column</t>
  </si>
  <si>
    <t>"dilution factor"</t>
  </si>
  <si>
    <t>g of main solution (assuming conversion factor of 0.0237g/0.025mL)</t>
  </si>
  <si>
    <t>g</t>
  </si>
  <si>
    <t>aliquot size</t>
  </si>
  <si>
    <t>g of main solution (assuming conversion factor of 0.0734g/0.075mL)</t>
  </si>
  <si>
    <t>Rinse vial</t>
  </si>
  <si>
    <t>rinse column</t>
  </si>
  <si>
    <t>elute Ni</t>
  </si>
  <si>
    <t>Percetanges based on Prechem</t>
  </si>
  <si>
    <t>Sum of percentages</t>
  </si>
  <si>
    <t>Sum of all fractions (ng)</t>
  </si>
  <si>
    <t>element to Ni ratio for -5+-6 fractions</t>
  </si>
  <si>
    <t>ng conc</t>
  </si>
  <si>
    <t>%'s</t>
  </si>
  <si>
    <t>sum</t>
  </si>
  <si>
    <t>microg in total loading solution</t>
  </si>
  <si>
    <t>Gall (3 mL total)</t>
  </si>
  <si>
    <t>Nobias (1 mL total)</t>
  </si>
  <si>
    <t>roughly g of prechem</t>
  </si>
  <si>
    <t xml:space="preserve">Gall  TE column </t>
  </si>
  <si>
    <t>Recovery Graphing</t>
  </si>
  <si>
    <t>total ng eluted in aliquot</t>
  </si>
  <si>
    <t>SAMPLE ALIQUOT CACULATIONS</t>
  </si>
  <si>
    <t>Gall element/Ni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</si>
</sst>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</fills>
  <borders count="2">
    <border>
      <left/>
      <right/>
      <top/>
      <bottom/>
      <diagonal/>
    </border>
    <border>
      <left style="thin">
        <color rgb="FFF2F2F2"/>
      </left>
      <right/>
      <top/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5" fillId="0" borderId="0"/>
    <xf numFmtId="0" fontId="5" fillId="0" borderId="0"/>
  </cellStyleXfs>
  <cellXfs count="4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3" fillId="0" borderId="0" xfId="1" applyFont="1" applyAlignment="1"/>
    <xf numFmtId="0" fontId="2" fillId="0" borderId="0" xfId="1" applyFont="1" applyAlignment="1"/>
    <xf numFmtId="0" fontId="4" fillId="0" borderId="0" xfId="1" applyFont="1" applyAlignment="1"/>
    <xf numFmtId="0" fontId="3" fillId="0" borderId="0" xfId="1" applyFon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3" fillId="3" borderId="0" xfId="1" applyFont="1" applyFill="1" applyAlignment="1"/>
    <xf numFmtId="0" fontId="0" fillId="4" borderId="0" xfId="0" applyFill="1"/>
    <xf numFmtId="0" fontId="0" fillId="0" borderId="0" xfId="0" applyFont="1"/>
    <xf numFmtId="49" fontId="0" fillId="0" borderId="0" xfId="0" applyNumberFormat="1" applyFont="1"/>
    <xf numFmtId="0" fontId="7" fillId="5" borderId="0" xfId="2" applyFont="1" applyFill="1" applyBorder="1"/>
    <xf numFmtId="0" fontId="6" fillId="5" borderId="0" xfId="2" applyFont="1" applyFill="1" applyBorder="1"/>
    <xf numFmtId="0" fontId="6" fillId="0" borderId="0" xfId="2" applyFont="1" applyAlignment="1"/>
    <xf numFmtId="0" fontId="8" fillId="0" borderId="0" xfId="2" applyFont="1"/>
    <xf numFmtId="0" fontId="5" fillId="0" borderId="0" xfId="3"/>
    <xf numFmtId="0" fontId="5" fillId="0" borderId="0" xfId="4"/>
    <xf numFmtId="0" fontId="6" fillId="0" borderId="0" xfId="2" applyFont="1"/>
    <xf numFmtId="0" fontId="6" fillId="0" borderId="1" xfId="2" applyFont="1" applyBorder="1"/>
    <xf numFmtId="11" fontId="5" fillId="0" borderId="0" xfId="3" applyNumberFormat="1"/>
    <xf numFmtId="0" fontId="7" fillId="6" borderId="0" xfId="2" applyFont="1" applyFill="1" applyBorder="1"/>
    <xf numFmtId="0" fontId="6" fillId="6" borderId="0" xfId="2" applyFont="1" applyFill="1" applyBorder="1"/>
    <xf numFmtId="0" fontId="9" fillId="0" borderId="0" xfId="2" applyFont="1" applyAlignment="1"/>
    <xf numFmtId="0" fontId="8" fillId="0" borderId="0" xfId="2" applyFont="1" applyAlignment="1"/>
    <xf numFmtId="0" fontId="7" fillId="7" borderId="0" xfId="2" applyFont="1" applyFill="1" applyBorder="1"/>
    <xf numFmtId="0" fontId="6" fillId="7" borderId="0" xfId="2" applyFont="1" applyFill="1" applyBorder="1"/>
    <xf numFmtId="0" fontId="7" fillId="0" borderId="0" xfId="2" applyFont="1"/>
    <xf numFmtId="0" fontId="7" fillId="0" borderId="0" xfId="2" applyFont="1" applyAlignment="1"/>
    <xf numFmtId="22" fontId="0" fillId="0" borderId="0" xfId="0" applyNumberFormat="1"/>
    <xf numFmtId="0" fontId="6" fillId="6" borderId="0" xfId="2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2" applyFont="1" applyAlignment="1">
      <alignment horizontal="center"/>
    </xf>
    <xf numFmtId="0" fontId="0" fillId="0" borderId="0" xfId="0" applyAlignment="1">
      <alignment horizontal="center" wrapText="1"/>
    </xf>
  </cellXfs>
  <cellStyles count="5">
    <cellStyle name="Normal" xfId="0" builtinId="0"/>
    <cellStyle name="Normal 2" xfId="1" xr:uid="{91BE0A34-06B7-415D-A202-7449180D47E7}"/>
    <cellStyle name="Normal 2 2" xfId="4" xr:uid="{5F75A638-DB90-4E62-8192-D140967710AC}"/>
    <cellStyle name="Normal 3" xfId="2" xr:uid="{A3256A3E-3D12-4E4B-9137-A25CE2FCBBEF}"/>
    <cellStyle name="Normal 4" xfId="3" xr:uid="{2F6A6CC4-BF2D-46C4-A813-EBC4A8FFEE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 (AG50W-X8)</a:t>
            </a:r>
            <a:r>
              <a:rPr lang="en-US" baseline="0"/>
              <a:t> metal clean up column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Nob_GallTE_DATA_Reduced!$G$87</c:f>
              <c:strCache>
                <c:ptCount val="1"/>
                <c:pt idx="0">
                  <c:v>43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Nob_GallTE_DATA_Reduced!$G$88:$G$93</c:f>
              <c:numCache>
                <c:formatCode>General</c:formatCode>
                <c:ptCount val="6"/>
                <c:pt idx="0">
                  <c:v>116.8029191258574</c:v>
                </c:pt>
                <c:pt idx="1">
                  <c:v>35.803158398468653</c:v>
                </c:pt>
                <c:pt idx="2">
                  <c:v>13.252113574732812</c:v>
                </c:pt>
                <c:pt idx="3">
                  <c:v>13.74900303078641</c:v>
                </c:pt>
                <c:pt idx="4">
                  <c:v>18.767746052001915</c:v>
                </c:pt>
                <c:pt idx="5">
                  <c:v>19.29933003668847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34-455F-94DE-B8427D7E1206}"/>
            </c:ext>
          </c:extLst>
        </c:ser>
        <c:ser>
          <c:idx val="1"/>
          <c:order val="1"/>
          <c:tx>
            <c:strRef>
              <c:f>Nob_GallTE_DATA_Reduced!$I$87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Nob_GallTE_DATA_Reduced!$I$88:$I$94</c:f>
              <c:numCache>
                <c:formatCode>General</c:formatCode>
                <c:ptCount val="7"/>
                <c:pt idx="0">
                  <c:v>49.091636197440586</c:v>
                </c:pt>
                <c:pt idx="1">
                  <c:v>7.6650337065813527</c:v>
                </c:pt>
                <c:pt idx="2">
                  <c:v>1.5724977148080439</c:v>
                </c:pt>
                <c:pt idx="3">
                  <c:v>0.44689785191956127</c:v>
                </c:pt>
                <c:pt idx="4">
                  <c:v>15.739830895795199</c:v>
                </c:pt>
                <c:pt idx="5">
                  <c:v>13.610746115173676</c:v>
                </c:pt>
                <c:pt idx="6">
                  <c:v>88.12664248171842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34-455F-94DE-B8427D7E1206}"/>
            </c:ext>
          </c:extLst>
        </c:ser>
        <c:ser>
          <c:idx val="2"/>
          <c:order val="2"/>
          <c:tx>
            <c:strRef>
              <c:f>Nob_GallTE_DATA_Reduced!$J$87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Nob_GallTE_DATA_Reduced!$J$88:$J$94</c:f>
              <c:numCache>
                <c:formatCode>General</c:formatCode>
                <c:ptCount val="7"/>
                <c:pt idx="0">
                  <c:v>109.82330978496623</c:v>
                </c:pt>
                <c:pt idx="1">
                  <c:v>16.009887990332775</c:v>
                </c:pt>
                <c:pt idx="2">
                  <c:v>0.76919501766127529</c:v>
                </c:pt>
                <c:pt idx="3">
                  <c:v>6.371227613558901E-2</c:v>
                </c:pt>
                <c:pt idx="4">
                  <c:v>0.41693778273532872</c:v>
                </c:pt>
                <c:pt idx="5">
                  <c:v>0.40280101629794879</c:v>
                </c:pt>
                <c:pt idx="6">
                  <c:v>127.48584386812914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34-455F-94DE-B8427D7E1206}"/>
            </c:ext>
          </c:extLst>
        </c:ser>
        <c:ser>
          <c:idx val="3"/>
          <c:order val="3"/>
          <c:tx>
            <c:strRef>
              <c:f>Nob_GallTE_DATA_Reduced!$K$87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Nob_GallTE_DATA_Reduced!$K$88:$K$94</c:f>
              <c:numCache>
                <c:formatCode>General</c:formatCode>
                <c:ptCount val="7"/>
                <c:pt idx="0">
                  <c:v>107.3628221252437</c:v>
                </c:pt>
                <c:pt idx="1">
                  <c:v>15.701159070016466</c:v>
                </c:pt>
                <c:pt idx="2">
                  <c:v>0.78037397339152048</c:v>
                </c:pt>
                <c:pt idx="3">
                  <c:v>6.5536260872200505E-2</c:v>
                </c:pt>
                <c:pt idx="4">
                  <c:v>1.5543711044438384</c:v>
                </c:pt>
                <c:pt idx="5">
                  <c:v>0.81323680940691578</c:v>
                </c:pt>
                <c:pt idx="6">
                  <c:v>126.27749934337466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34-455F-94DE-B8427D7E1206}"/>
            </c:ext>
          </c:extLst>
        </c:ser>
        <c:ser>
          <c:idx val="4"/>
          <c:order val="4"/>
          <c:tx>
            <c:strRef>
              <c:f>Nob_GallTE_DATA_Reduced!$L$87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Nob_GallTE_DATA_Reduced!$L$88:$L$93</c:f>
              <c:numCache>
                <c:formatCode>General</c:formatCode>
                <c:ptCount val="6"/>
                <c:pt idx="0">
                  <c:v>8.1074608362447869</c:v>
                </c:pt>
                <c:pt idx="1">
                  <c:v>1.5426011495548293</c:v>
                </c:pt>
                <c:pt idx="2">
                  <c:v>7.5603891956872907E-2</c:v>
                </c:pt>
                <c:pt idx="3">
                  <c:v>2.8644952853225141E-2</c:v>
                </c:pt>
                <c:pt idx="4">
                  <c:v>64.036966076862385</c:v>
                </c:pt>
                <c:pt idx="5">
                  <c:v>32.589503737931551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34-455F-94DE-B8427D7E1206}"/>
            </c:ext>
          </c:extLst>
        </c:ser>
        <c:ser>
          <c:idx val="5"/>
          <c:order val="5"/>
          <c:tx>
            <c:strRef>
              <c:f>Nob_GallTE_DATA_Reduced!$N$87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Nob_GallTE_DATA_Reduced!$N$88:$N$93</c:f>
              <c:numCache>
                <c:formatCode>General</c:formatCode>
                <c:ptCount val="6"/>
                <c:pt idx="0">
                  <c:v>3.7733143907302895</c:v>
                </c:pt>
                <c:pt idx="1">
                  <c:v>1.3078705212257078</c:v>
                </c:pt>
                <c:pt idx="2">
                  <c:v>0.57593550825697637</c:v>
                </c:pt>
                <c:pt idx="3">
                  <c:v>0.500990576489449</c:v>
                </c:pt>
                <c:pt idx="4">
                  <c:v>73.531242261121164</c:v>
                </c:pt>
                <c:pt idx="5">
                  <c:v>15.400694706932732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34-455F-94DE-B8427D7E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valAx>
        <c:axId val="40757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mL eluted</a:t>
                </a:r>
              </a:p>
            </c:rich>
          </c:tx>
          <c:layout>
            <c:manualLayout>
              <c:xMode val="edge"/>
              <c:yMode val="edge"/>
              <c:x val="0.37231027365845126"/>
              <c:y val="0.9065366200427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(% based on prechem aliquot conc)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027198281682427E-2"/>
              <c:y val="0.15881937030615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</a:t>
            </a:r>
            <a:r>
              <a:rPr lang="en-US" baseline="0"/>
              <a:t> (AG50W-X8) metal clean up column (total ng)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Nob_GallTE_DATA_Reduced!$G$87</c:f>
              <c:strCache>
                <c:ptCount val="1"/>
                <c:pt idx="0">
                  <c:v>43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Nob_GallTE_DATA_Reduced!$G$98:$G$103</c:f>
              <c:numCache>
                <c:formatCode>General</c:formatCode>
                <c:ptCount val="6"/>
                <c:pt idx="0">
                  <c:v>2928.95</c:v>
                </c:pt>
                <c:pt idx="1">
                  <c:v>897.8</c:v>
                </c:pt>
                <c:pt idx="2">
                  <c:v>332.31</c:v>
                </c:pt>
                <c:pt idx="3">
                  <c:v>344.77</c:v>
                </c:pt>
                <c:pt idx="4">
                  <c:v>470.62</c:v>
                </c:pt>
                <c:pt idx="5">
                  <c:v>483.95000000000005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8-4ECC-A96C-FE9940B1F3B5}"/>
            </c:ext>
          </c:extLst>
        </c:ser>
        <c:ser>
          <c:idx val="1"/>
          <c:order val="1"/>
          <c:tx>
            <c:strRef>
              <c:f>Nob_GallTE_DATA_Reduced!$I$87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Nob_GallTE_DATA_Reduced!$I$98:$I$104</c:f>
              <c:numCache>
                <c:formatCode>General</c:formatCode>
                <c:ptCount val="7"/>
                <c:pt idx="0">
                  <c:v>3437.2</c:v>
                </c:pt>
                <c:pt idx="1">
                  <c:v>536.67499999999995</c:v>
                </c:pt>
                <c:pt idx="2">
                  <c:v>110.1</c:v>
                </c:pt>
                <c:pt idx="3">
                  <c:v>31.29</c:v>
                </c:pt>
                <c:pt idx="4">
                  <c:v>1102.04</c:v>
                </c:pt>
                <c:pt idx="5">
                  <c:v>952.97</c:v>
                </c:pt>
                <c:pt idx="6">
                  <c:v>6170.2750000000005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8-4ECC-A96C-FE9940B1F3B5}"/>
            </c:ext>
          </c:extLst>
        </c:ser>
        <c:ser>
          <c:idx val="2"/>
          <c:order val="2"/>
          <c:tx>
            <c:strRef>
              <c:f>Nob_GallTE_DATA_Reduced!$J$87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Nob_GallTE_DATA_Reduced!$J$98:$J$103</c:f>
              <c:numCache>
                <c:formatCode>General</c:formatCode>
                <c:ptCount val="6"/>
                <c:pt idx="0">
                  <c:v>5671.0999999999995</c:v>
                </c:pt>
                <c:pt idx="1">
                  <c:v>826.72500000000002</c:v>
                </c:pt>
                <c:pt idx="2">
                  <c:v>39.72</c:v>
                </c:pt>
                <c:pt idx="3">
                  <c:v>3.29</c:v>
                </c:pt>
                <c:pt idx="4">
                  <c:v>21.53</c:v>
                </c:pt>
                <c:pt idx="5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8-4ECC-A96C-FE9940B1F3B5}"/>
            </c:ext>
          </c:extLst>
        </c:ser>
        <c:ser>
          <c:idx val="4"/>
          <c:order val="4"/>
          <c:tx>
            <c:strRef>
              <c:f>Nob_GallTE_DATA_Reduced!$L$87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Nob_GallTE_DATA_Reduced!$L$98:$L$103</c:f>
              <c:numCache>
                <c:formatCode>General</c:formatCode>
                <c:ptCount val="6"/>
                <c:pt idx="0">
                  <c:v>172.65</c:v>
                </c:pt>
                <c:pt idx="1">
                  <c:v>32.85</c:v>
                </c:pt>
                <c:pt idx="2">
                  <c:v>1.61</c:v>
                </c:pt>
                <c:pt idx="3">
                  <c:v>0.61</c:v>
                </c:pt>
                <c:pt idx="4">
                  <c:v>1363.6799999999998</c:v>
                </c:pt>
                <c:pt idx="5">
                  <c:v>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F8-4ECC-A96C-FE9940B1F3B5}"/>
            </c:ext>
          </c:extLst>
        </c:ser>
        <c:ser>
          <c:idx val="5"/>
          <c:order val="5"/>
          <c:tx>
            <c:strRef>
              <c:f>Nob_GallTE_DATA_Reduced!$N$87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Nob_GallTE_DATA_Reduced!$N$98:$N$103</c:f>
              <c:numCache>
                <c:formatCode>General</c:formatCode>
                <c:ptCount val="6"/>
                <c:pt idx="0">
                  <c:v>231.6</c:v>
                </c:pt>
                <c:pt idx="1">
                  <c:v>80.274999999999991</c:v>
                </c:pt>
                <c:pt idx="2">
                  <c:v>35.35</c:v>
                </c:pt>
                <c:pt idx="3">
                  <c:v>30.75</c:v>
                </c:pt>
                <c:pt idx="4">
                  <c:v>4513.2299999999996</c:v>
                </c:pt>
                <c:pt idx="5">
                  <c:v>945.27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F8-4ECC-A96C-FE9940B1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scatterChart>
        <c:scatterStyle val="lineMarker"/>
        <c:varyColors val="0"/>
        <c:ser>
          <c:idx val="3"/>
          <c:order val="3"/>
          <c:tx>
            <c:strRef>
              <c:f>Nob_GallTE_DATA_Reduced!$K$87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Nob_GallTE_DATA_Reduced!$P$88:$P$93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8.5</c:v>
                </c:pt>
                <c:pt idx="5">
                  <c:v>10</c:v>
                </c:pt>
              </c:numCache>
            </c:numRef>
          </c:xVal>
          <c:yVal>
            <c:numRef>
              <c:f>Nob_GallTE_DATA_Reduced!$K$98:$K$104</c:f>
              <c:numCache>
                <c:formatCode>General</c:formatCode>
                <c:ptCount val="7"/>
                <c:pt idx="0">
                  <c:v>34009.449999999997</c:v>
                </c:pt>
                <c:pt idx="1">
                  <c:v>4973.6750000000002</c:v>
                </c:pt>
                <c:pt idx="2">
                  <c:v>247.2</c:v>
                </c:pt>
                <c:pt idx="3">
                  <c:v>20.76</c:v>
                </c:pt>
                <c:pt idx="4">
                  <c:v>492.38</c:v>
                </c:pt>
                <c:pt idx="5">
                  <c:v>257.61</c:v>
                </c:pt>
                <c:pt idx="6">
                  <c:v>40001.074999999997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8-4ECC-A96C-FE9940B1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93823"/>
        <c:axId val="1476495487"/>
      </c:scatterChart>
      <c:valAx>
        <c:axId val="40757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mL eluted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15769085014105"/>
              <c:y val="0.89082713762356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 total in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valAx>
        <c:axId val="1476495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93823"/>
        <c:crosses val="max"/>
        <c:crossBetween val="midCat"/>
      </c:valAx>
      <c:valAx>
        <c:axId val="147649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49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Nob</a:t>
            </a:r>
            <a:r>
              <a:rPr lang="en-US" baseline="0"/>
              <a:t>ias metal clean up column (%)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Nob_GallTE_DATA_Reduced!$U$87</c:f>
              <c:strCache>
                <c:ptCount val="1"/>
                <c:pt idx="0">
                  <c:v>43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Nob_GallTE_DATA_Reduced!$AD$88:$AD$93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Nob_GallTE_DATA_Reduced!$U$88:$U$93</c:f>
              <c:numCache>
                <c:formatCode>General</c:formatCode>
                <c:ptCount val="6"/>
                <c:pt idx="0">
                  <c:v>23.939666926373199</c:v>
                </c:pt>
                <c:pt idx="1">
                  <c:v>53.86759836384887</c:v>
                </c:pt>
                <c:pt idx="2">
                  <c:v>21.541845214907159</c:v>
                </c:pt>
                <c:pt idx="3">
                  <c:v>13.791228411894558</c:v>
                </c:pt>
                <c:pt idx="4">
                  <c:v>27.772367225035712</c:v>
                </c:pt>
                <c:pt idx="5">
                  <c:v>25.678483313855349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1-4E58-9CFB-16E541204DCC}"/>
            </c:ext>
          </c:extLst>
        </c:ser>
        <c:ser>
          <c:idx val="1"/>
          <c:order val="1"/>
          <c:tx>
            <c:strRef>
              <c:f>Nob_GallTE_DATA_Reduced!$W$87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Nob_GallTE_DATA_Reduced!$AD$88:$AD$93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Nob_GallTE_DATA_Reduced!$W$88:$W$94</c:f>
              <c:numCache>
                <c:formatCode>General</c:formatCode>
                <c:ptCount val="7"/>
                <c:pt idx="0">
                  <c:v>3.4896070399028985E-2</c:v>
                </c:pt>
                <c:pt idx="1">
                  <c:v>2.5603095129722354E-2</c:v>
                </c:pt>
                <c:pt idx="2">
                  <c:v>2.5034137460172967E-2</c:v>
                </c:pt>
                <c:pt idx="3">
                  <c:v>0.1536185707783341</c:v>
                </c:pt>
                <c:pt idx="4">
                  <c:v>115.18548020027312</c:v>
                </c:pt>
                <c:pt idx="5">
                  <c:v>0.86936731907146125</c:v>
                </c:pt>
                <c:pt idx="6">
                  <c:v>116.29399939311183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1-4E58-9CFB-16E541204DCC}"/>
            </c:ext>
          </c:extLst>
        </c:ser>
        <c:ser>
          <c:idx val="2"/>
          <c:order val="2"/>
          <c:tx>
            <c:strRef>
              <c:f>Nob_GallTE_DATA_Reduced!$X$87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Nob_GallTE_DATA_Reduced!$AD$88:$AD$93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Nob_GallTE_DATA_Reduced!$X$88:$X$94</c:f>
              <c:numCache>
                <c:formatCode>General</c:formatCode>
                <c:ptCount val="7"/>
                <c:pt idx="0">
                  <c:v>2.0562254281061344E-3</c:v>
                </c:pt>
                <c:pt idx="1">
                  <c:v>1.2337352568636806E-3</c:v>
                </c:pt>
                <c:pt idx="2">
                  <c:v>1.0281127140530672E-3</c:v>
                </c:pt>
                <c:pt idx="3">
                  <c:v>3.7012057705910414E-3</c:v>
                </c:pt>
                <c:pt idx="4">
                  <c:v>116.71649586287444</c:v>
                </c:pt>
                <c:pt idx="5">
                  <c:v>1.8670526887203698</c:v>
                </c:pt>
                <c:pt idx="6">
                  <c:v>118.59156783076442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1-4E58-9CFB-16E541204DCC}"/>
            </c:ext>
          </c:extLst>
        </c:ser>
        <c:ser>
          <c:idx val="3"/>
          <c:order val="3"/>
          <c:tx>
            <c:strRef>
              <c:f>Nob_GallTE_DATA_Reduced!$Y$87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Nob_GallTE_DATA_Reduced!$AD$88:$AD$93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Nob_GallTE_DATA_Reduced!$Y$88:$Y$94</c:f>
              <c:numCache>
                <c:formatCode>General</c:formatCode>
                <c:ptCount val="7"/>
                <c:pt idx="0">
                  <c:v>1.8612651468474024E-2</c:v>
                </c:pt>
                <c:pt idx="1">
                  <c:v>5.7830960642518192E-2</c:v>
                </c:pt>
                <c:pt idx="2">
                  <c:v>1.5504912929273277E-2</c:v>
                </c:pt>
                <c:pt idx="3">
                  <c:v>0.10471727686437289</c:v>
                </c:pt>
                <c:pt idx="4">
                  <c:v>114.38420160845739</c:v>
                </c:pt>
                <c:pt idx="5">
                  <c:v>1.1747251678178814</c:v>
                </c:pt>
                <c:pt idx="6">
                  <c:v>115.75559257817991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1-4E58-9CFB-16E541204DCC}"/>
            </c:ext>
          </c:extLst>
        </c:ser>
        <c:ser>
          <c:idx val="4"/>
          <c:order val="4"/>
          <c:tx>
            <c:strRef>
              <c:f>Nob_GallTE_DATA_Reduced!$Z$87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Nob_GallTE_DATA_Reduced!$AD$88:$AD$93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Nob_GallTE_DATA_Reduced!$Z$88:$Z$93</c:f>
              <c:numCache>
                <c:formatCode>General</c:formatCode>
                <c:ptCount val="6"/>
                <c:pt idx="0">
                  <c:v>1.3306466942934267E-2</c:v>
                </c:pt>
                <c:pt idx="1">
                  <c:v>2.2335855225639658E-2</c:v>
                </c:pt>
                <c:pt idx="2">
                  <c:v>1.7583545603163137E-2</c:v>
                </c:pt>
                <c:pt idx="3">
                  <c:v>0.11880774056191308</c:v>
                </c:pt>
                <c:pt idx="4">
                  <c:v>127.4973387066114</c:v>
                </c:pt>
                <c:pt idx="5">
                  <c:v>0.61970117477093856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1-4E58-9CFB-16E541204DCC}"/>
            </c:ext>
          </c:extLst>
        </c:ser>
        <c:ser>
          <c:idx val="5"/>
          <c:order val="5"/>
          <c:tx>
            <c:strRef>
              <c:f>Nob_GallTE_DATA_Reduced!$AB$87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Nob_GallTE_DATA_Reduced!$AD$88:$AD$93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Nob_GallTE_DATA_Reduced!$AB$88:$AB$93</c:f>
              <c:numCache>
                <c:formatCode>General</c:formatCode>
                <c:ptCount val="6"/>
                <c:pt idx="0">
                  <c:v>0.53555509840224913</c:v>
                </c:pt>
                <c:pt idx="1">
                  <c:v>0.73047383940204336</c:v>
                </c:pt>
                <c:pt idx="2">
                  <c:v>0.60687101419461009</c:v>
                </c:pt>
                <c:pt idx="3">
                  <c:v>2.6212027703490359</c:v>
                </c:pt>
                <c:pt idx="4">
                  <c:v>118.2284166495234</c:v>
                </c:pt>
                <c:pt idx="5">
                  <c:v>3.9744908455050396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1-4E58-9CFB-16E54120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valAx>
        <c:axId val="40757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mL eluted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8956692913385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(%, </a:t>
                </a:r>
                <a:r>
                  <a:rPr lang="en-US" sz="1000" b="0" i="0" u="none" strike="noStrike" baseline="0">
                    <a:effectLst/>
                  </a:rPr>
                  <a:t>percentages based on prechem)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Nob</a:t>
            </a:r>
            <a:r>
              <a:rPr lang="en-US" baseline="0"/>
              <a:t>ias metal clean up column (total ng)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58090347327707E-2"/>
          <c:y val="0.13404777762466891"/>
          <c:w val="0.63535421175743079"/>
          <c:h val="0.68607417359484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Nob_GallTE_DATA_Reduced!$U$96</c:f>
              <c:strCache>
                <c:ptCount val="1"/>
                <c:pt idx="0">
                  <c:v>43  Ca  [ No Gas 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Nob_GallTE_DATA_Reduced!$AD$97:$AD$102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Nob_GallTE_DATA_Reduced!$U$97:$U$102</c:f>
              <c:numCache>
                <c:formatCode>General</c:formatCode>
                <c:ptCount val="6"/>
                <c:pt idx="0">
                  <c:v>589.94999999999993</c:v>
                </c:pt>
                <c:pt idx="1">
                  <c:v>1327.4700000000003</c:v>
                </c:pt>
                <c:pt idx="2">
                  <c:v>530.86</c:v>
                </c:pt>
                <c:pt idx="3">
                  <c:v>339.85999999999996</c:v>
                </c:pt>
                <c:pt idx="4">
                  <c:v>684.4</c:v>
                </c:pt>
                <c:pt idx="5">
                  <c:v>632.80000000000007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F-4F70-8346-FBDB5F09A0C6}"/>
            </c:ext>
          </c:extLst>
        </c:ser>
        <c:ser>
          <c:idx val="1"/>
          <c:order val="1"/>
          <c:tx>
            <c:strRef>
              <c:f>Nob_GallTE_DATA_Reduced!$W$96</c:f>
              <c:strCache>
                <c:ptCount val="1"/>
                <c:pt idx="0">
                  <c:v>47  Ti  [ He Gas 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Nob_GallTE_DATA_Reduced!$AD$97:$AD$102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Nob_GallTE_DATA_Reduced!$W$97:$W$103</c:f>
              <c:numCache>
                <c:formatCode>General</c:formatCode>
                <c:ptCount val="7"/>
                <c:pt idx="0">
                  <c:v>1.8399999999999999</c:v>
                </c:pt>
                <c:pt idx="1">
                  <c:v>1.35</c:v>
                </c:pt>
                <c:pt idx="2">
                  <c:v>1.32</c:v>
                </c:pt>
                <c:pt idx="3">
                  <c:v>8.1</c:v>
                </c:pt>
                <c:pt idx="4">
                  <c:v>6073.5</c:v>
                </c:pt>
                <c:pt idx="5">
                  <c:v>45.839999999999996</c:v>
                </c:pt>
                <c:pt idx="6">
                  <c:v>6131.95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F-4F70-8346-FBDB5F09A0C6}"/>
            </c:ext>
          </c:extLst>
        </c:ser>
        <c:ser>
          <c:idx val="2"/>
          <c:order val="2"/>
          <c:tx>
            <c:strRef>
              <c:f>Nob_GallTE_DATA_Reduced!$X$96</c:f>
              <c:strCache>
                <c:ptCount val="1"/>
                <c:pt idx="0">
                  <c:v>51  V  [ He Gas 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Nob_GallTE_DATA_Reduced!$AD$97:$AD$102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Nob_GallTE_DATA_Reduced!$X$97:$X$102</c:f>
              <c:numCache>
                <c:formatCode>General</c:formatCode>
                <c:ptCount val="6"/>
                <c:pt idx="0">
                  <c:v>0.1</c:v>
                </c:pt>
                <c:pt idx="1">
                  <c:v>0.06</c:v>
                </c:pt>
                <c:pt idx="2">
                  <c:v>0.05</c:v>
                </c:pt>
                <c:pt idx="3">
                  <c:v>0.18</c:v>
                </c:pt>
                <c:pt idx="4">
                  <c:v>5676.25</c:v>
                </c:pt>
                <c:pt idx="5">
                  <c:v>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F-4F70-8346-FBDB5F09A0C6}"/>
            </c:ext>
          </c:extLst>
        </c:ser>
        <c:ser>
          <c:idx val="4"/>
          <c:order val="4"/>
          <c:tx>
            <c:strRef>
              <c:f>Nob_GallTE_DATA_Reduced!$Z$96</c:f>
              <c:strCache>
                <c:ptCount val="1"/>
                <c:pt idx="0">
                  <c:v>58  Ni  [ No Gas ]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Nob_GallTE_DATA_Reduced!$AD$97:$AD$102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Nob_GallTE_DATA_Reduced!$Z$97:$Z$102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0.47</c:v>
                </c:pt>
                <c:pt idx="2">
                  <c:v>0.37</c:v>
                </c:pt>
                <c:pt idx="3">
                  <c:v>2.5</c:v>
                </c:pt>
                <c:pt idx="4">
                  <c:v>2682.85</c:v>
                </c:pt>
                <c:pt idx="5">
                  <c:v>13.040000000000001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F-4F70-8346-FBDB5F09A0C6}"/>
            </c:ext>
          </c:extLst>
        </c:ser>
        <c:ser>
          <c:idx val="5"/>
          <c:order val="5"/>
          <c:tx>
            <c:strRef>
              <c:f>Nob_GallTE_DATA_Reduced!$AB$96</c:f>
              <c:strCache>
                <c:ptCount val="1"/>
                <c:pt idx="0">
                  <c:v>64  Zn  [ No Gas ]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Nob_GallTE_DATA_Reduced!$AD$97:$AD$102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Nob_GallTE_DATA_Reduced!$AB$97:$AB$102</c:f>
              <c:numCache>
                <c:formatCode>General</c:formatCode>
                <c:ptCount val="6"/>
                <c:pt idx="0">
                  <c:v>31.240000000000002</c:v>
                </c:pt>
                <c:pt idx="1">
                  <c:v>42.61</c:v>
                </c:pt>
                <c:pt idx="2">
                  <c:v>35.4</c:v>
                </c:pt>
                <c:pt idx="3">
                  <c:v>152.89999999999998</c:v>
                </c:pt>
                <c:pt idx="4">
                  <c:v>6896.5</c:v>
                </c:pt>
                <c:pt idx="5">
                  <c:v>231.84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F-4F70-8346-FBDB5F09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2808"/>
        <c:axId val="407571168"/>
      </c:scatterChart>
      <c:scatterChart>
        <c:scatterStyle val="lineMarker"/>
        <c:varyColors val="0"/>
        <c:ser>
          <c:idx val="3"/>
          <c:order val="3"/>
          <c:tx>
            <c:strRef>
              <c:f>Nob_GallTE_DATA_Reduced!$Y$96</c:f>
              <c:strCache>
                <c:ptCount val="1"/>
                <c:pt idx="0">
                  <c:v>56  Fe  [ He Gas ]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Nob_GallTE_DATA_Reduced!$AD$97:$AD$102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</c:v>
                </c:pt>
              </c:numCache>
            </c:numRef>
          </c:xVal>
          <c:yVal>
            <c:numRef>
              <c:f>Nob_GallTE_DATA_Reduced!$Y$97:$Y$103</c:f>
              <c:numCache>
                <c:formatCode>General</c:formatCode>
                <c:ptCount val="7"/>
                <c:pt idx="0">
                  <c:v>5.5100000000000007</c:v>
                </c:pt>
                <c:pt idx="1">
                  <c:v>17.12</c:v>
                </c:pt>
                <c:pt idx="2">
                  <c:v>4.59</c:v>
                </c:pt>
                <c:pt idx="3">
                  <c:v>31</c:v>
                </c:pt>
                <c:pt idx="4">
                  <c:v>33861.75</c:v>
                </c:pt>
                <c:pt idx="5">
                  <c:v>347.76000000000005</c:v>
                </c:pt>
                <c:pt idx="6">
                  <c:v>34267.730000000003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EF-4F70-8346-FBDB5F09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93823"/>
        <c:axId val="1476495487"/>
      </c:scatterChart>
      <c:valAx>
        <c:axId val="40757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mL eluted</a:t>
                </a:r>
              </a:p>
            </c:rich>
          </c:tx>
          <c:layout>
            <c:manualLayout>
              <c:xMode val="edge"/>
              <c:yMode val="edge"/>
              <c:x val="0.3918956692913385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1168"/>
        <c:crosses val="autoZero"/>
        <c:crossBetween val="midCat"/>
      </c:valAx>
      <c:valAx>
        <c:axId val="407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2808"/>
        <c:crosses val="autoZero"/>
        <c:crossBetween val="midCat"/>
      </c:valAx>
      <c:valAx>
        <c:axId val="1476495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Fe</a:t>
                </a:r>
                <a:r>
                  <a:rPr lang="en-US" baseline="0"/>
                  <a:t> (ng)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93823"/>
        <c:crosses val="max"/>
        <c:crossBetween val="midCat"/>
      </c:valAx>
      <c:valAx>
        <c:axId val="147649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49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224629</xdr:colOff>
      <xdr:row>107</xdr:row>
      <xdr:rowOff>103415</xdr:rowOff>
    </xdr:from>
    <xdr:to>
      <xdr:col>8</xdr:col>
      <xdr:colOff>91279</xdr:colOff>
      <xdr:row>123</xdr:row>
      <xdr:rowOff>51027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5C89-4395-4B3E-ACFF-2E486735D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5416</xdr:colOff>
      <xdr:row>107</xdr:row>
      <xdr:rowOff>88939</xdr:rowOff>
    </xdr:from>
    <xdr:to>
      <xdr:col>18</xdr:col>
      <xdr:colOff>515168</xdr:colOff>
      <xdr:row>123</xdr:row>
      <xdr:rowOff>36551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7F76B-0B57-447E-8FBC-C0A54AB6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848591</xdr:colOff>
      <xdr:row>85</xdr:row>
      <xdr:rowOff>170585</xdr:rowOff>
    </xdr:from>
    <xdr:to>
      <xdr:col>25</xdr:col>
      <xdr:colOff>530803</xdr:colOff>
      <xdr:row>101</xdr:row>
      <xdr:rowOff>118198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7E0F1F-A329-40D6-997F-479C9E76E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599211</xdr:colOff>
      <xdr:row>85</xdr:row>
      <xdr:rowOff>196996</xdr:rowOff>
    </xdr:from>
    <xdr:to>
      <xdr:col>34</xdr:col>
      <xdr:colOff>146340</xdr:colOff>
      <xdr:row>101</xdr:row>
      <xdr:rowOff>145475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96D4C-52DA-414E-83F5-770D9B2F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0.37028</cdr:x>
      <cdr:y>0.14588</cdr:y>
    </cdr:from>
    <cdr:to>
      <cdr:x>0.37028</cdr:x>
      <cdr:y>0.81918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B29268-7D7E-41A5-858C-3A66303A45A3}"/>
            </a:ext>
          </a:extLst>
        </cdr:cNvPr>
        <cdr:cNvCxnSpPr/>
      </cdr:nvCxnSpPr>
      <cdr:spPr>
        <a:xfrm xmlns:a="http://schemas.openxmlformats.org/drawingml/2006/main">
          <a:off x="2641146" y="468767"/>
          <a:ext cx="0" cy="21635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0.09264</cdr:x>
      <cdr:y>0.19575</cdr:y>
    </cdr:from>
    <cdr:to>
      <cdr:x>0.22086</cdr:x>
      <cdr:y>0.4875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1C019EC-9A60-4378-BE4C-467A7D320D60}"/>
            </a:ext>
          </a:extLst>
        </cdr:cNvPr>
        <cdr:cNvSpPr txBox="1"/>
      </cdr:nvSpPr>
      <cdr:spPr>
        <a:xfrm xmlns:a="http://schemas.openxmlformats.org/drawingml/2006/main">
          <a:off x="660689" y="61349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0.08536</cdr:x>
      <cdr:y>0.15154</cdr:y>
    </cdr:from>
    <cdr:to>
      <cdr:x>0.34519</cdr:x>
      <cdr:y>0.44329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4EF5F76-2274-4358-970A-FAA19B9A8A7D}"/>
            </a:ext>
          </a:extLst>
        </cdr:cNvPr>
        <cdr:cNvSpPr txBox="1"/>
      </cdr:nvSpPr>
      <cdr:spPr>
        <a:xfrm xmlns:a="http://schemas.openxmlformats.org/drawingml/2006/main">
          <a:off x="608734" y="474952"/>
          <a:ext cx="185304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3M NH4OH-</a:t>
          </a:r>
        </a:p>
        <a:p xmlns:a="http://schemas.openxmlformats.org/drawingml/2006/main">
          <a:r>
            <a:rPr lang="en-US" sz="1100"/>
            <a:t>0.1M Diammonium </a:t>
          </a:r>
        </a:p>
        <a:p xmlns:a="http://schemas.openxmlformats.org/drawingml/2006/main">
          <a:r>
            <a:rPr lang="en-US" sz="1100"/>
            <a:t>citrate </a:t>
          </a:r>
        </a:p>
        <a:p xmlns:a="http://schemas.openxmlformats.org/drawingml/2006/main">
          <a:r>
            <a:rPr lang="en-US" sz="1100"/>
            <a:t>(loading solution)</a:t>
          </a:r>
        </a:p>
      </cdr:txBody>
    </cdr:sp>
  </cdr:relSizeAnchor>
  <cdr:relSizeAnchor xmlns:cdr="http://schemas.openxmlformats.org/drawingml/2006/chartDrawing">
    <cdr:from>
      <cdr:x>0.36652</cdr:x>
      <cdr:y>0.14606</cdr:y>
    </cdr:from>
    <cdr:to>
      <cdr:x>0.62636</cdr:x>
      <cdr:y>0.43781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33BF7DE-7B39-4AE5-8D59-F3FEEF608146}"/>
            </a:ext>
          </a:extLst>
        </cdr:cNvPr>
        <cdr:cNvSpPr txBox="1"/>
      </cdr:nvSpPr>
      <cdr:spPr>
        <a:xfrm xmlns:a="http://schemas.openxmlformats.org/drawingml/2006/main">
          <a:off x="2613891" y="457777"/>
          <a:ext cx="185304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Milli-Q</a:t>
          </a:r>
        </a:p>
        <a:p xmlns:a="http://schemas.openxmlformats.org/drawingml/2006/main">
          <a:r>
            <a:rPr lang="en-US" sz="1100"/>
            <a:t>(column rinse)</a:t>
          </a:r>
        </a:p>
      </cdr:txBody>
    </cdr:sp>
  </cdr:relSizeAnchor>
  <cdr:relSizeAnchor xmlns:cdr="http://schemas.openxmlformats.org/drawingml/2006/chartDrawing">
    <cdr:from>
      <cdr:x>0.55715</cdr:x>
      <cdr:y>0.14054</cdr:y>
    </cdr:from>
    <cdr:to>
      <cdr:x>0.81698</cdr:x>
      <cdr:y>0.43229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33BF7DE-7B39-4AE5-8D59-F3FEEF608146}"/>
            </a:ext>
          </a:extLst>
        </cdr:cNvPr>
        <cdr:cNvSpPr txBox="1"/>
      </cdr:nvSpPr>
      <cdr:spPr>
        <a:xfrm xmlns:a="http://schemas.openxmlformats.org/drawingml/2006/main">
          <a:off x="3973368" y="440459"/>
          <a:ext cx="185304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3M</a:t>
          </a:r>
          <a:r>
            <a:rPr lang="en-US" sz="1100" baseline="0"/>
            <a:t> HCl</a:t>
          </a:r>
        </a:p>
        <a:p xmlns:a="http://schemas.openxmlformats.org/drawingml/2006/main">
          <a:r>
            <a:rPr lang="en-US" sz="1100" baseline="0"/>
            <a:t>(collect Ni)</a:t>
          </a:r>
          <a:endParaRPr lang="en-US" sz="1100"/>
        </a:p>
      </cdr:txBody>
    </cdr:sp>
  </cdr:relSizeAnchor>
  <cdr:relSizeAnchor xmlns:cdr="http://schemas.openxmlformats.org/drawingml/2006/chartDrawing">
    <cdr:from>
      <cdr:x>0.55953</cdr:x>
      <cdr:y>0.14828</cdr:y>
    </cdr:from>
    <cdr:to>
      <cdr:x>0.55953</cdr:x>
      <cdr:y>0.82158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C2B5295-6B13-43B2-B2FB-811D22A7BEFA}"/>
            </a:ext>
          </a:extLst>
        </cdr:cNvPr>
        <cdr:cNvCxnSpPr/>
      </cdr:nvCxnSpPr>
      <cdr:spPr>
        <a:xfrm xmlns:a="http://schemas.openxmlformats.org/drawingml/2006/main">
          <a:off x="3990352" y="464722"/>
          <a:ext cx="0" cy="211023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0.08745</cdr:x>
      <cdr:y>0.15555</cdr:y>
    </cdr:from>
    <cdr:to>
      <cdr:x>0.3741</cdr:x>
      <cdr:y>0.4473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030A90-2F85-4B81-8F36-4123D5AA3186}"/>
            </a:ext>
          </a:extLst>
        </cdr:cNvPr>
        <cdr:cNvSpPr txBox="1"/>
      </cdr:nvSpPr>
      <cdr:spPr>
        <a:xfrm xmlns:a="http://schemas.openxmlformats.org/drawingml/2006/main">
          <a:off x="623454" y="487507"/>
          <a:ext cx="204354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0.05M CH3COONH4</a:t>
          </a:r>
        </a:p>
        <a:p xmlns:a="http://schemas.openxmlformats.org/drawingml/2006/main">
          <a:r>
            <a:rPr lang="en-US" sz="1100"/>
            <a:t>ammonium acetate</a:t>
          </a:r>
        </a:p>
        <a:p xmlns:a="http://schemas.openxmlformats.org/drawingml/2006/main">
          <a:r>
            <a:rPr lang="en-US" sz="1100"/>
            <a:t>(pH</a:t>
          </a:r>
          <a:r>
            <a:rPr lang="en-US" sz="1100" baseline="0"/>
            <a:t> 6 +/- 0.2)</a:t>
          </a:r>
        </a:p>
        <a:p xmlns:a="http://schemas.openxmlformats.org/drawingml/2006/main">
          <a:r>
            <a:rPr lang="en-US" sz="1100" baseline="0"/>
            <a:t>(loading solution)</a:t>
          </a:r>
          <a:endParaRPr lang="en-US" sz="1100"/>
        </a:p>
      </cdr:txBody>
    </cdr:sp>
  </cdr:relSizeAnchor>
  <cdr:relSizeAnchor xmlns:cdr="http://schemas.openxmlformats.org/drawingml/2006/chartDrawing">
    <cdr:from>
      <cdr:x>0.28892</cdr:x>
      <cdr:y>0.14882</cdr:y>
    </cdr:from>
    <cdr:to>
      <cdr:x>0.57557</cdr:x>
      <cdr:y>0.44058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B6E1231-36F7-41D8-8DA7-66381ACEB259}"/>
            </a:ext>
          </a:extLst>
        </cdr:cNvPr>
        <cdr:cNvSpPr txBox="1"/>
      </cdr:nvSpPr>
      <cdr:spPr>
        <a:xfrm xmlns:a="http://schemas.openxmlformats.org/drawingml/2006/main">
          <a:off x="2059709" y="466436"/>
          <a:ext cx="204354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0.006M CH3COONH4</a:t>
          </a:r>
        </a:p>
        <a:p xmlns:a="http://schemas.openxmlformats.org/drawingml/2006/main">
          <a:r>
            <a:rPr lang="en-US" sz="1100"/>
            <a:t>ammonium acetate</a:t>
          </a:r>
        </a:p>
        <a:p xmlns:a="http://schemas.openxmlformats.org/drawingml/2006/main">
          <a:r>
            <a:rPr lang="en-US" sz="1100"/>
            <a:t>(pH</a:t>
          </a:r>
          <a:r>
            <a:rPr lang="en-US" sz="1100" baseline="0"/>
            <a:t> 6 +/- 0.2)</a:t>
          </a:r>
        </a:p>
        <a:p xmlns:a="http://schemas.openxmlformats.org/drawingml/2006/main">
          <a:r>
            <a:rPr lang="en-US" sz="1100" baseline="0"/>
            <a:t>(rinse column)</a:t>
          </a:r>
          <a:endParaRPr lang="en-US" sz="1100"/>
        </a:p>
      </cdr:txBody>
    </cdr:sp>
  </cdr:relSizeAnchor>
  <cdr:relSizeAnchor xmlns:cdr="http://schemas.openxmlformats.org/drawingml/2006/chartDrawing">
    <cdr:from>
      <cdr:x>0.28908</cdr:x>
      <cdr:y>0.15002</cdr:y>
    </cdr:from>
    <cdr:to>
      <cdr:x>0.28908</cdr:x>
      <cdr:y>0.82138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E820D48-FCE9-43DF-B1C0-0106F7F39D86}"/>
            </a:ext>
          </a:extLst>
        </cdr:cNvPr>
        <cdr:cNvCxnSpPr/>
      </cdr:nvCxnSpPr>
      <cdr:spPr>
        <a:xfrm xmlns:a="http://schemas.openxmlformats.org/drawingml/2006/main">
          <a:off x="2060863" y="470188"/>
          <a:ext cx="0" cy="210415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0.54277</cdr:x>
      <cdr:y>0.15242</cdr:y>
    </cdr:from>
    <cdr:to>
      <cdr:x>0.54277</cdr:x>
      <cdr:y>0.82378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9081D8A-E248-45CF-A6A4-B9019705C532}"/>
            </a:ext>
          </a:extLst>
        </cdr:cNvPr>
        <cdr:cNvCxnSpPr/>
      </cdr:nvCxnSpPr>
      <cdr:spPr>
        <a:xfrm xmlns:a="http://schemas.openxmlformats.org/drawingml/2006/main">
          <a:off x="3869458" y="477693"/>
          <a:ext cx="0" cy="210415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0.68732</cdr:x>
      <cdr:y>0.14882</cdr:y>
    </cdr:from>
    <cdr:to>
      <cdr:x>0.79922</cdr:x>
      <cdr:y>0.44058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07E0F0C-8065-48E5-900A-8C7F2E3035B4}"/>
            </a:ext>
          </a:extLst>
        </cdr:cNvPr>
        <cdr:cNvSpPr txBox="1"/>
      </cdr:nvSpPr>
      <cdr:spPr>
        <a:xfrm xmlns:a="http://schemas.openxmlformats.org/drawingml/2006/main">
          <a:off x="4899891" y="466436"/>
          <a:ext cx="79779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1M</a:t>
          </a:r>
          <a:r>
            <a:rPr lang="en-US" sz="1100" baseline="0"/>
            <a:t> HNO3</a:t>
          </a:r>
        </a:p>
        <a:p xmlns:a="http://schemas.openxmlformats.org/drawingml/2006/main">
          <a:r>
            <a:rPr lang="en-US" sz="1100" baseline="0"/>
            <a:t>(collect Ni)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9EC6-56A7-4CE3-BAD5-4ED593FF8989}">
  <dimension ref="A2:BC1026"/>
  <sheetViews>
    <sheetView tabSelected="1" topLeftCell="A54" zoomScale="87" zoomScaleNormal="87" workbookViewId="0">
      <selection activeCell="F74" sqref="F74"/>
    </sheetView>
  </sheetViews>
  <sheetFormatPr defaultColWidth="14.42578125" defaultRowHeight="15" customHeight="1" x14ac:dyDescent="0.25"/>
  <cols>
    <col min="1" max="1" width="14.42578125" style="22" customWidth="1"/>
    <col min="2" max="2" width="8" style="22" customWidth="1"/>
    <col min="3" max="3" width="15.28515625" style="22" customWidth="1"/>
    <col min="4" max="5" width="15.85546875" style="22" customWidth="1"/>
    <col min="6" max="7" width="13.7109375" style="22" customWidth="1"/>
    <col min="8" max="8" width="12" style="22" customWidth="1"/>
    <col min="9" max="9" width="9.28515625" style="22" customWidth="1"/>
    <col min="10" max="10" width="12" style="22" customWidth="1"/>
    <col min="11" max="11" width="9.5703125" style="22" customWidth="1"/>
    <col min="12" max="12" width="12.7109375" style="22" customWidth="1"/>
    <col min="13" max="13" width="10.5703125" style="22" customWidth="1"/>
    <col min="14" max="14" width="12" style="22" customWidth="1"/>
    <col min="15" max="15" width="9" style="22" customWidth="1"/>
    <col min="16" max="17" width="8" style="22" customWidth="1"/>
    <col min="18" max="18" width="17.42578125" style="22" customWidth="1"/>
    <col min="19" max="19" width="23.85546875" style="22" customWidth="1"/>
    <col min="20" max="20" width="15.7109375" style="22" bestFit="1" customWidth="1"/>
    <col min="21" max="21" width="13.7109375" style="22" bestFit="1" customWidth="1"/>
    <col min="22" max="22" width="13.42578125" style="22" customWidth="1"/>
    <col min="23" max="23" width="15.5703125" style="22" bestFit="1" customWidth="1"/>
    <col min="24" max="24" width="15.5703125" style="22" customWidth="1"/>
    <col min="25" max="25" width="13.7109375" style="22" customWidth="1"/>
    <col min="26" max="26" width="15.85546875" style="22" bestFit="1" customWidth="1"/>
    <col min="27" max="27" width="15.7109375" style="22" bestFit="1" customWidth="1"/>
    <col min="28" max="28" width="15.5703125" style="22" bestFit="1" customWidth="1"/>
    <col min="29" max="29" width="15.85546875" style="22" bestFit="1" customWidth="1"/>
    <col min="30" max="30" width="15.7109375" style="22" bestFit="1" customWidth="1"/>
    <col min="31" max="31" width="11" style="22" bestFit="1" customWidth="1"/>
    <col min="32" max="52" width="8" style="22" customWidth="1"/>
    <col min="53" max="16384" width="14.42578125" style="22"/>
  </cols>
  <sheetData>
    <row r="2" spans="1:55" x14ac:dyDescent="0.25">
      <c r="A2" s="20" t="s">
        <v>89</v>
      </c>
      <c r="B2" s="21"/>
      <c r="C2" s="20"/>
      <c r="D2" s="20"/>
      <c r="E2" s="21" t="s">
        <v>233</v>
      </c>
      <c r="F2" s="21"/>
      <c r="G2" s="21"/>
      <c r="H2" s="21" t="s">
        <v>231</v>
      </c>
      <c r="I2" s="21"/>
      <c r="J2" s="21"/>
      <c r="K2" s="21" t="s">
        <v>229</v>
      </c>
      <c r="L2" s="21"/>
      <c r="M2" s="21"/>
      <c r="N2" s="21" t="s">
        <v>227</v>
      </c>
      <c r="O2" s="21"/>
      <c r="P2" s="21"/>
      <c r="Q2" s="21" t="s">
        <v>225</v>
      </c>
      <c r="R2" s="21"/>
      <c r="S2" s="21"/>
      <c r="T2" s="21" t="s">
        <v>223</v>
      </c>
      <c r="U2" s="21"/>
      <c r="V2" s="21"/>
      <c r="W2" s="21" t="s">
        <v>221</v>
      </c>
      <c r="X2" s="21"/>
      <c r="Y2" s="21"/>
      <c r="Z2" s="21" t="s">
        <v>217</v>
      </c>
      <c r="AA2" s="21"/>
      <c r="AB2" s="21"/>
      <c r="AC2" s="21" t="s">
        <v>213</v>
      </c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</row>
    <row r="3" spans="1:55" x14ac:dyDescent="0.25">
      <c r="A3" s="20"/>
      <c r="B3" s="21"/>
      <c r="C3" s="20" t="s">
        <v>93</v>
      </c>
      <c r="D3" s="20" t="s">
        <v>94</v>
      </c>
      <c r="E3" s="21" t="s">
        <v>95</v>
      </c>
      <c r="F3" s="21" t="s">
        <v>96</v>
      </c>
      <c r="G3" s="21" t="s">
        <v>97</v>
      </c>
      <c r="H3" s="21" t="s">
        <v>95</v>
      </c>
      <c r="I3" s="21" t="s">
        <v>96</v>
      </c>
      <c r="J3" s="21" t="s">
        <v>97</v>
      </c>
      <c r="K3" s="21" t="s">
        <v>95</v>
      </c>
      <c r="L3" s="21" t="s">
        <v>96</v>
      </c>
      <c r="M3" s="21" t="s">
        <v>97</v>
      </c>
      <c r="N3" s="21" t="s">
        <v>95</v>
      </c>
      <c r="O3" s="21" t="s">
        <v>96</v>
      </c>
      <c r="P3" s="21" t="s">
        <v>97</v>
      </c>
      <c r="Q3" s="21" t="s">
        <v>95</v>
      </c>
      <c r="R3" s="21" t="s">
        <v>96</v>
      </c>
      <c r="S3" s="21" t="s">
        <v>97</v>
      </c>
      <c r="T3" s="21" t="s">
        <v>95</v>
      </c>
      <c r="U3" s="21" t="s">
        <v>96</v>
      </c>
      <c r="V3" s="21" t="s">
        <v>97</v>
      </c>
      <c r="W3" s="21" t="s">
        <v>95</v>
      </c>
      <c r="X3" s="21" t="s">
        <v>96</v>
      </c>
      <c r="Y3" s="21" t="s">
        <v>97</v>
      </c>
      <c r="Z3" s="21" t="s">
        <v>95</v>
      </c>
      <c r="AA3" s="21" t="s">
        <v>96</v>
      </c>
      <c r="AB3" s="21" t="s">
        <v>97</v>
      </c>
      <c r="AC3" s="21" t="s">
        <v>95</v>
      </c>
      <c r="AD3" s="21" t="s">
        <v>96</v>
      </c>
      <c r="AE3" s="21" t="s">
        <v>97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5" x14ac:dyDescent="0.25">
      <c r="C4" t="s">
        <v>186</v>
      </c>
      <c r="D4"/>
      <c r="E4" t="s">
        <v>105</v>
      </c>
      <c r="F4" t="s">
        <v>104</v>
      </c>
      <c r="G4">
        <v>604.62</v>
      </c>
      <c r="H4">
        <v>0.122</v>
      </c>
      <c r="I4">
        <v>439.4</v>
      </c>
      <c r="J4">
        <v>25108.41</v>
      </c>
      <c r="K4" t="s">
        <v>105</v>
      </c>
      <c r="L4" t="s">
        <v>104</v>
      </c>
      <c r="M4">
        <v>2</v>
      </c>
      <c r="N4">
        <v>0</v>
      </c>
      <c r="O4">
        <v>223.6</v>
      </c>
      <c r="P4">
        <v>2</v>
      </c>
      <c r="Q4" t="s">
        <v>105</v>
      </c>
      <c r="R4" t="s">
        <v>104</v>
      </c>
      <c r="S4">
        <v>13187.16</v>
      </c>
      <c r="T4">
        <v>0</v>
      </c>
      <c r="U4">
        <v>24482.7</v>
      </c>
      <c r="V4">
        <v>8997.82</v>
      </c>
      <c r="W4" t="s">
        <v>105</v>
      </c>
      <c r="X4" t="s">
        <v>104</v>
      </c>
      <c r="Y4">
        <v>334.34</v>
      </c>
      <c r="Z4">
        <v>6.0000000000000001E-3</v>
      </c>
      <c r="AA4">
        <v>149.4</v>
      </c>
      <c r="AB4">
        <v>3730.28</v>
      </c>
      <c r="AC4">
        <v>1.2E-2</v>
      </c>
      <c r="AD4">
        <v>147.9</v>
      </c>
      <c r="AE4">
        <v>1035.0899999999999</v>
      </c>
      <c r="AF4" s="24"/>
      <c r="AG4" s="24"/>
      <c r="AH4" s="23"/>
      <c r="AI4" s="23"/>
      <c r="AJ4" s="23"/>
      <c r="AK4" s="23"/>
      <c r="BC4" s="26"/>
    </row>
    <row r="5" spans="1:55" x14ac:dyDescent="0.25">
      <c r="C5" t="s">
        <v>112</v>
      </c>
      <c r="D5"/>
      <c r="E5">
        <v>0</v>
      </c>
      <c r="F5" t="s">
        <v>104</v>
      </c>
      <c r="G5">
        <v>654.67999999999995</v>
      </c>
      <c r="H5">
        <v>0</v>
      </c>
      <c r="I5" t="s">
        <v>104</v>
      </c>
      <c r="J5">
        <v>25445.29</v>
      </c>
      <c r="K5">
        <v>0</v>
      </c>
      <c r="L5" t="s">
        <v>104</v>
      </c>
      <c r="M5">
        <v>4</v>
      </c>
      <c r="N5">
        <v>0</v>
      </c>
      <c r="O5" t="s">
        <v>104</v>
      </c>
      <c r="P5">
        <v>0</v>
      </c>
      <c r="Q5">
        <v>0</v>
      </c>
      <c r="R5" t="s">
        <v>104</v>
      </c>
      <c r="S5">
        <v>12423.73</v>
      </c>
      <c r="T5">
        <v>0</v>
      </c>
      <c r="U5" t="s">
        <v>104</v>
      </c>
      <c r="V5">
        <v>9178.1299999999992</v>
      </c>
      <c r="W5">
        <v>0</v>
      </c>
      <c r="X5" t="s">
        <v>104</v>
      </c>
      <c r="Y5">
        <v>328.34</v>
      </c>
      <c r="Z5">
        <v>0</v>
      </c>
      <c r="AA5" t="s">
        <v>104</v>
      </c>
      <c r="AB5">
        <v>3618.1</v>
      </c>
      <c r="AC5">
        <v>0</v>
      </c>
      <c r="AD5" t="s">
        <v>104</v>
      </c>
      <c r="AE5">
        <v>995.04</v>
      </c>
      <c r="AF5" s="24"/>
      <c r="AG5" s="24"/>
      <c r="AH5" s="23"/>
      <c r="AI5" s="23"/>
      <c r="AJ5" s="23"/>
      <c r="AK5" s="23"/>
      <c r="BC5" s="26"/>
    </row>
    <row r="6" spans="1:55" x14ac:dyDescent="0.25">
      <c r="C6" t="s">
        <v>177</v>
      </c>
      <c r="D6"/>
      <c r="E6">
        <v>14.028</v>
      </c>
      <c r="F6">
        <v>13</v>
      </c>
      <c r="G6">
        <v>1860</v>
      </c>
      <c r="H6">
        <v>13.599</v>
      </c>
      <c r="I6">
        <v>5.4</v>
      </c>
      <c r="J6">
        <v>44328.37</v>
      </c>
      <c r="K6">
        <v>9.0399999999999991</v>
      </c>
      <c r="L6">
        <v>4.8</v>
      </c>
      <c r="M6">
        <v>4343.03</v>
      </c>
      <c r="N6">
        <v>9.32</v>
      </c>
      <c r="O6">
        <v>2.7</v>
      </c>
      <c r="P6">
        <v>128964.65</v>
      </c>
      <c r="Q6">
        <v>9.0909999999999993</v>
      </c>
      <c r="R6">
        <v>2.4</v>
      </c>
      <c r="S6">
        <v>194490.87</v>
      </c>
      <c r="T6">
        <v>10.201000000000001</v>
      </c>
      <c r="U6">
        <v>1.5</v>
      </c>
      <c r="V6">
        <v>447825.23</v>
      </c>
      <c r="W6">
        <v>9.4510000000000005</v>
      </c>
      <c r="X6">
        <v>2.5</v>
      </c>
      <c r="Y6">
        <v>102886.46</v>
      </c>
      <c r="Z6">
        <v>10.276</v>
      </c>
      <c r="AA6">
        <v>1.6</v>
      </c>
      <c r="AB6">
        <v>210423.95</v>
      </c>
      <c r="AC6">
        <v>9.9499999999999993</v>
      </c>
      <c r="AD6">
        <v>1.7</v>
      </c>
      <c r="AE6">
        <v>46889.91</v>
      </c>
      <c r="AF6" s="24"/>
      <c r="AG6" s="24"/>
      <c r="AH6" s="23"/>
      <c r="AI6" s="23"/>
      <c r="AJ6" s="23"/>
      <c r="AK6" s="23"/>
      <c r="BC6" s="26"/>
    </row>
    <row r="7" spans="1:55" x14ac:dyDescent="0.25">
      <c r="C7" t="s">
        <v>115</v>
      </c>
      <c r="D7"/>
      <c r="E7">
        <v>139.22300000000001</v>
      </c>
      <c r="F7">
        <v>3.7</v>
      </c>
      <c r="G7">
        <v>12678.2</v>
      </c>
      <c r="H7">
        <v>138.96700000000001</v>
      </c>
      <c r="I7">
        <v>2.1</v>
      </c>
      <c r="J7">
        <v>221170.94</v>
      </c>
      <c r="K7">
        <v>91.602000000000004</v>
      </c>
      <c r="L7">
        <v>4.5999999999999996</v>
      </c>
      <c r="M7">
        <v>43844.75</v>
      </c>
      <c r="N7">
        <v>94.716999999999999</v>
      </c>
      <c r="O7">
        <v>4.8</v>
      </c>
      <c r="P7">
        <v>1308001.08</v>
      </c>
      <c r="Q7">
        <v>94.403999999999996</v>
      </c>
      <c r="R7">
        <v>5.3</v>
      </c>
      <c r="S7">
        <v>1891610.54</v>
      </c>
      <c r="T7">
        <v>101.852</v>
      </c>
      <c r="U7">
        <v>1.9</v>
      </c>
      <c r="V7">
        <v>4377845.5999999996</v>
      </c>
      <c r="W7">
        <v>97.626000000000005</v>
      </c>
      <c r="X7">
        <v>3.9</v>
      </c>
      <c r="Y7">
        <v>1057690.5</v>
      </c>
      <c r="Z7">
        <v>100.479</v>
      </c>
      <c r="AA7">
        <v>3.4</v>
      </c>
      <c r="AB7">
        <v>2027916.13</v>
      </c>
      <c r="AC7">
        <v>97.649000000000001</v>
      </c>
      <c r="AD7">
        <v>2.4</v>
      </c>
      <c r="AE7">
        <v>454119.87</v>
      </c>
      <c r="AF7" s="24"/>
      <c r="AG7" s="24"/>
      <c r="AH7" s="23"/>
      <c r="AI7" s="23"/>
      <c r="AJ7" s="23"/>
      <c r="AK7" s="23"/>
      <c r="BC7" s="26"/>
    </row>
    <row r="8" spans="1:55" x14ac:dyDescent="0.25">
      <c r="C8" t="s">
        <v>179</v>
      </c>
      <c r="D8"/>
      <c r="E8">
        <v>137.65600000000001</v>
      </c>
      <c r="F8">
        <v>2.9</v>
      </c>
      <c r="G8">
        <v>12770.33</v>
      </c>
      <c r="H8">
        <v>137.78200000000001</v>
      </c>
      <c r="I8">
        <v>1.6</v>
      </c>
      <c r="J8">
        <v>223600.56</v>
      </c>
      <c r="K8">
        <v>98.774000000000001</v>
      </c>
      <c r="L8">
        <v>7.8</v>
      </c>
      <c r="M8">
        <v>44388.85</v>
      </c>
      <c r="N8">
        <v>102.381</v>
      </c>
      <c r="O8">
        <v>7</v>
      </c>
      <c r="P8">
        <v>1328328.6399999999</v>
      </c>
      <c r="Q8">
        <v>100.249</v>
      </c>
      <c r="R8">
        <v>7.4</v>
      </c>
      <c r="S8">
        <v>1887096.25</v>
      </c>
      <c r="T8">
        <v>100.506</v>
      </c>
      <c r="U8">
        <v>1.9</v>
      </c>
      <c r="V8">
        <v>4401010.4800000004</v>
      </c>
      <c r="W8">
        <v>102.212</v>
      </c>
      <c r="X8">
        <v>6.9</v>
      </c>
      <c r="Y8">
        <v>1040201.57</v>
      </c>
      <c r="Z8">
        <v>100.61199999999999</v>
      </c>
      <c r="AA8">
        <v>2.2000000000000002</v>
      </c>
      <c r="AB8">
        <v>2052226.94</v>
      </c>
      <c r="AC8">
        <v>98.051000000000002</v>
      </c>
      <c r="AD8">
        <v>3.4</v>
      </c>
      <c r="AE8">
        <v>452586.92</v>
      </c>
      <c r="AF8" s="24"/>
      <c r="AG8" s="24"/>
      <c r="AH8" s="23"/>
      <c r="AI8" s="23"/>
      <c r="AJ8" s="23"/>
      <c r="AK8" s="23"/>
      <c r="BC8" s="26"/>
    </row>
    <row r="9" spans="1:55" x14ac:dyDescent="0.25">
      <c r="C9" t="s">
        <v>177</v>
      </c>
      <c r="D9"/>
      <c r="E9">
        <v>13.664</v>
      </c>
      <c r="F9">
        <v>11.8</v>
      </c>
      <c r="G9">
        <v>1805.94</v>
      </c>
      <c r="H9">
        <v>13.831</v>
      </c>
      <c r="I9">
        <v>2.4</v>
      </c>
      <c r="J9">
        <v>44073.23</v>
      </c>
      <c r="K9">
        <v>9.6609999999999996</v>
      </c>
      <c r="L9">
        <v>8.4</v>
      </c>
      <c r="M9">
        <v>4369.0600000000004</v>
      </c>
      <c r="N9">
        <v>9.8350000000000009</v>
      </c>
      <c r="O9">
        <v>7.2</v>
      </c>
      <c r="P9">
        <v>128323.12</v>
      </c>
      <c r="Q9">
        <v>9.6780000000000008</v>
      </c>
      <c r="R9">
        <v>8.9</v>
      </c>
      <c r="S9">
        <v>194263.67999999999</v>
      </c>
      <c r="T9">
        <v>10.079000000000001</v>
      </c>
      <c r="U9">
        <v>1.3</v>
      </c>
      <c r="V9">
        <v>436692.76</v>
      </c>
      <c r="W9">
        <v>9.8650000000000002</v>
      </c>
      <c r="X9">
        <v>7.9</v>
      </c>
      <c r="Y9">
        <v>101195.39</v>
      </c>
      <c r="Z9">
        <v>10.271000000000001</v>
      </c>
      <c r="AA9">
        <v>0.8</v>
      </c>
      <c r="AB9">
        <v>206880.43</v>
      </c>
      <c r="AC9">
        <v>10.144</v>
      </c>
      <c r="AD9">
        <v>2.2999999999999998</v>
      </c>
      <c r="AE9">
        <v>46261.34</v>
      </c>
      <c r="AF9" s="24"/>
      <c r="AG9" s="24"/>
      <c r="AH9" s="23"/>
      <c r="AI9" s="23"/>
      <c r="AJ9" s="23"/>
      <c r="AK9" s="23"/>
      <c r="BC9" s="26"/>
    </row>
    <row r="10" spans="1:55" x14ac:dyDescent="0.25">
      <c r="C10" t="s">
        <v>174</v>
      </c>
      <c r="D10"/>
      <c r="E10">
        <v>689.26900000000001</v>
      </c>
      <c r="F10">
        <v>1.6</v>
      </c>
      <c r="G10">
        <v>59385.599999999999</v>
      </c>
      <c r="H10">
        <v>689.24</v>
      </c>
      <c r="I10">
        <v>1.9</v>
      </c>
      <c r="J10">
        <v>984281.22</v>
      </c>
      <c r="K10">
        <v>486.73500000000001</v>
      </c>
      <c r="L10">
        <v>4.7</v>
      </c>
      <c r="M10">
        <v>221291.94</v>
      </c>
      <c r="N10">
        <v>505.49900000000002</v>
      </c>
      <c r="O10">
        <v>3.1</v>
      </c>
      <c r="P10">
        <v>6636485.3799999999</v>
      </c>
      <c r="Q10">
        <v>499.18599999999998</v>
      </c>
      <c r="R10">
        <v>4.9000000000000004</v>
      </c>
      <c r="S10">
        <v>9450991.8499999996</v>
      </c>
      <c r="T10">
        <v>508.77300000000002</v>
      </c>
      <c r="U10">
        <v>2.5</v>
      </c>
      <c r="V10">
        <v>21538587.079999998</v>
      </c>
      <c r="W10">
        <v>508.43299999999999</v>
      </c>
      <c r="X10">
        <v>4.3</v>
      </c>
      <c r="Y10">
        <v>5231843.32</v>
      </c>
      <c r="Z10">
        <v>499.39800000000002</v>
      </c>
      <c r="AA10">
        <v>2.2999999999999998</v>
      </c>
      <c r="AB10">
        <v>9845591</v>
      </c>
      <c r="AC10">
        <v>499.91699999999997</v>
      </c>
      <c r="AD10">
        <v>3</v>
      </c>
      <c r="AE10">
        <v>2293664.16</v>
      </c>
      <c r="AF10" s="24"/>
      <c r="AG10" s="24"/>
      <c r="AH10" s="23"/>
      <c r="AI10" s="23"/>
      <c r="AJ10" s="23"/>
      <c r="AK10" s="23"/>
      <c r="BC10" s="26"/>
    </row>
    <row r="11" spans="1:55" x14ac:dyDescent="0.25">
      <c r="C11" t="s">
        <v>106</v>
      </c>
      <c r="D11"/>
      <c r="E11">
        <v>1.4E-2</v>
      </c>
      <c r="F11">
        <v>2899.4</v>
      </c>
      <c r="G11">
        <v>630.65</v>
      </c>
      <c r="H11">
        <v>1.012</v>
      </c>
      <c r="I11">
        <v>57</v>
      </c>
      <c r="J11">
        <v>25840.400000000001</v>
      </c>
      <c r="K11">
        <v>0</v>
      </c>
      <c r="L11">
        <v>18290.5</v>
      </c>
      <c r="M11">
        <v>4</v>
      </c>
      <c r="N11">
        <v>2.1000000000000001E-2</v>
      </c>
      <c r="O11">
        <v>11.4</v>
      </c>
      <c r="P11">
        <v>264.27</v>
      </c>
      <c r="Q11">
        <v>2.3E-2</v>
      </c>
      <c r="R11">
        <v>269.7</v>
      </c>
      <c r="S11">
        <v>12379.66</v>
      </c>
      <c r="T11">
        <v>3.0000000000000001E-3</v>
      </c>
      <c r="U11">
        <v>160.4</v>
      </c>
      <c r="V11">
        <v>8953.77</v>
      </c>
      <c r="W11">
        <v>5.0000000000000001E-3</v>
      </c>
      <c r="X11">
        <v>111.8</v>
      </c>
      <c r="Y11">
        <v>366.38</v>
      </c>
      <c r="Z11">
        <v>0.01</v>
      </c>
      <c r="AA11">
        <v>121.9</v>
      </c>
      <c r="AB11">
        <v>3608.09</v>
      </c>
      <c r="AC11">
        <v>1.7000000000000001E-2</v>
      </c>
      <c r="AD11">
        <v>125.5</v>
      </c>
      <c r="AE11">
        <v>1045.0899999999999</v>
      </c>
      <c r="AF11" s="24"/>
      <c r="AG11" s="24"/>
      <c r="AH11" s="23"/>
      <c r="AI11" s="23"/>
      <c r="AJ11" s="23"/>
      <c r="AK11" s="23"/>
      <c r="BC11" s="26"/>
    </row>
    <row r="12" spans="1:55" x14ac:dyDescent="0.25">
      <c r="C12" t="s">
        <v>106</v>
      </c>
      <c r="D12"/>
      <c r="E12">
        <v>3.4000000000000002E-2</v>
      </c>
      <c r="F12">
        <v>3415.2</v>
      </c>
      <c r="G12">
        <v>628.65</v>
      </c>
      <c r="H12">
        <v>1.4450000000000001</v>
      </c>
      <c r="I12">
        <v>63.4</v>
      </c>
      <c r="J12">
        <v>26325.79</v>
      </c>
      <c r="K12" t="s">
        <v>105</v>
      </c>
      <c r="L12" t="s">
        <v>104</v>
      </c>
      <c r="M12">
        <v>2</v>
      </c>
      <c r="N12">
        <v>1.0999999999999999E-2</v>
      </c>
      <c r="O12">
        <v>43.4</v>
      </c>
      <c r="P12">
        <v>140.13999999999999</v>
      </c>
      <c r="Q12">
        <v>2.5000000000000001E-2</v>
      </c>
      <c r="R12">
        <v>265.60000000000002</v>
      </c>
      <c r="S12">
        <v>12654.15</v>
      </c>
      <c r="T12">
        <v>2.4E-2</v>
      </c>
      <c r="U12">
        <v>11.6</v>
      </c>
      <c r="V12">
        <v>9775.11</v>
      </c>
      <c r="W12">
        <v>6.0000000000000001E-3</v>
      </c>
      <c r="X12">
        <v>107.7</v>
      </c>
      <c r="Y12">
        <v>382.39</v>
      </c>
      <c r="Z12">
        <v>1.4E-2</v>
      </c>
      <c r="AA12">
        <v>69.5</v>
      </c>
      <c r="AB12">
        <v>3682.18</v>
      </c>
      <c r="AC12" t="s">
        <v>105</v>
      </c>
      <c r="AD12" t="s">
        <v>104</v>
      </c>
      <c r="AE12">
        <v>948.99</v>
      </c>
      <c r="AF12" s="24"/>
      <c r="AG12" s="24"/>
      <c r="AH12" s="23"/>
      <c r="AI12" s="23"/>
      <c r="AJ12" s="23"/>
      <c r="AK12" s="23"/>
      <c r="BC12" s="26"/>
    </row>
    <row r="13" spans="1:55" x14ac:dyDescent="0.25">
      <c r="C13" t="s">
        <v>169</v>
      </c>
      <c r="D13"/>
      <c r="E13">
        <v>31.344999999999999</v>
      </c>
      <c r="F13">
        <v>9.1</v>
      </c>
      <c r="G13">
        <v>3616.1</v>
      </c>
      <c r="H13">
        <v>34.334000000000003</v>
      </c>
      <c r="I13">
        <v>2.2999999999999998</v>
      </c>
      <c r="J13">
        <v>79281.73</v>
      </c>
      <c r="K13">
        <v>87.52</v>
      </c>
      <c r="L13">
        <v>4.4000000000000004</v>
      </c>
      <c r="M13">
        <v>39646.81</v>
      </c>
      <c r="N13">
        <v>64.548000000000002</v>
      </c>
      <c r="O13">
        <v>4.7</v>
      </c>
      <c r="P13">
        <v>843504.66</v>
      </c>
      <c r="Q13">
        <v>395.964</v>
      </c>
      <c r="R13">
        <v>3.8</v>
      </c>
      <c r="S13">
        <v>7471955.6600000001</v>
      </c>
      <c r="T13">
        <v>26.619</v>
      </c>
      <c r="U13">
        <v>1.7</v>
      </c>
      <c r="V13">
        <v>1241624.29</v>
      </c>
      <c r="W13">
        <v>26.506</v>
      </c>
      <c r="X13">
        <v>4.7</v>
      </c>
      <c r="Y13">
        <v>271927.90999999997</v>
      </c>
      <c r="Z13">
        <v>76.722999999999999</v>
      </c>
      <c r="AA13">
        <v>2.1</v>
      </c>
      <c r="AB13">
        <v>1511269.63</v>
      </c>
      <c r="AC13">
        <v>77.064999999999998</v>
      </c>
      <c r="AD13">
        <v>2.6</v>
      </c>
      <c r="AE13">
        <v>351071.23</v>
      </c>
      <c r="AF13" s="24"/>
      <c r="AG13" s="24"/>
      <c r="AH13" s="23"/>
      <c r="AI13" s="23"/>
      <c r="AJ13" s="23"/>
      <c r="AK13" s="23"/>
      <c r="BC13" s="26"/>
    </row>
    <row r="14" spans="1:55" x14ac:dyDescent="0.25">
      <c r="C14" t="s">
        <v>166</v>
      </c>
      <c r="D14"/>
      <c r="E14">
        <v>30.803999999999998</v>
      </c>
      <c r="F14">
        <v>4.5999999999999996</v>
      </c>
      <c r="G14">
        <v>3255.65</v>
      </c>
      <c r="H14">
        <v>32.895000000000003</v>
      </c>
      <c r="I14">
        <v>2.2000000000000002</v>
      </c>
      <c r="J14">
        <v>70360.23</v>
      </c>
      <c r="K14">
        <v>65.91</v>
      </c>
      <c r="L14">
        <v>4.5999999999999996</v>
      </c>
      <c r="M14">
        <v>29234.14</v>
      </c>
      <c r="N14">
        <v>60.790999999999997</v>
      </c>
      <c r="O14">
        <v>5</v>
      </c>
      <c r="P14">
        <v>777968.22</v>
      </c>
      <c r="Q14">
        <v>370.04399999999998</v>
      </c>
      <c r="R14">
        <v>6.5</v>
      </c>
      <c r="S14">
        <v>6835018.6200000001</v>
      </c>
      <c r="T14">
        <v>26.303000000000001</v>
      </c>
      <c r="U14">
        <v>2</v>
      </c>
      <c r="V14">
        <v>1119835.73</v>
      </c>
      <c r="W14">
        <v>24.812000000000001</v>
      </c>
      <c r="X14">
        <v>5.7</v>
      </c>
      <c r="Y14">
        <v>249230.81</v>
      </c>
      <c r="Z14">
        <v>72.915000000000006</v>
      </c>
      <c r="AA14">
        <v>1.3</v>
      </c>
      <c r="AB14">
        <v>1387851.46</v>
      </c>
      <c r="AC14">
        <v>71.004000000000005</v>
      </c>
      <c r="AD14">
        <v>1.3</v>
      </c>
      <c r="AE14">
        <v>320230.86</v>
      </c>
      <c r="AF14" s="24"/>
      <c r="AG14" s="24"/>
      <c r="AH14" s="23"/>
      <c r="AI14" s="23"/>
      <c r="AJ14" s="23"/>
      <c r="AK14" s="23"/>
      <c r="BC14" s="26"/>
    </row>
    <row r="15" spans="1:55" x14ac:dyDescent="0.25">
      <c r="C15" t="s">
        <v>163</v>
      </c>
      <c r="D15">
        <v>50</v>
      </c>
      <c r="E15">
        <v>17.158000000000001</v>
      </c>
      <c r="F15">
        <v>8.1999999999999993</v>
      </c>
      <c r="G15">
        <v>2112.2800000000002</v>
      </c>
      <c r="H15">
        <v>18.081</v>
      </c>
      <c r="I15">
        <v>4.9000000000000004</v>
      </c>
      <c r="J15">
        <v>50200.78</v>
      </c>
      <c r="K15">
        <v>24.728999999999999</v>
      </c>
      <c r="L15">
        <v>3.9</v>
      </c>
      <c r="M15">
        <v>10151.709999999999</v>
      </c>
      <c r="N15">
        <v>0.53800000000000003</v>
      </c>
      <c r="O15">
        <v>7</v>
      </c>
      <c r="P15">
        <v>6361.78</v>
      </c>
      <c r="Q15">
        <v>6.9660000000000002</v>
      </c>
      <c r="R15">
        <v>6.4</v>
      </c>
      <c r="S15">
        <v>130063.87</v>
      </c>
      <c r="T15">
        <v>16.986000000000001</v>
      </c>
      <c r="U15">
        <v>2</v>
      </c>
      <c r="V15">
        <v>732723.34</v>
      </c>
      <c r="W15">
        <v>18.556000000000001</v>
      </c>
      <c r="X15">
        <v>5.3</v>
      </c>
      <c r="Y15">
        <v>172482.74</v>
      </c>
      <c r="Z15">
        <v>25.263000000000002</v>
      </c>
      <c r="AA15">
        <v>1.6</v>
      </c>
      <c r="AB15">
        <v>483920.07</v>
      </c>
      <c r="AC15">
        <v>24.917000000000002</v>
      </c>
      <c r="AD15">
        <v>2.2000000000000002</v>
      </c>
      <c r="AE15">
        <v>109417.71</v>
      </c>
      <c r="AF15" s="24"/>
      <c r="AG15" s="24"/>
      <c r="AH15" s="23"/>
      <c r="AI15" s="23"/>
      <c r="AJ15" s="23"/>
      <c r="AK15" s="23"/>
      <c r="BC15" s="26"/>
    </row>
    <row r="16" spans="1:55" x14ac:dyDescent="0.25">
      <c r="C16" t="s">
        <v>160</v>
      </c>
      <c r="D16">
        <v>50</v>
      </c>
      <c r="E16">
        <v>13.778</v>
      </c>
      <c r="F16">
        <v>20.7</v>
      </c>
      <c r="G16">
        <v>1793.93</v>
      </c>
      <c r="H16">
        <v>16.242000000000001</v>
      </c>
      <c r="I16">
        <v>7.7</v>
      </c>
      <c r="J16">
        <v>46858.73</v>
      </c>
      <c r="K16">
        <v>28.154</v>
      </c>
      <c r="L16">
        <v>6.5</v>
      </c>
      <c r="M16">
        <v>12285.47</v>
      </c>
      <c r="N16">
        <v>0.55300000000000005</v>
      </c>
      <c r="O16">
        <v>3.7</v>
      </c>
      <c r="P16">
        <v>6974.69</v>
      </c>
      <c r="Q16">
        <v>12.363</v>
      </c>
      <c r="R16">
        <v>4.4000000000000004</v>
      </c>
      <c r="S16">
        <v>236480.95</v>
      </c>
      <c r="T16">
        <v>32.295999999999999</v>
      </c>
      <c r="U16">
        <v>1.5</v>
      </c>
      <c r="V16">
        <v>1363194.76</v>
      </c>
      <c r="W16">
        <v>33.329000000000001</v>
      </c>
      <c r="X16">
        <v>3.8</v>
      </c>
      <c r="Y16">
        <v>329566.5</v>
      </c>
      <c r="Z16">
        <v>116.015</v>
      </c>
      <c r="AA16">
        <v>1.3</v>
      </c>
      <c r="AB16">
        <v>2222719.69</v>
      </c>
      <c r="AC16">
        <v>112.629</v>
      </c>
      <c r="AD16">
        <v>1.7</v>
      </c>
      <c r="AE16">
        <v>505453.77</v>
      </c>
      <c r="AF16" s="24"/>
      <c r="AG16" s="24"/>
      <c r="AH16" s="23"/>
      <c r="AI16" s="23"/>
      <c r="AJ16" s="23"/>
      <c r="AK16" s="23"/>
      <c r="BC16" s="26"/>
    </row>
    <row r="17" spans="3:55" x14ac:dyDescent="0.25">
      <c r="C17" t="s">
        <v>158</v>
      </c>
      <c r="D17">
        <v>10</v>
      </c>
      <c r="E17">
        <v>34.476999999999997</v>
      </c>
      <c r="F17">
        <v>3.9</v>
      </c>
      <c r="G17">
        <v>3517.97</v>
      </c>
      <c r="H17">
        <v>37.496000000000002</v>
      </c>
      <c r="I17">
        <v>3.1</v>
      </c>
      <c r="J17">
        <v>75687.399999999994</v>
      </c>
      <c r="K17">
        <v>3.129</v>
      </c>
      <c r="L17">
        <v>7.5</v>
      </c>
      <c r="M17">
        <v>1401.48</v>
      </c>
      <c r="N17">
        <v>0.32900000000000001</v>
      </c>
      <c r="O17">
        <v>4.5</v>
      </c>
      <c r="P17">
        <v>4234.88</v>
      </c>
      <c r="Q17">
        <v>2.0760000000000001</v>
      </c>
      <c r="R17">
        <v>4.0999999999999996</v>
      </c>
      <c r="S17">
        <v>50866.71</v>
      </c>
      <c r="T17">
        <v>6.0999999999999999E-2</v>
      </c>
      <c r="U17">
        <v>6.5</v>
      </c>
      <c r="V17">
        <v>11295.7</v>
      </c>
      <c r="W17">
        <v>3.5999999999999997E-2</v>
      </c>
      <c r="X17">
        <v>11.5</v>
      </c>
      <c r="Y17">
        <v>684.71</v>
      </c>
      <c r="Z17">
        <v>3.0750000000000002</v>
      </c>
      <c r="AA17">
        <v>1.5</v>
      </c>
      <c r="AB17">
        <v>62485.1</v>
      </c>
      <c r="AC17">
        <v>3.1</v>
      </c>
      <c r="AD17">
        <v>3.1</v>
      </c>
      <c r="AE17">
        <v>14952.71</v>
      </c>
      <c r="AF17" s="24"/>
      <c r="AG17" s="24"/>
      <c r="AH17" s="23"/>
      <c r="AI17" s="23"/>
      <c r="AJ17" s="23"/>
      <c r="AK17" s="23"/>
      <c r="BC17" s="26"/>
    </row>
    <row r="18" spans="3:55" x14ac:dyDescent="0.25">
      <c r="C18" t="s">
        <v>156</v>
      </c>
      <c r="D18">
        <v>10</v>
      </c>
      <c r="E18">
        <v>33.231000000000002</v>
      </c>
      <c r="F18">
        <v>8.9</v>
      </c>
      <c r="G18">
        <v>3716.23</v>
      </c>
      <c r="H18">
        <v>36.328000000000003</v>
      </c>
      <c r="I18">
        <v>1.5</v>
      </c>
      <c r="J18">
        <v>80656.56</v>
      </c>
      <c r="K18">
        <v>11.01</v>
      </c>
      <c r="L18">
        <v>11.2</v>
      </c>
      <c r="M18">
        <v>4719.5200000000004</v>
      </c>
      <c r="N18">
        <v>3.972</v>
      </c>
      <c r="O18">
        <v>7.4</v>
      </c>
      <c r="P18">
        <v>49138.58</v>
      </c>
      <c r="Q18">
        <v>24.72</v>
      </c>
      <c r="R18">
        <v>8.5</v>
      </c>
      <c r="S18">
        <v>452251.54</v>
      </c>
      <c r="T18">
        <v>0.161</v>
      </c>
      <c r="U18">
        <v>7.4</v>
      </c>
      <c r="V18">
        <v>16860.62</v>
      </c>
      <c r="W18">
        <v>4.7E-2</v>
      </c>
      <c r="X18">
        <v>20.2</v>
      </c>
      <c r="Y18">
        <v>764.79</v>
      </c>
      <c r="Z18">
        <v>3.5350000000000001</v>
      </c>
      <c r="AA18">
        <v>1.6</v>
      </c>
      <c r="AB18">
        <v>71903.55</v>
      </c>
      <c r="AC18">
        <v>3.6629999999999998</v>
      </c>
      <c r="AD18">
        <v>1.6</v>
      </c>
      <c r="AE18">
        <v>17275.59</v>
      </c>
      <c r="AF18" s="24"/>
      <c r="AG18" s="24"/>
      <c r="AH18" s="23"/>
      <c r="AI18" s="23"/>
      <c r="AJ18" s="23"/>
      <c r="AK18" s="23"/>
      <c r="BC18" s="26"/>
    </row>
    <row r="19" spans="3:55" x14ac:dyDescent="0.25">
      <c r="C19" t="s">
        <v>153</v>
      </c>
      <c r="D19">
        <v>25</v>
      </c>
      <c r="E19">
        <v>35.911999999999999</v>
      </c>
      <c r="F19">
        <v>6.3</v>
      </c>
      <c r="G19">
        <v>3756.27</v>
      </c>
      <c r="H19">
        <v>37.173000000000002</v>
      </c>
      <c r="I19">
        <v>1.9</v>
      </c>
      <c r="J19">
        <v>77713.899999999994</v>
      </c>
      <c r="K19">
        <v>21.466999999999999</v>
      </c>
      <c r="L19">
        <v>5.7</v>
      </c>
      <c r="M19">
        <v>9021.85</v>
      </c>
      <c r="N19">
        <v>33.069000000000003</v>
      </c>
      <c r="O19">
        <v>3.9</v>
      </c>
      <c r="P19">
        <v>401027.58</v>
      </c>
      <c r="Q19">
        <v>198.947</v>
      </c>
      <c r="R19">
        <v>4.2</v>
      </c>
      <c r="S19">
        <v>3488492.23</v>
      </c>
      <c r="T19">
        <v>1.3140000000000001</v>
      </c>
      <c r="U19">
        <v>1.5</v>
      </c>
      <c r="V19">
        <v>65569.039999999994</v>
      </c>
      <c r="W19">
        <v>0.34</v>
      </c>
      <c r="X19">
        <v>4.2</v>
      </c>
      <c r="Y19">
        <v>3542.01</v>
      </c>
      <c r="Z19">
        <v>3.2109999999999999</v>
      </c>
      <c r="AA19">
        <v>2.2999999999999998</v>
      </c>
      <c r="AB19">
        <v>65229.94</v>
      </c>
      <c r="AC19">
        <v>3.22</v>
      </c>
      <c r="AD19">
        <v>2.2000000000000002</v>
      </c>
      <c r="AE19">
        <v>15423.66</v>
      </c>
      <c r="AF19" s="24"/>
      <c r="AG19" s="24"/>
      <c r="AH19" s="23"/>
      <c r="AI19" s="23"/>
      <c r="AJ19" s="23"/>
      <c r="AK19" s="23"/>
      <c r="BC19" s="26"/>
    </row>
    <row r="20" spans="3:55" x14ac:dyDescent="0.25">
      <c r="C20" t="s">
        <v>150</v>
      </c>
      <c r="D20">
        <v>50</v>
      </c>
      <c r="E20">
        <v>58.579000000000001</v>
      </c>
      <c r="F20">
        <v>6.1</v>
      </c>
      <c r="G20">
        <v>6179.52</v>
      </c>
      <c r="H20">
        <v>61.920999999999999</v>
      </c>
      <c r="I20">
        <v>2</v>
      </c>
      <c r="J20">
        <v>121729.23</v>
      </c>
      <c r="K20">
        <v>68.744</v>
      </c>
      <c r="L20">
        <v>5</v>
      </c>
      <c r="M20">
        <v>29697.59</v>
      </c>
      <c r="N20">
        <v>113.422</v>
      </c>
      <c r="O20">
        <v>5.6</v>
      </c>
      <c r="P20">
        <v>1413666.93</v>
      </c>
      <c r="Q20">
        <v>680.18899999999996</v>
      </c>
      <c r="R20">
        <v>5.9</v>
      </c>
      <c r="S20">
        <v>12228023.720000001</v>
      </c>
      <c r="T20">
        <v>3.4529999999999998</v>
      </c>
      <c r="U20">
        <v>2.1</v>
      </c>
      <c r="V20">
        <v>170168.17</v>
      </c>
      <c r="W20">
        <v>0.11799999999999999</v>
      </c>
      <c r="X20">
        <v>14.1</v>
      </c>
      <c r="Y20">
        <v>1471.56</v>
      </c>
      <c r="Z20">
        <v>4.6319999999999997</v>
      </c>
      <c r="AA20">
        <v>2.1</v>
      </c>
      <c r="AB20">
        <v>90698.02</v>
      </c>
      <c r="AC20">
        <v>4.4980000000000002</v>
      </c>
      <c r="AD20">
        <v>6.1</v>
      </c>
      <c r="AE20">
        <v>20944.07</v>
      </c>
      <c r="AF20" s="24"/>
      <c r="AG20" s="24"/>
      <c r="AH20" s="23"/>
      <c r="AI20" s="23"/>
      <c r="AJ20" s="23"/>
      <c r="AK20" s="23"/>
      <c r="BC20" s="26"/>
    </row>
    <row r="21" spans="3:55" x14ac:dyDescent="0.25">
      <c r="C21" t="s">
        <v>147</v>
      </c>
      <c r="D21">
        <v>50</v>
      </c>
      <c r="E21">
        <v>12.656000000000001</v>
      </c>
      <c r="F21">
        <v>8.3000000000000007</v>
      </c>
      <c r="G21">
        <v>1639.75</v>
      </c>
      <c r="H21">
        <v>15.289</v>
      </c>
      <c r="I21">
        <v>4.7</v>
      </c>
      <c r="J21">
        <v>43962.85</v>
      </c>
      <c r="K21">
        <v>0.57299999999999995</v>
      </c>
      <c r="L21">
        <v>21.8</v>
      </c>
      <c r="M21">
        <v>248.25</v>
      </c>
      <c r="N21">
        <v>1.8160000000000001</v>
      </c>
      <c r="O21">
        <v>4.3</v>
      </c>
      <c r="P21">
        <v>22487.7</v>
      </c>
      <c r="Q21">
        <v>4.3470000000000004</v>
      </c>
      <c r="R21">
        <v>4.5999999999999996</v>
      </c>
      <c r="S21">
        <v>89413.18</v>
      </c>
      <c r="T21">
        <v>0.16300000000000001</v>
      </c>
      <c r="U21">
        <v>4.2</v>
      </c>
      <c r="V21">
        <v>15114.99</v>
      </c>
      <c r="W21">
        <v>0.128</v>
      </c>
      <c r="X21">
        <v>10.3</v>
      </c>
      <c r="Y21">
        <v>1551.65</v>
      </c>
      <c r="Z21">
        <v>2.8980000000000001</v>
      </c>
      <c r="AA21">
        <v>3.4</v>
      </c>
      <c r="AB21">
        <v>57218.68</v>
      </c>
      <c r="AC21">
        <v>2.97</v>
      </c>
      <c r="AD21">
        <v>4.5</v>
      </c>
      <c r="AE21">
        <v>13880.57</v>
      </c>
      <c r="AF21" s="24"/>
      <c r="AG21" s="24"/>
      <c r="AH21" s="23"/>
      <c r="AI21" s="23"/>
      <c r="AJ21" s="23"/>
      <c r="AK21" s="23"/>
      <c r="BC21" s="26"/>
    </row>
    <row r="22" spans="3:55" x14ac:dyDescent="0.25">
      <c r="C22" t="s">
        <v>144</v>
      </c>
      <c r="D22">
        <v>50</v>
      </c>
      <c r="E22">
        <v>13.688000000000001</v>
      </c>
      <c r="F22">
        <v>9.3000000000000007</v>
      </c>
      <c r="G22">
        <v>1749.87</v>
      </c>
      <c r="H22">
        <v>14.662000000000001</v>
      </c>
      <c r="I22">
        <v>5.8</v>
      </c>
      <c r="J22">
        <v>43822.34</v>
      </c>
      <c r="K22">
        <v>121.47</v>
      </c>
      <c r="L22">
        <v>6.1</v>
      </c>
      <c r="M22">
        <v>52879.3</v>
      </c>
      <c r="N22">
        <v>113.52500000000001</v>
      </c>
      <c r="O22">
        <v>6.1</v>
      </c>
      <c r="P22">
        <v>1426043.35</v>
      </c>
      <c r="Q22">
        <v>677.23500000000001</v>
      </c>
      <c r="R22">
        <v>6</v>
      </c>
      <c r="S22">
        <v>12273356.300000001</v>
      </c>
      <c r="T22">
        <v>53.656999999999996</v>
      </c>
      <c r="U22">
        <v>3.3</v>
      </c>
      <c r="V22">
        <v>2214860.4700000002</v>
      </c>
      <c r="W22">
        <v>48.594999999999999</v>
      </c>
      <c r="X22">
        <v>5.3</v>
      </c>
      <c r="Y22">
        <v>479114.92</v>
      </c>
      <c r="Z22">
        <v>137.93</v>
      </c>
      <c r="AA22">
        <v>2.5</v>
      </c>
      <c r="AB22">
        <v>2590273.2000000002</v>
      </c>
      <c r="AC22">
        <v>134.70500000000001</v>
      </c>
      <c r="AD22">
        <v>1.1000000000000001</v>
      </c>
      <c r="AE22">
        <v>586737.93000000005</v>
      </c>
      <c r="AF22" s="24"/>
      <c r="AG22" s="24"/>
      <c r="AH22" s="23"/>
      <c r="AI22" s="23"/>
      <c r="AJ22" s="23"/>
      <c r="AK22" s="23"/>
      <c r="BC22" s="26"/>
    </row>
    <row r="23" spans="3:55" x14ac:dyDescent="0.25">
      <c r="C23" t="s">
        <v>142</v>
      </c>
      <c r="D23">
        <v>10</v>
      </c>
      <c r="E23">
        <v>33.985999999999997</v>
      </c>
      <c r="F23">
        <v>12.2</v>
      </c>
      <c r="G23">
        <v>3443.88</v>
      </c>
      <c r="H23">
        <v>35.338000000000001</v>
      </c>
      <c r="I23">
        <v>1.7</v>
      </c>
      <c r="J23">
        <v>72023.600000000006</v>
      </c>
      <c r="K23">
        <v>0.16200000000000001</v>
      </c>
      <c r="L23">
        <v>32</v>
      </c>
      <c r="M23">
        <v>72.069999999999993</v>
      </c>
      <c r="N23">
        <v>1.7999999999999999E-2</v>
      </c>
      <c r="O23">
        <v>24.8</v>
      </c>
      <c r="P23">
        <v>218.22</v>
      </c>
      <c r="Q23">
        <v>0.62</v>
      </c>
      <c r="R23">
        <v>14.8</v>
      </c>
      <c r="S23">
        <v>22726.35</v>
      </c>
      <c r="T23">
        <v>0.05</v>
      </c>
      <c r="U23">
        <v>18.7</v>
      </c>
      <c r="V23">
        <v>10734.73</v>
      </c>
      <c r="W23">
        <v>3.2000000000000001E-2</v>
      </c>
      <c r="X23">
        <v>37.4</v>
      </c>
      <c r="Y23">
        <v>616.64</v>
      </c>
      <c r="Z23">
        <v>3.0579999999999998</v>
      </c>
      <c r="AA23">
        <v>3.2</v>
      </c>
      <c r="AB23">
        <v>60677.94</v>
      </c>
      <c r="AC23">
        <v>3.3370000000000002</v>
      </c>
      <c r="AD23">
        <v>3.5</v>
      </c>
      <c r="AE23">
        <v>15347.53</v>
      </c>
      <c r="AF23" s="24"/>
      <c r="AG23" s="24"/>
      <c r="AH23" s="23"/>
      <c r="AI23" s="23"/>
      <c r="AJ23" s="23"/>
      <c r="AK23" s="23"/>
      <c r="BC23" s="26"/>
    </row>
    <row r="24" spans="3:55" x14ac:dyDescent="0.25">
      <c r="C24" t="s">
        <v>115</v>
      </c>
      <c r="D24"/>
      <c r="E24">
        <v>149.524</v>
      </c>
      <c r="F24">
        <v>4.2</v>
      </c>
      <c r="G24">
        <v>12379.64</v>
      </c>
      <c r="H24">
        <v>149.64099999999999</v>
      </c>
      <c r="I24">
        <v>3</v>
      </c>
      <c r="J24">
        <v>215618.87</v>
      </c>
      <c r="K24">
        <v>102.121</v>
      </c>
      <c r="L24">
        <v>5.0999999999999996</v>
      </c>
      <c r="M24">
        <v>44609.599999999999</v>
      </c>
      <c r="N24">
        <v>106.34</v>
      </c>
      <c r="O24">
        <v>4.8</v>
      </c>
      <c r="P24">
        <v>1340729.97</v>
      </c>
      <c r="Q24">
        <v>106.244</v>
      </c>
      <c r="R24">
        <v>6</v>
      </c>
      <c r="S24">
        <v>1941393.62</v>
      </c>
      <c r="T24">
        <v>109.217</v>
      </c>
      <c r="U24">
        <v>2.6</v>
      </c>
      <c r="V24">
        <v>4285037.07</v>
      </c>
      <c r="W24">
        <v>106.29900000000001</v>
      </c>
      <c r="X24">
        <v>5.5</v>
      </c>
      <c r="Y24">
        <v>1050724.8899999999</v>
      </c>
      <c r="Z24">
        <v>109.015</v>
      </c>
      <c r="AA24">
        <v>1.6</v>
      </c>
      <c r="AB24">
        <v>1985699.89</v>
      </c>
      <c r="AC24">
        <v>103.85599999999999</v>
      </c>
      <c r="AD24">
        <v>1.5</v>
      </c>
      <c r="AE24">
        <v>453899.57</v>
      </c>
      <c r="AF24" s="24"/>
      <c r="AG24" s="24"/>
      <c r="AH24" s="23"/>
      <c r="AI24" s="23"/>
      <c r="AJ24" s="23"/>
      <c r="AK24" s="23"/>
      <c r="BC24" s="26"/>
    </row>
    <row r="25" spans="3:55" x14ac:dyDescent="0.25">
      <c r="C25" t="s">
        <v>112</v>
      </c>
      <c r="D25"/>
      <c r="E25">
        <v>0.76100000000000001</v>
      </c>
      <c r="F25">
        <v>145.9</v>
      </c>
      <c r="G25">
        <v>672.69</v>
      </c>
      <c r="H25">
        <v>1.6839999999999999</v>
      </c>
      <c r="I25">
        <v>24.5</v>
      </c>
      <c r="J25">
        <v>26012.87</v>
      </c>
      <c r="K25">
        <v>0</v>
      </c>
      <c r="L25">
        <v>30195.3</v>
      </c>
      <c r="M25">
        <v>4</v>
      </c>
      <c r="N25">
        <v>5.0000000000000001E-3</v>
      </c>
      <c r="O25">
        <v>42.2</v>
      </c>
      <c r="P25">
        <v>66.069999999999993</v>
      </c>
      <c r="Q25">
        <v>5.3999999999999999E-2</v>
      </c>
      <c r="R25">
        <v>37.6</v>
      </c>
      <c r="S25">
        <v>12684.25</v>
      </c>
      <c r="T25">
        <v>5.0000000000000001E-3</v>
      </c>
      <c r="U25">
        <v>170.5</v>
      </c>
      <c r="V25">
        <v>8773.4699999999993</v>
      </c>
      <c r="W25">
        <v>4.0000000000000001E-3</v>
      </c>
      <c r="X25">
        <v>171.1</v>
      </c>
      <c r="Y25">
        <v>352.36</v>
      </c>
      <c r="Z25">
        <v>4.0000000000000001E-3</v>
      </c>
      <c r="AA25">
        <v>149</v>
      </c>
      <c r="AB25">
        <v>3357.78</v>
      </c>
      <c r="AC25">
        <v>1.9E-2</v>
      </c>
      <c r="AD25">
        <v>107.4</v>
      </c>
      <c r="AE25">
        <v>1009.05</v>
      </c>
      <c r="AF25" s="24"/>
      <c r="AG25" s="24"/>
      <c r="AH25" s="23"/>
      <c r="AI25" s="23"/>
      <c r="AJ25" s="23"/>
      <c r="AK25" s="23"/>
      <c r="BC25" s="26"/>
    </row>
    <row r="26" spans="3:55" x14ac:dyDescent="0.25">
      <c r="C26" t="s">
        <v>106</v>
      </c>
      <c r="D26"/>
      <c r="E26">
        <v>0.13500000000000001</v>
      </c>
      <c r="F26">
        <v>578.70000000000005</v>
      </c>
      <c r="G26">
        <v>598.62</v>
      </c>
      <c r="H26">
        <v>2.895</v>
      </c>
      <c r="I26">
        <v>26.4</v>
      </c>
      <c r="J26">
        <v>26552.41</v>
      </c>
      <c r="K26">
        <v>0</v>
      </c>
      <c r="L26">
        <v>9397.9</v>
      </c>
      <c r="M26">
        <v>4</v>
      </c>
      <c r="N26">
        <v>5.0000000000000001E-3</v>
      </c>
      <c r="O26">
        <v>46.2</v>
      </c>
      <c r="P26">
        <v>60.06</v>
      </c>
      <c r="Q26">
        <v>5.6000000000000001E-2</v>
      </c>
      <c r="R26">
        <v>106.6</v>
      </c>
      <c r="S26">
        <v>12846.54</v>
      </c>
      <c r="T26">
        <v>2.4E-2</v>
      </c>
      <c r="U26">
        <v>36.299999999999997</v>
      </c>
      <c r="V26">
        <v>9190.14</v>
      </c>
      <c r="W26" t="s">
        <v>105</v>
      </c>
      <c r="X26" t="s">
        <v>104</v>
      </c>
      <c r="Y26">
        <v>310.32</v>
      </c>
      <c r="Z26">
        <v>3.3000000000000002E-2</v>
      </c>
      <c r="AA26">
        <v>34.200000000000003</v>
      </c>
      <c r="AB26">
        <v>3822.35</v>
      </c>
      <c r="AC26">
        <v>8.0000000000000002E-3</v>
      </c>
      <c r="AD26">
        <v>336.1</v>
      </c>
      <c r="AE26">
        <v>967.01</v>
      </c>
      <c r="AF26" s="24"/>
      <c r="AG26" s="24"/>
      <c r="AH26" s="23"/>
      <c r="AI26" s="23"/>
      <c r="AJ26" s="23"/>
      <c r="AK26" s="23"/>
      <c r="BC26" s="26"/>
    </row>
    <row r="27" spans="3:55" x14ac:dyDescent="0.25">
      <c r="C27" t="s">
        <v>106</v>
      </c>
      <c r="D27"/>
      <c r="E27" t="s">
        <v>105</v>
      </c>
      <c r="F27" t="s">
        <v>104</v>
      </c>
      <c r="G27">
        <v>510.52</v>
      </c>
      <c r="H27">
        <v>-12.3</v>
      </c>
      <c r="I27" t="s">
        <v>104</v>
      </c>
      <c r="J27">
        <v>24063.67</v>
      </c>
      <c r="K27" t="s">
        <v>105</v>
      </c>
      <c r="L27" t="s">
        <v>104</v>
      </c>
      <c r="M27">
        <v>2</v>
      </c>
      <c r="N27">
        <v>0</v>
      </c>
      <c r="O27">
        <v>103.3</v>
      </c>
      <c r="P27">
        <v>8.01</v>
      </c>
      <c r="Q27" t="s">
        <v>105</v>
      </c>
      <c r="R27" t="s">
        <v>104</v>
      </c>
      <c r="S27">
        <v>1629.74</v>
      </c>
      <c r="T27" t="s">
        <v>105</v>
      </c>
      <c r="U27" t="s">
        <v>104</v>
      </c>
      <c r="V27">
        <v>3053.4</v>
      </c>
      <c r="W27" t="s">
        <v>105</v>
      </c>
      <c r="X27" t="s">
        <v>104</v>
      </c>
      <c r="Y27">
        <v>42.04</v>
      </c>
      <c r="Z27" t="s">
        <v>105</v>
      </c>
      <c r="AA27" t="s">
        <v>104</v>
      </c>
      <c r="AB27">
        <v>384.39</v>
      </c>
      <c r="AC27" t="s">
        <v>105</v>
      </c>
      <c r="AD27" t="s">
        <v>104</v>
      </c>
      <c r="AE27">
        <v>64.06</v>
      </c>
      <c r="AF27" s="24"/>
      <c r="AG27" s="24"/>
      <c r="AH27" s="23"/>
      <c r="AI27" s="23"/>
      <c r="AJ27" s="23"/>
      <c r="AK27" s="23"/>
      <c r="BC27" s="26"/>
    </row>
    <row r="28" spans="3:55" x14ac:dyDescent="0.25">
      <c r="C28" t="s">
        <v>134</v>
      </c>
      <c r="D28">
        <v>10</v>
      </c>
      <c r="E28">
        <v>53.085999999999999</v>
      </c>
      <c r="F28">
        <v>3.8</v>
      </c>
      <c r="G28">
        <v>4947.82</v>
      </c>
      <c r="H28">
        <v>55.232999999999997</v>
      </c>
      <c r="I28">
        <v>1.8</v>
      </c>
      <c r="J28">
        <v>97406.76</v>
      </c>
      <c r="K28">
        <v>0.13200000000000001</v>
      </c>
      <c r="L28">
        <v>36.1</v>
      </c>
      <c r="M28">
        <v>60.06</v>
      </c>
      <c r="N28">
        <v>5.0000000000000001E-3</v>
      </c>
      <c r="O28">
        <v>10.7</v>
      </c>
      <c r="P28">
        <v>66.069999999999993</v>
      </c>
      <c r="Q28">
        <v>0.45900000000000002</v>
      </c>
      <c r="R28">
        <v>16.3</v>
      </c>
      <c r="S28">
        <v>19851.36</v>
      </c>
      <c r="T28">
        <v>3.6999999999999998E-2</v>
      </c>
      <c r="U28">
        <v>23</v>
      </c>
      <c r="V28">
        <v>10053.56</v>
      </c>
      <c r="W28">
        <v>2.8000000000000001E-2</v>
      </c>
      <c r="X28">
        <v>51.8</v>
      </c>
      <c r="Y28">
        <v>580.61</v>
      </c>
      <c r="Z28">
        <v>3.54</v>
      </c>
      <c r="AA28">
        <v>1.4</v>
      </c>
      <c r="AB28">
        <v>69016.960000000006</v>
      </c>
      <c r="AC28">
        <v>3.4689999999999999</v>
      </c>
      <c r="AD28">
        <v>1.7</v>
      </c>
      <c r="AE28">
        <v>16660.27</v>
      </c>
      <c r="AF28" s="24"/>
      <c r="AG28" s="24"/>
      <c r="AH28" s="23"/>
      <c r="AI28" s="23"/>
      <c r="AJ28" s="23"/>
      <c r="AK28" s="23"/>
      <c r="BC28" s="26"/>
    </row>
    <row r="29" spans="3:55" x14ac:dyDescent="0.25">
      <c r="C29" t="s">
        <v>132</v>
      </c>
      <c r="D29">
        <v>10</v>
      </c>
      <c r="E29">
        <v>132.74700000000001</v>
      </c>
      <c r="F29">
        <v>6.4</v>
      </c>
      <c r="G29">
        <v>11864.69</v>
      </c>
      <c r="H29">
        <v>135.529</v>
      </c>
      <c r="I29">
        <v>3.4</v>
      </c>
      <c r="J29">
        <v>211938.03</v>
      </c>
      <c r="K29">
        <v>0.13500000000000001</v>
      </c>
      <c r="L29">
        <v>44.1</v>
      </c>
      <c r="M29">
        <v>62.06</v>
      </c>
      <c r="N29">
        <v>6.0000000000000001E-3</v>
      </c>
      <c r="O29">
        <v>68.3</v>
      </c>
      <c r="P29">
        <v>78.08</v>
      </c>
      <c r="Q29">
        <v>1.712</v>
      </c>
      <c r="R29">
        <v>3.6</v>
      </c>
      <c r="S29">
        <v>42981.65</v>
      </c>
      <c r="T29">
        <v>4.7E-2</v>
      </c>
      <c r="U29">
        <v>33.299999999999997</v>
      </c>
      <c r="V29">
        <v>10830.94</v>
      </c>
      <c r="W29">
        <v>3.1E-2</v>
      </c>
      <c r="X29">
        <v>23.4</v>
      </c>
      <c r="Y29">
        <v>622.64</v>
      </c>
      <c r="Z29">
        <v>4.2610000000000001</v>
      </c>
      <c r="AA29">
        <v>1.8</v>
      </c>
      <c r="AB29">
        <v>83334.97</v>
      </c>
      <c r="AC29">
        <v>4.1479999999999997</v>
      </c>
      <c r="AD29">
        <v>4.2</v>
      </c>
      <c r="AE29">
        <v>19951.71</v>
      </c>
      <c r="AF29" s="24"/>
      <c r="AG29" s="24"/>
      <c r="AH29" s="23"/>
      <c r="AI29" s="23"/>
      <c r="AJ29" s="23"/>
      <c r="AK29" s="23"/>
      <c r="BC29" s="26"/>
    </row>
    <row r="30" spans="3:55" x14ac:dyDescent="0.25">
      <c r="C30" t="s">
        <v>130</v>
      </c>
      <c r="D30">
        <v>10</v>
      </c>
      <c r="E30">
        <v>58.994999999999997</v>
      </c>
      <c r="F30">
        <v>7</v>
      </c>
      <c r="G30">
        <v>5658.78</v>
      </c>
      <c r="H30">
        <v>61.81</v>
      </c>
      <c r="I30">
        <v>2.2000000000000002</v>
      </c>
      <c r="J30">
        <v>110712.49</v>
      </c>
      <c r="K30">
        <v>0.184</v>
      </c>
      <c r="L30">
        <v>32.200000000000003</v>
      </c>
      <c r="M30">
        <v>86.09</v>
      </c>
      <c r="N30">
        <v>0.01</v>
      </c>
      <c r="O30">
        <v>34.200000000000003</v>
      </c>
      <c r="P30">
        <v>122.12</v>
      </c>
      <c r="Q30">
        <v>0.55100000000000005</v>
      </c>
      <c r="R30">
        <v>10.1</v>
      </c>
      <c r="S30">
        <v>22377.47</v>
      </c>
      <c r="T30">
        <v>2.8000000000000001E-2</v>
      </c>
      <c r="U30">
        <v>26.8</v>
      </c>
      <c r="V30">
        <v>10073.629999999999</v>
      </c>
      <c r="W30">
        <v>1.7000000000000001E-2</v>
      </c>
      <c r="X30">
        <v>49.4</v>
      </c>
      <c r="Y30">
        <v>492.51</v>
      </c>
      <c r="Z30">
        <v>3.1240000000000001</v>
      </c>
      <c r="AA30">
        <v>3.7</v>
      </c>
      <c r="AB30">
        <v>61349.599999999999</v>
      </c>
      <c r="AC30">
        <v>3.1970000000000001</v>
      </c>
      <c r="AD30">
        <v>3.6</v>
      </c>
      <c r="AE30">
        <v>15034.86</v>
      </c>
      <c r="AF30" s="23"/>
      <c r="AG30" s="23"/>
      <c r="AH30" s="23"/>
      <c r="AI30" s="23"/>
      <c r="AJ30" s="23"/>
      <c r="BA30" s="26"/>
    </row>
    <row r="31" spans="3:55" x14ac:dyDescent="0.25">
      <c r="C31" t="s">
        <v>127</v>
      </c>
      <c r="D31">
        <v>10</v>
      </c>
      <c r="E31">
        <v>17.256</v>
      </c>
      <c r="F31">
        <v>24.9</v>
      </c>
      <c r="G31">
        <v>3417.84</v>
      </c>
      <c r="H31">
        <v>15.615</v>
      </c>
      <c r="I31">
        <v>30.5</v>
      </c>
      <c r="J31">
        <v>75367.63</v>
      </c>
      <c r="K31">
        <v>1.96</v>
      </c>
      <c r="L31">
        <v>9.3000000000000007</v>
      </c>
      <c r="M31">
        <v>828.86</v>
      </c>
      <c r="N31">
        <v>7.468</v>
      </c>
      <c r="O31">
        <v>5.2</v>
      </c>
      <c r="P31">
        <v>90499.85</v>
      </c>
      <c r="Q31">
        <v>17.225999999999999</v>
      </c>
      <c r="R31">
        <v>4.8</v>
      </c>
      <c r="S31">
        <v>312449.43</v>
      </c>
      <c r="T31">
        <v>0.23</v>
      </c>
      <c r="U31">
        <v>23.6</v>
      </c>
      <c r="V31">
        <v>30291.68</v>
      </c>
      <c r="W31">
        <v>0.46500000000000002</v>
      </c>
      <c r="X31">
        <v>6.9</v>
      </c>
      <c r="Y31">
        <v>4731.54</v>
      </c>
      <c r="Z31">
        <v>2.2269999999999999</v>
      </c>
      <c r="AA31">
        <v>13.9</v>
      </c>
      <c r="AB31">
        <v>77350.98</v>
      </c>
      <c r="AC31">
        <v>4.4390000000000001</v>
      </c>
      <c r="AD31">
        <v>3.8</v>
      </c>
      <c r="AE31">
        <v>20509</v>
      </c>
      <c r="AF31" s="23"/>
      <c r="AG31" s="23"/>
      <c r="AH31" s="23"/>
      <c r="AI31" s="23"/>
      <c r="AJ31" s="23"/>
      <c r="BA31" s="26"/>
    </row>
    <row r="32" spans="3:55" x14ac:dyDescent="0.25">
      <c r="C32" t="s">
        <v>124</v>
      </c>
      <c r="D32">
        <v>10</v>
      </c>
      <c r="E32">
        <v>33.521999999999998</v>
      </c>
      <c r="F32">
        <v>58.7</v>
      </c>
      <c r="G32">
        <v>4234.88</v>
      </c>
      <c r="H32">
        <v>33.622999999999998</v>
      </c>
      <c r="I32">
        <v>74.599999999999994</v>
      </c>
      <c r="J32">
        <v>86543.92</v>
      </c>
      <c r="K32">
        <v>98.605999999999995</v>
      </c>
      <c r="L32">
        <v>5.4</v>
      </c>
      <c r="M32">
        <v>42439.18</v>
      </c>
      <c r="N32">
        <v>2.1629999999999998</v>
      </c>
      <c r="O32">
        <v>6.7</v>
      </c>
      <c r="P32">
        <v>26853.35</v>
      </c>
      <c r="Q32">
        <v>26.995000000000001</v>
      </c>
      <c r="R32">
        <v>4.8</v>
      </c>
      <c r="S32">
        <v>495136.6</v>
      </c>
      <c r="T32">
        <v>53.073</v>
      </c>
      <c r="U32">
        <v>51</v>
      </c>
      <c r="V32">
        <v>2718413.66</v>
      </c>
      <c r="W32">
        <v>72.563000000000002</v>
      </c>
      <c r="X32">
        <v>5.5</v>
      </c>
      <c r="Y32">
        <v>706867.6</v>
      </c>
      <c r="Z32">
        <v>67.674999999999997</v>
      </c>
      <c r="AA32">
        <v>55.7</v>
      </c>
      <c r="AB32">
        <v>1610429.28</v>
      </c>
      <c r="AC32">
        <v>91.619</v>
      </c>
      <c r="AD32">
        <v>1.5</v>
      </c>
      <c r="AE32">
        <v>411735.39</v>
      </c>
      <c r="AF32" s="23"/>
      <c r="AG32" s="23"/>
      <c r="AH32" s="23"/>
      <c r="AI32" s="23"/>
      <c r="AJ32" s="23"/>
      <c r="BA32" s="26"/>
    </row>
    <row r="33" spans="1:54" x14ac:dyDescent="0.25">
      <c r="C33" t="s">
        <v>121</v>
      </c>
      <c r="D33">
        <v>10</v>
      </c>
      <c r="E33">
        <v>47.061999999999998</v>
      </c>
      <c r="F33">
        <v>9.6999999999999993</v>
      </c>
      <c r="G33">
        <v>4417.12</v>
      </c>
      <c r="H33">
        <v>50.808</v>
      </c>
      <c r="I33">
        <v>2.8</v>
      </c>
      <c r="J33">
        <v>90683.94</v>
      </c>
      <c r="K33">
        <v>110.20399999999999</v>
      </c>
      <c r="L33">
        <v>3.7</v>
      </c>
      <c r="M33">
        <v>50546.65</v>
      </c>
      <c r="N33">
        <v>2.153</v>
      </c>
      <c r="O33">
        <v>3.9</v>
      </c>
      <c r="P33">
        <v>28502.080000000002</v>
      </c>
      <c r="Q33">
        <v>49.238</v>
      </c>
      <c r="R33">
        <v>2.8</v>
      </c>
      <c r="S33">
        <v>952119.01</v>
      </c>
      <c r="T33">
        <v>136.36799999999999</v>
      </c>
      <c r="U33">
        <v>3.1</v>
      </c>
      <c r="V33">
        <v>5491358.6600000001</v>
      </c>
      <c r="W33">
        <v>132.15100000000001</v>
      </c>
      <c r="X33">
        <v>3.7</v>
      </c>
      <c r="Y33">
        <v>1371841.11</v>
      </c>
      <c r="Z33">
        <v>451.32299999999998</v>
      </c>
      <c r="AA33">
        <v>1.4</v>
      </c>
      <c r="AB33">
        <v>8344691.2699999996</v>
      </c>
      <c r="AC33">
        <v>453.82400000000001</v>
      </c>
      <c r="AD33">
        <v>0.7</v>
      </c>
      <c r="AE33">
        <v>2069909.71</v>
      </c>
      <c r="BB33" s="26"/>
    </row>
    <row r="34" spans="1:54" ht="15.75" customHeight="1" x14ac:dyDescent="0.25">
      <c r="C34" t="s">
        <v>118</v>
      </c>
      <c r="D34">
        <v>10</v>
      </c>
      <c r="E34">
        <v>48.395000000000003</v>
      </c>
      <c r="F34">
        <v>6.2</v>
      </c>
      <c r="G34">
        <v>4707.5</v>
      </c>
      <c r="H34">
        <v>49.648000000000003</v>
      </c>
      <c r="I34">
        <v>1.4</v>
      </c>
      <c r="J34">
        <v>92764.41</v>
      </c>
      <c r="K34">
        <v>95.296999999999997</v>
      </c>
      <c r="L34">
        <v>8.1</v>
      </c>
      <c r="M34">
        <v>42272.62</v>
      </c>
      <c r="N34">
        <v>2.08</v>
      </c>
      <c r="O34">
        <v>7.4</v>
      </c>
      <c r="P34">
        <v>26622.720000000001</v>
      </c>
      <c r="Q34">
        <v>25.760999999999999</v>
      </c>
      <c r="R34">
        <v>6</v>
      </c>
      <c r="S34">
        <v>487730.6</v>
      </c>
      <c r="T34">
        <v>69.400000000000006</v>
      </c>
      <c r="U34">
        <v>1.4</v>
      </c>
      <c r="V34">
        <v>2912808.05</v>
      </c>
      <c r="W34">
        <v>70.302999999999997</v>
      </c>
      <c r="X34">
        <v>5.6</v>
      </c>
      <c r="Y34">
        <v>706466.67</v>
      </c>
      <c r="Z34">
        <v>94.527000000000001</v>
      </c>
      <c r="AA34">
        <v>2</v>
      </c>
      <c r="AB34">
        <v>1774115.36</v>
      </c>
      <c r="AC34">
        <v>91.823999999999998</v>
      </c>
      <c r="AD34">
        <v>3.2</v>
      </c>
      <c r="AE34">
        <v>411055.23</v>
      </c>
    </row>
    <row r="35" spans="1:54" ht="15.75" customHeight="1" x14ac:dyDescent="0.25">
      <c r="C35" t="s">
        <v>115</v>
      </c>
      <c r="D35"/>
      <c r="E35">
        <v>150.41200000000001</v>
      </c>
      <c r="F35">
        <v>6</v>
      </c>
      <c r="G35">
        <v>12423.71</v>
      </c>
      <c r="H35">
        <v>155.66300000000001</v>
      </c>
      <c r="I35">
        <v>3.3</v>
      </c>
      <c r="J35">
        <v>223039.19</v>
      </c>
      <c r="K35">
        <v>106.23399999999999</v>
      </c>
      <c r="L35">
        <v>8.9</v>
      </c>
      <c r="M35">
        <v>45551.360000000001</v>
      </c>
      <c r="N35">
        <v>111.652</v>
      </c>
      <c r="O35">
        <v>9.8000000000000007</v>
      </c>
      <c r="P35">
        <v>1380946.4</v>
      </c>
      <c r="Q35">
        <v>107.90900000000001</v>
      </c>
      <c r="R35">
        <v>8.4</v>
      </c>
      <c r="S35">
        <v>1937145.93</v>
      </c>
      <c r="T35">
        <v>111.422</v>
      </c>
      <c r="U35">
        <v>2.2000000000000002</v>
      </c>
      <c r="V35">
        <v>4365116.28</v>
      </c>
      <c r="W35">
        <v>109.827</v>
      </c>
      <c r="X35">
        <v>9.1999999999999993</v>
      </c>
      <c r="Y35">
        <v>1065686.77</v>
      </c>
      <c r="Z35">
        <v>111.81100000000001</v>
      </c>
      <c r="AA35">
        <v>1.9</v>
      </c>
      <c r="AB35">
        <v>2030860.01</v>
      </c>
      <c r="AC35">
        <v>102.407</v>
      </c>
      <c r="AD35">
        <v>2.6</v>
      </c>
      <c r="AE35">
        <v>467259.7</v>
      </c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</row>
    <row r="36" spans="1:54" ht="15.75" customHeight="1" x14ac:dyDescent="0.25">
      <c r="C36" t="s">
        <v>112</v>
      </c>
      <c r="D36"/>
      <c r="E36" t="s">
        <v>105</v>
      </c>
      <c r="F36" t="s">
        <v>104</v>
      </c>
      <c r="G36">
        <v>484.5</v>
      </c>
      <c r="H36">
        <v>-11.417999999999999</v>
      </c>
      <c r="I36" t="s">
        <v>104</v>
      </c>
      <c r="J36">
        <v>25078.34</v>
      </c>
      <c r="K36" t="s">
        <v>105</v>
      </c>
      <c r="L36" t="s">
        <v>104</v>
      </c>
      <c r="M36">
        <v>4</v>
      </c>
      <c r="N36">
        <v>1E-3</v>
      </c>
      <c r="O36">
        <v>62.5</v>
      </c>
      <c r="P36">
        <v>42.04</v>
      </c>
      <c r="Q36" t="s">
        <v>105</v>
      </c>
      <c r="R36" t="s">
        <v>104</v>
      </c>
      <c r="S36">
        <v>1952.1</v>
      </c>
      <c r="T36" t="s">
        <v>105</v>
      </c>
      <c r="U36" t="s">
        <v>104</v>
      </c>
      <c r="V36">
        <v>3550.02</v>
      </c>
      <c r="W36" t="s">
        <v>105</v>
      </c>
      <c r="X36" t="s">
        <v>104</v>
      </c>
      <c r="Y36">
        <v>66.069999999999993</v>
      </c>
      <c r="Z36" t="s">
        <v>105</v>
      </c>
      <c r="AA36" t="s">
        <v>104</v>
      </c>
      <c r="AB36">
        <v>832.87</v>
      </c>
      <c r="AC36" t="s">
        <v>105</v>
      </c>
      <c r="AD36" t="s">
        <v>104</v>
      </c>
      <c r="AE36">
        <v>852.89</v>
      </c>
    </row>
    <row r="37" spans="1:54" ht="15.75" customHeight="1" x14ac:dyDescent="0.25">
      <c r="C37" t="s">
        <v>106</v>
      </c>
      <c r="D37"/>
      <c r="E37" t="s">
        <v>105</v>
      </c>
      <c r="F37" t="s">
        <v>104</v>
      </c>
      <c r="G37">
        <v>496.51</v>
      </c>
      <c r="H37">
        <v>-4.3630000000000004</v>
      </c>
      <c r="I37" t="s">
        <v>104</v>
      </c>
      <c r="J37">
        <v>25238.69</v>
      </c>
      <c r="K37" t="s">
        <v>105</v>
      </c>
      <c r="L37" t="s">
        <v>104</v>
      </c>
      <c r="M37">
        <v>2</v>
      </c>
      <c r="N37">
        <v>1E-3</v>
      </c>
      <c r="O37">
        <v>86.9</v>
      </c>
      <c r="P37">
        <v>24.02</v>
      </c>
      <c r="Q37" t="s">
        <v>105</v>
      </c>
      <c r="R37" t="s">
        <v>104</v>
      </c>
      <c r="S37">
        <v>1727.84</v>
      </c>
      <c r="T37" t="s">
        <v>105</v>
      </c>
      <c r="U37" t="s">
        <v>104</v>
      </c>
      <c r="V37">
        <v>2829.13</v>
      </c>
      <c r="W37" t="s">
        <v>105</v>
      </c>
      <c r="X37" t="s">
        <v>104</v>
      </c>
      <c r="Y37">
        <v>54.05</v>
      </c>
      <c r="Z37" t="s">
        <v>105</v>
      </c>
      <c r="AA37" t="s">
        <v>104</v>
      </c>
      <c r="AB37">
        <v>776.8</v>
      </c>
      <c r="AC37" t="s">
        <v>105</v>
      </c>
      <c r="AD37" t="s">
        <v>104</v>
      </c>
      <c r="AE37">
        <v>78.08</v>
      </c>
    </row>
    <row r="38" spans="1:54" ht="15.75" customHeight="1" x14ac:dyDescent="0.25">
      <c r="C38" t="s">
        <v>106</v>
      </c>
      <c r="D38"/>
      <c r="E38" t="s">
        <v>105</v>
      </c>
      <c r="F38" t="s">
        <v>104</v>
      </c>
      <c r="G38">
        <v>514.53</v>
      </c>
      <c r="H38">
        <v>-11.993</v>
      </c>
      <c r="I38" t="s">
        <v>104</v>
      </c>
      <c r="J38">
        <v>24765.49</v>
      </c>
      <c r="K38" t="s">
        <v>105</v>
      </c>
      <c r="L38">
        <v>0</v>
      </c>
      <c r="M38">
        <v>0</v>
      </c>
      <c r="N38">
        <v>0</v>
      </c>
      <c r="O38">
        <v>108.8</v>
      </c>
      <c r="P38">
        <v>12.01</v>
      </c>
      <c r="Q38" t="s">
        <v>105</v>
      </c>
      <c r="R38" t="s">
        <v>104</v>
      </c>
      <c r="S38">
        <v>1870.01</v>
      </c>
      <c r="T38" t="s">
        <v>105</v>
      </c>
      <c r="U38" t="s">
        <v>104</v>
      </c>
      <c r="V38">
        <v>3387.8</v>
      </c>
      <c r="W38" t="s">
        <v>105</v>
      </c>
      <c r="X38" t="s">
        <v>104</v>
      </c>
      <c r="Y38">
        <v>44.04</v>
      </c>
      <c r="Z38" t="s">
        <v>105</v>
      </c>
      <c r="AA38" t="s">
        <v>104</v>
      </c>
      <c r="AB38">
        <v>670.69</v>
      </c>
      <c r="AC38" t="s">
        <v>105</v>
      </c>
      <c r="AD38" t="s">
        <v>104</v>
      </c>
      <c r="AE38">
        <v>78.08</v>
      </c>
    </row>
    <row r="39" spans="1:54" ht="15.75" customHeight="1" x14ac:dyDescent="0.25">
      <c r="C39" s="24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54" ht="15.75" customHeight="1" x14ac:dyDescent="0.25">
      <c r="A40" s="27"/>
      <c r="C40" s="24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54" ht="15.75" customHeight="1" x14ac:dyDescent="0.25">
      <c r="C41" s="24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54" ht="15.75" customHeight="1" x14ac:dyDescent="0.25">
      <c r="C42" s="24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8"/>
      <c r="T42" s="24"/>
      <c r="U42" s="24"/>
      <c r="V42" s="28"/>
      <c r="W42" s="24"/>
      <c r="X42" s="24"/>
      <c r="Y42" s="24"/>
      <c r="Z42" s="24"/>
      <c r="AA42" s="24"/>
      <c r="AB42" s="24"/>
      <c r="AC42" s="24"/>
    </row>
    <row r="43" spans="1:54" ht="15.75" customHeight="1" x14ac:dyDescent="0.25">
      <c r="C43" s="24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8"/>
      <c r="T43" s="24"/>
      <c r="U43" s="24"/>
      <c r="V43" s="28"/>
      <c r="W43" s="24"/>
      <c r="X43" s="24"/>
      <c r="Y43" s="24"/>
      <c r="Z43" s="24"/>
      <c r="AA43" s="24"/>
      <c r="AB43" s="24"/>
      <c r="AC43" s="24"/>
    </row>
    <row r="44" spans="1:54" ht="15.75" customHeight="1" x14ac:dyDescent="0.25">
      <c r="C44" s="24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8"/>
      <c r="T44" s="24"/>
      <c r="U44" s="24"/>
      <c r="V44" s="28"/>
      <c r="W44" s="24"/>
      <c r="X44" s="24"/>
      <c r="Y44" s="24"/>
      <c r="Z44" s="24"/>
      <c r="AA44" s="24"/>
      <c r="AB44" s="24"/>
      <c r="AC44" s="24"/>
    </row>
    <row r="45" spans="1:54" ht="15.75" customHeight="1" x14ac:dyDescent="0.25">
      <c r="C45" s="24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8"/>
      <c r="T45" s="24"/>
      <c r="U45" s="24"/>
      <c r="V45" s="28"/>
      <c r="W45" s="24"/>
      <c r="X45" s="24"/>
      <c r="Y45" s="24"/>
      <c r="Z45" s="24"/>
      <c r="AA45" s="24"/>
      <c r="AB45" s="24"/>
      <c r="AC45" s="24"/>
    </row>
    <row r="46" spans="1:54" ht="15.75" customHeight="1" x14ac:dyDescent="0.25">
      <c r="C46" s="24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8"/>
      <c r="T46" s="24"/>
      <c r="U46" s="24"/>
      <c r="V46" s="28"/>
      <c r="W46" s="24"/>
      <c r="X46" s="24"/>
      <c r="Y46" s="24"/>
      <c r="Z46" s="24"/>
      <c r="AA46" s="24"/>
      <c r="AB46" s="24"/>
      <c r="AC46" s="24"/>
    </row>
    <row r="47" spans="1:54" ht="15.75" customHeight="1" x14ac:dyDescent="0.25">
      <c r="C47" s="24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8"/>
      <c r="T47" s="24"/>
      <c r="U47" s="24"/>
      <c r="V47" s="28"/>
      <c r="W47" s="24"/>
      <c r="X47" s="24"/>
      <c r="Y47" s="24"/>
      <c r="Z47" s="24"/>
      <c r="AA47" s="24"/>
      <c r="AB47" s="24"/>
      <c r="AC47" s="24"/>
    </row>
    <row r="48" spans="1:54" ht="15.75" customHeight="1" x14ac:dyDescent="0.25"/>
    <row r="49" spans="1:52" ht="15.75" customHeight="1" x14ac:dyDescent="0.25"/>
    <row r="50" spans="1:52" ht="15.75" customHeight="1" x14ac:dyDescent="0.25">
      <c r="A50" s="29" t="s">
        <v>100</v>
      </c>
      <c r="B50" s="30"/>
      <c r="C50" s="30"/>
      <c r="D50" s="30"/>
      <c r="E50" s="30"/>
      <c r="F50" s="38" t="s">
        <v>101</v>
      </c>
      <c r="G50" s="38"/>
      <c r="H50" s="38"/>
      <c r="I50" s="38"/>
      <c r="J50" s="38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ht="15.75" customHeight="1" x14ac:dyDescent="0.25">
      <c r="M51" s="26"/>
      <c r="N51" s="26"/>
      <c r="O51" s="26"/>
      <c r="P51" s="26"/>
      <c r="Y51" s="26"/>
    </row>
    <row r="52" spans="1:52" ht="15.75" customHeight="1" x14ac:dyDescent="0.25">
      <c r="C52" s="22" t="s">
        <v>234</v>
      </c>
      <c r="R52" s="22" t="s">
        <v>235</v>
      </c>
      <c r="Y52" s="26"/>
    </row>
    <row r="53" spans="1:52" ht="15.75" customHeight="1" x14ac:dyDescent="0.25">
      <c r="G53" s="42" t="s">
        <v>257</v>
      </c>
      <c r="H53" s="42"/>
      <c r="I53" s="42"/>
      <c r="J53" s="42"/>
      <c r="K53" s="42"/>
      <c r="L53" s="42"/>
      <c r="M53" s="42"/>
      <c r="N53" s="42"/>
      <c r="O53" s="42"/>
      <c r="V53" s="42" t="s">
        <v>257</v>
      </c>
      <c r="W53" s="42"/>
      <c r="X53" s="42"/>
      <c r="Y53" s="42"/>
      <c r="Z53" s="42"/>
      <c r="AA53" s="42"/>
      <c r="AB53" s="42"/>
      <c r="AC53" s="42"/>
      <c r="AD53" s="42"/>
    </row>
    <row r="54" spans="1:52" ht="15.75" customHeight="1" x14ac:dyDescent="0.25">
      <c r="C54" s="23" t="s">
        <v>102</v>
      </c>
      <c r="D54" s="31" t="s">
        <v>103</v>
      </c>
      <c r="E54" s="26" t="s">
        <v>93</v>
      </c>
      <c r="F54" s="26" t="s">
        <v>94</v>
      </c>
      <c r="G54" s="22" t="str">
        <f>E2</f>
        <v xml:space="preserve">43  Ca  [ No Gas ] </v>
      </c>
      <c r="H54" s="26" t="str">
        <f>H2</f>
        <v xml:space="preserve">44  Ca  [ No Gas ] </v>
      </c>
      <c r="I54" s="26" t="str">
        <f>K2</f>
        <v xml:space="preserve">47  Ti  [ He Gas ] </v>
      </c>
      <c r="J54" s="26" t="str">
        <f>N2</f>
        <v xml:space="preserve">51  V  [ He Gas ] </v>
      </c>
      <c r="K54" s="26" t="str">
        <f>Q2</f>
        <v xml:space="preserve">56  Fe  [ He Gas ] </v>
      </c>
      <c r="L54" s="22" t="str">
        <f>T2</f>
        <v xml:space="preserve">58  Ni  [ No Gas ] </v>
      </c>
      <c r="M54" s="22" t="str">
        <f>W2</f>
        <v xml:space="preserve">60  Ni  [ He Gas ] </v>
      </c>
      <c r="N54" s="22" t="str">
        <f>Z2</f>
        <v xml:space="preserve">64  Zn  [ No Gas ] </v>
      </c>
      <c r="O54" s="22" t="str">
        <f>AC2</f>
        <v xml:space="preserve">66  Zn  [ He Gas ] </v>
      </c>
      <c r="R54" s="23" t="s">
        <v>102</v>
      </c>
      <c r="S54" s="31" t="s">
        <v>103</v>
      </c>
      <c r="T54" s="26" t="s">
        <v>93</v>
      </c>
      <c r="U54" s="26" t="s">
        <v>94</v>
      </c>
      <c r="V54" s="26" t="str">
        <f>E2</f>
        <v xml:space="preserve">43  Ca  [ No Gas ] </v>
      </c>
      <c r="W54" s="22" t="str">
        <f>H2</f>
        <v xml:space="preserve">44  Ca  [ No Gas ] </v>
      </c>
      <c r="X54" s="26" t="str">
        <f>K2</f>
        <v xml:space="preserve">47  Ti  [ He Gas ] </v>
      </c>
      <c r="Y54" s="26" t="str">
        <f>N2</f>
        <v xml:space="preserve">51  V  [ He Gas ] </v>
      </c>
      <c r="Z54" s="26" t="str">
        <f>Q2</f>
        <v xml:space="preserve">56  Fe  [ He Gas ] </v>
      </c>
      <c r="AA54" s="26" t="str">
        <f>T2</f>
        <v xml:space="preserve">58  Ni  [ No Gas ] </v>
      </c>
      <c r="AB54" s="22" t="str">
        <f>W2</f>
        <v xml:space="preserve">60  Ni  [ He Gas ] </v>
      </c>
      <c r="AC54" s="22" t="str">
        <f>Z2</f>
        <v xml:space="preserve">64  Zn  [ No Gas ] </v>
      </c>
      <c r="AD54" s="22" t="str">
        <f>AC2</f>
        <v xml:space="preserve">66  Zn  [ He Gas ] </v>
      </c>
    </row>
    <row r="55" spans="1:52" ht="15.75" customHeight="1" x14ac:dyDescent="0.25">
      <c r="C55" s="23"/>
      <c r="D55" s="32"/>
      <c r="E55" s="26" t="str">
        <f>C13</f>
        <v>GallTE_prechem</v>
      </c>
      <c r="F55" s="26">
        <f>3*2/0.075</f>
        <v>80</v>
      </c>
      <c r="G55" s="22">
        <f>$F55*E13</f>
        <v>2507.6</v>
      </c>
      <c r="H55" s="22">
        <f>$F55*H13</f>
        <v>2746.7200000000003</v>
      </c>
      <c r="I55" s="22">
        <f>$F55*K13</f>
        <v>7001.5999999999995</v>
      </c>
      <c r="J55" s="22">
        <f>$F55*N13</f>
        <v>5163.84</v>
      </c>
      <c r="K55" s="22">
        <f>$F55*Q13</f>
        <v>31677.119999999999</v>
      </c>
      <c r="L55" s="22">
        <f>$F55*T13</f>
        <v>2129.52</v>
      </c>
      <c r="M55" s="22">
        <f>$F55*W13</f>
        <v>2120.48</v>
      </c>
      <c r="N55" s="22">
        <f>$F55*Z13</f>
        <v>6137.84</v>
      </c>
      <c r="O55" s="22">
        <f>$F55*AC13</f>
        <v>6165.2</v>
      </c>
      <c r="R55" s="23"/>
      <c r="S55" s="32"/>
      <c r="T55" s="22" t="str">
        <f>C14</f>
        <v>NobTE_prechem</v>
      </c>
      <c r="U55" s="26">
        <v>80</v>
      </c>
      <c r="V55" s="22">
        <f>$U55*E14</f>
        <v>2464.3199999999997</v>
      </c>
      <c r="W55" s="22">
        <f>$U55*H14</f>
        <v>2631.6000000000004</v>
      </c>
      <c r="X55" s="22">
        <f>$U55*K14</f>
        <v>5272.7999999999993</v>
      </c>
      <c r="Y55" s="22">
        <f>U55*N14</f>
        <v>4863.28</v>
      </c>
      <c r="Z55" s="22">
        <f>$U55*Q14</f>
        <v>29603.519999999997</v>
      </c>
      <c r="AA55" s="22">
        <f>$U55*T14</f>
        <v>2104.2400000000002</v>
      </c>
      <c r="AB55" s="22">
        <f>$U55*W14</f>
        <v>1984.96</v>
      </c>
      <c r="AC55" s="22">
        <f>$U55*Z14</f>
        <v>5833.2000000000007</v>
      </c>
      <c r="AD55" s="22">
        <f>$U55*AC14</f>
        <v>5680.3200000000006</v>
      </c>
    </row>
    <row r="56" spans="1:52" ht="15.75" customHeight="1" x14ac:dyDescent="0.25">
      <c r="C56" s="26" t="s">
        <v>243</v>
      </c>
      <c r="D56" s="32"/>
      <c r="E56" s="26" t="str">
        <f>C15</f>
        <v>GallTE_6_50</v>
      </c>
      <c r="F56" s="26">
        <f>D15</f>
        <v>50</v>
      </c>
      <c r="G56" s="22">
        <f t="shared" ref="G56:G61" si="0">$F56*E15</f>
        <v>857.90000000000009</v>
      </c>
      <c r="H56" s="22">
        <f t="shared" ref="H56:H61" si="1">$F56*H15</f>
        <v>904.05</v>
      </c>
      <c r="I56" s="22">
        <f t="shared" ref="I56:I61" si="2">$F56*K15</f>
        <v>1236.45</v>
      </c>
      <c r="J56" s="22">
        <f t="shared" ref="J56:J61" si="3">$F56*N15</f>
        <v>26.900000000000002</v>
      </c>
      <c r="K56" s="22">
        <f t="shared" ref="K56:K61" si="4">$F56*Q15</f>
        <v>348.3</v>
      </c>
      <c r="L56" s="22">
        <f t="shared" ref="L56:L61" si="5">$F56*T15</f>
        <v>849.30000000000007</v>
      </c>
      <c r="M56" s="22">
        <f t="shared" ref="M56:M61" si="6">$F56*W15</f>
        <v>927.80000000000007</v>
      </c>
      <c r="N56" s="22">
        <f t="shared" ref="N56:N61" si="7">$F56*Z15</f>
        <v>1263.1500000000001</v>
      </c>
      <c r="O56" s="22">
        <f t="shared" ref="O56:O61" si="8">$F56*AC15</f>
        <v>1245.8500000000001</v>
      </c>
      <c r="R56" s="23"/>
      <c r="S56" s="32"/>
      <c r="T56" s="26" t="str">
        <f>C21</f>
        <v>NobTE_6_50</v>
      </c>
      <c r="U56" s="26">
        <f>D15</f>
        <v>50</v>
      </c>
      <c r="V56" s="22">
        <f>$U56*E21</f>
        <v>632.80000000000007</v>
      </c>
      <c r="W56" s="22">
        <f>$U56*H21</f>
        <v>764.44999999999993</v>
      </c>
      <c r="X56" s="22">
        <f>$U55*K21</f>
        <v>45.839999999999996</v>
      </c>
      <c r="Y56" s="22">
        <f>$U56*N21</f>
        <v>90.8</v>
      </c>
      <c r="Z56" s="22">
        <f>$U55*Q21</f>
        <v>347.76000000000005</v>
      </c>
      <c r="AA56" s="22">
        <f>$U55*T21</f>
        <v>13.040000000000001</v>
      </c>
      <c r="AB56" s="22">
        <f>$U55*W21</f>
        <v>10.24</v>
      </c>
      <c r="AC56" s="22">
        <f>$U55*Z21</f>
        <v>231.84</v>
      </c>
      <c r="AD56" s="22">
        <f>$U55*AC21</f>
        <v>237.60000000000002</v>
      </c>
      <c r="AE56" s="22">
        <v>6</v>
      </c>
    </row>
    <row r="57" spans="1:52" ht="15.75" customHeight="1" x14ac:dyDescent="0.25">
      <c r="C57" s="26" t="s">
        <v>243</v>
      </c>
      <c r="D57" s="26"/>
      <c r="E57" s="26" t="str">
        <f>C16</f>
        <v>GallTE_5_50</v>
      </c>
      <c r="F57" s="26">
        <f>D16</f>
        <v>50</v>
      </c>
      <c r="G57" s="22">
        <f t="shared" si="0"/>
        <v>688.9</v>
      </c>
      <c r="H57" s="22">
        <f t="shared" si="1"/>
        <v>812.1</v>
      </c>
      <c r="I57" s="22">
        <f t="shared" si="2"/>
        <v>1407.7</v>
      </c>
      <c r="J57" s="22">
        <f t="shared" si="3"/>
        <v>27.650000000000002</v>
      </c>
      <c r="K57" s="22">
        <f t="shared" si="4"/>
        <v>618.15</v>
      </c>
      <c r="L57" s="22">
        <f t="shared" si="5"/>
        <v>1614.8</v>
      </c>
      <c r="M57" s="22">
        <f t="shared" si="6"/>
        <v>1666.45</v>
      </c>
      <c r="N57" s="22">
        <f t="shared" si="7"/>
        <v>5800.75</v>
      </c>
      <c r="O57" s="22">
        <f t="shared" si="8"/>
        <v>5631.45</v>
      </c>
      <c r="R57" s="26"/>
      <c r="S57" s="26"/>
      <c r="T57" s="26" t="str">
        <f>C22</f>
        <v>NobTE_5_50</v>
      </c>
      <c r="U57" s="26">
        <f>D16</f>
        <v>50</v>
      </c>
      <c r="V57" s="22">
        <f>$U57*E22</f>
        <v>684.4</v>
      </c>
      <c r="W57" s="22">
        <f>$U57*H22</f>
        <v>733.1</v>
      </c>
      <c r="X57" s="22">
        <f t="shared" ref="X57:X58" si="9">$U56*K22</f>
        <v>6073.5</v>
      </c>
      <c r="Y57" s="22">
        <f t="shared" ref="Y57:Y58" si="10">$U57*N22</f>
        <v>5676.25</v>
      </c>
      <c r="Z57" s="22">
        <f t="shared" ref="Z57:Z58" si="11">$U56*Q22</f>
        <v>33861.75</v>
      </c>
      <c r="AA57" s="22">
        <f t="shared" ref="AA57:AA58" si="12">$U56*T22</f>
        <v>2682.85</v>
      </c>
      <c r="AB57" s="22">
        <f t="shared" ref="AB57:AB58" si="13">$U56*W22</f>
        <v>2429.75</v>
      </c>
      <c r="AC57" s="22">
        <f t="shared" ref="AC57:AC58" si="14">$U56*Z22</f>
        <v>6896.5</v>
      </c>
      <c r="AD57" s="22">
        <f t="shared" ref="AD57:AD58" si="15">$U56*AC22</f>
        <v>6735.2500000000009</v>
      </c>
      <c r="AE57" s="22">
        <v>5</v>
      </c>
    </row>
    <row r="58" spans="1:52" ht="15.75" customHeight="1" x14ac:dyDescent="0.25">
      <c r="C58" s="26" t="s">
        <v>242</v>
      </c>
      <c r="D58" s="26"/>
      <c r="E58" s="26" t="str">
        <f>C17</f>
        <v>GallTE_4_10</v>
      </c>
      <c r="F58" s="26">
        <f t="shared" ref="F58:F61" si="16">D17</f>
        <v>10</v>
      </c>
      <c r="G58" s="22">
        <f t="shared" si="0"/>
        <v>344.77</v>
      </c>
      <c r="H58" s="22">
        <f t="shared" si="1"/>
        <v>374.96000000000004</v>
      </c>
      <c r="I58" s="22">
        <f t="shared" si="2"/>
        <v>31.29</v>
      </c>
      <c r="J58" s="22">
        <f t="shared" si="3"/>
        <v>3.29</v>
      </c>
      <c r="K58" s="22">
        <f t="shared" si="4"/>
        <v>20.76</v>
      </c>
      <c r="L58" s="22">
        <f t="shared" si="5"/>
        <v>0.61</v>
      </c>
      <c r="M58" s="22">
        <f t="shared" si="6"/>
        <v>0.36</v>
      </c>
      <c r="N58" s="22">
        <f t="shared" si="7"/>
        <v>30.75</v>
      </c>
      <c r="O58" s="22">
        <f t="shared" si="8"/>
        <v>31</v>
      </c>
      <c r="P58" s="22">
        <v>4</v>
      </c>
      <c r="R58" s="26"/>
      <c r="S58" s="26"/>
      <c r="T58" s="26" t="str">
        <f>C23</f>
        <v>NobTE_4_10</v>
      </c>
      <c r="U58" s="26">
        <f>D17</f>
        <v>10</v>
      </c>
      <c r="V58" s="22">
        <f>$U58*E23</f>
        <v>339.85999999999996</v>
      </c>
      <c r="W58" s="22">
        <f>$U58*H23</f>
        <v>353.38</v>
      </c>
      <c r="X58" s="22">
        <f t="shared" si="9"/>
        <v>8.1</v>
      </c>
      <c r="Y58" s="22">
        <f t="shared" si="10"/>
        <v>0.18</v>
      </c>
      <c r="Z58" s="22">
        <f t="shared" si="11"/>
        <v>31</v>
      </c>
      <c r="AA58" s="22">
        <f t="shared" si="12"/>
        <v>2.5</v>
      </c>
      <c r="AB58" s="22">
        <f t="shared" si="13"/>
        <v>1.6</v>
      </c>
      <c r="AC58" s="22">
        <f t="shared" si="14"/>
        <v>152.89999999999998</v>
      </c>
      <c r="AD58" s="22">
        <f t="shared" si="15"/>
        <v>166.85000000000002</v>
      </c>
      <c r="AE58" s="22">
        <v>4</v>
      </c>
    </row>
    <row r="59" spans="1:52" ht="15.75" customHeight="1" x14ac:dyDescent="0.25">
      <c r="C59" s="26" t="s">
        <v>242</v>
      </c>
      <c r="D59" s="26"/>
      <c r="E59" s="26" t="str">
        <f>C18</f>
        <v>GallTE_3_10</v>
      </c>
      <c r="F59" s="26">
        <f t="shared" si="16"/>
        <v>10</v>
      </c>
      <c r="G59" s="22">
        <f t="shared" si="0"/>
        <v>332.31</v>
      </c>
      <c r="H59" s="22">
        <f t="shared" si="1"/>
        <v>363.28000000000003</v>
      </c>
      <c r="I59" s="22">
        <f t="shared" si="2"/>
        <v>110.1</v>
      </c>
      <c r="J59" s="22">
        <f t="shared" si="3"/>
        <v>39.72</v>
      </c>
      <c r="K59" s="22">
        <f t="shared" si="4"/>
        <v>247.2</v>
      </c>
      <c r="L59" s="22">
        <f t="shared" si="5"/>
        <v>1.61</v>
      </c>
      <c r="M59" s="22">
        <f t="shared" si="6"/>
        <v>0.47</v>
      </c>
      <c r="N59" s="22">
        <f t="shared" si="7"/>
        <v>35.35</v>
      </c>
      <c r="O59" s="22">
        <f t="shared" si="8"/>
        <v>36.629999999999995</v>
      </c>
      <c r="P59" s="22">
        <v>3</v>
      </c>
      <c r="R59" s="26"/>
      <c r="S59" s="26"/>
      <c r="T59" s="26" t="str">
        <f>C28</f>
        <v>NobTE_3_10</v>
      </c>
      <c r="U59" s="26">
        <f>D18</f>
        <v>10</v>
      </c>
      <c r="V59" s="22">
        <f>$U59*E28</f>
        <v>530.86</v>
      </c>
      <c r="W59" s="22">
        <f>$U59*H28</f>
        <v>552.32999999999993</v>
      </c>
      <c r="X59" s="22">
        <f>$U58*K28</f>
        <v>1.32</v>
      </c>
      <c r="Y59" s="22">
        <f>$U59*N28</f>
        <v>0.05</v>
      </c>
      <c r="Z59" s="22">
        <f>$U58*Q28</f>
        <v>4.59</v>
      </c>
      <c r="AA59" s="22">
        <f>$U58*T28</f>
        <v>0.37</v>
      </c>
      <c r="AB59" s="22">
        <f>$U58*W28</f>
        <v>0.28000000000000003</v>
      </c>
      <c r="AC59" s="22">
        <f>$U58*Z28</f>
        <v>35.4</v>
      </c>
      <c r="AD59" s="22">
        <f>$U58*AC28</f>
        <v>34.69</v>
      </c>
      <c r="AE59" s="22">
        <v>3</v>
      </c>
    </row>
    <row r="60" spans="1:52" ht="15.75" customHeight="1" x14ac:dyDescent="0.25">
      <c r="C60" s="26" t="s">
        <v>241</v>
      </c>
      <c r="D60" s="26"/>
      <c r="E60" s="26" t="str">
        <f>C19</f>
        <v>GallTE_2_25</v>
      </c>
      <c r="F60" s="26">
        <f t="shared" si="16"/>
        <v>25</v>
      </c>
      <c r="G60" s="22">
        <f t="shared" si="0"/>
        <v>897.8</v>
      </c>
      <c r="H60" s="22">
        <f t="shared" si="1"/>
        <v>929.32500000000005</v>
      </c>
      <c r="I60" s="22">
        <f t="shared" si="2"/>
        <v>536.67499999999995</v>
      </c>
      <c r="J60" s="22">
        <f t="shared" si="3"/>
        <v>826.72500000000002</v>
      </c>
      <c r="K60" s="22">
        <f t="shared" si="4"/>
        <v>4973.6750000000002</v>
      </c>
      <c r="L60" s="22">
        <f t="shared" si="5"/>
        <v>32.85</v>
      </c>
      <c r="M60" s="22">
        <f t="shared" si="6"/>
        <v>8.5</v>
      </c>
      <c r="N60" s="22">
        <f t="shared" si="7"/>
        <v>80.274999999999991</v>
      </c>
      <c r="O60" s="22">
        <f t="shared" si="8"/>
        <v>80.5</v>
      </c>
      <c r="P60" s="22">
        <v>2</v>
      </c>
      <c r="R60" s="26"/>
      <c r="S60" s="26"/>
      <c r="T60" s="26" t="str">
        <f>C29</f>
        <v>NobTE_2_10</v>
      </c>
      <c r="U60" s="26">
        <f>D29</f>
        <v>10</v>
      </c>
      <c r="V60" s="22">
        <f>$U60*E29</f>
        <v>1327.4700000000003</v>
      </c>
      <c r="W60" s="22">
        <f>$U60*H29</f>
        <v>1355.29</v>
      </c>
      <c r="X60" s="22">
        <f t="shared" ref="X60:X62" si="17">$U59*K29</f>
        <v>1.35</v>
      </c>
      <c r="Y60" s="22">
        <f t="shared" ref="Y60:Y62" si="18">$U60*N29</f>
        <v>0.06</v>
      </c>
      <c r="Z60" s="22">
        <f t="shared" ref="Z60:Z62" si="19">$U59*Q29</f>
        <v>17.12</v>
      </c>
      <c r="AA60" s="22">
        <f t="shared" ref="AA60:AA62" si="20">$U59*T29</f>
        <v>0.47</v>
      </c>
      <c r="AB60" s="22">
        <f t="shared" ref="AB60:AB62" si="21">$U59*W29</f>
        <v>0.31</v>
      </c>
      <c r="AC60" s="22">
        <f t="shared" ref="AC60:AC62" si="22">$U59*Z29</f>
        <v>42.61</v>
      </c>
      <c r="AD60" s="22">
        <f t="shared" ref="AD60:AD62" si="23">$U59*AC29</f>
        <v>41.48</v>
      </c>
      <c r="AE60" s="22">
        <v>2</v>
      </c>
    </row>
    <row r="61" spans="1:52" ht="15.75" customHeight="1" x14ac:dyDescent="0.25">
      <c r="C61" s="26" t="s">
        <v>47</v>
      </c>
      <c r="D61" s="26"/>
      <c r="E61" s="26" t="str">
        <f>C20</f>
        <v>GallTE_1_50</v>
      </c>
      <c r="F61" s="26">
        <f t="shared" si="16"/>
        <v>50</v>
      </c>
      <c r="G61" s="22">
        <f t="shared" si="0"/>
        <v>2928.95</v>
      </c>
      <c r="H61" s="22">
        <f t="shared" si="1"/>
        <v>3096.05</v>
      </c>
      <c r="I61" s="22">
        <f t="shared" si="2"/>
        <v>3437.2</v>
      </c>
      <c r="J61" s="22">
        <f t="shared" si="3"/>
        <v>5671.0999999999995</v>
      </c>
      <c r="K61" s="22">
        <f t="shared" si="4"/>
        <v>34009.449999999997</v>
      </c>
      <c r="L61" s="22">
        <f t="shared" si="5"/>
        <v>172.65</v>
      </c>
      <c r="M61" s="22">
        <f t="shared" si="6"/>
        <v>5.8999999999999995</v>
      </c>
      <c r="N61" s="22">
        <f t="shared" si="7"/>
        <v>231.6</v>
      </c>
      <c r="O61" s="22">
        <f t="shared" si="8"/>
        <v>224.9</v>
      </c>
      <c r="P61" s="22">
        <v>1</v>
      </c>
      <c r="R61" s="26"/>
      <c r="S61" s="26"/>
      <c r="T61" s="26" t="str">
        <f>C30</f>
        <v>NobTE_1_10</v>
      </c>
      <c r="U61" s="26">
        <v>10</v>
      </c>
      <c r="V61" s="22">
        <f>$U61*E30</f>
        <v>589.94999999999993</v>
      </c>
      <c r="W61" s="22">
        <f>$U61*H30</f>
        <v>618.1</v>
      </c>
      <c r="X61" s="22">
        <f t="shared" si="17"/>
        <v>1.8399999999999999</v>
      </c>
      <c r="Y61" s="22">
        <f t="shared" si="18"/>
        <v>0.1</v>
      </c>
      <c r="Z61" s="22">
        <f t="shared" si="19"/>
        <v>5.5100000000000007</v>
      </c>
      <c r="AA61" s="22">
        <f t="shared" si="20"/>
        <v>0.28000000000000003</v>
      </c>
      <c r="AB61" s="22">
        <f t="shared" si="21"/>
        <v>0.17</v>
      </c>
      <c r="AC61" s="22">
        <f t="shared" si="22"/>
        <v>31.240000000000002</v>
      </c>
      <c r="AD61" s="22">
        <f t="shared" si="23"/>
        <v>31.97</v>
      </c>
      <c r="AE61" s="22">
        <v>1</v>
      </c>
    </row>
    <row r="62" spans="1:52" ht="15.75" customHeight="1" x14ac:dyDescent="0.25">
      <c r="C62" s="26" t="s">
        <v>243</v>
      </c>
      <c r="D62" s="26"/>
      <c r="E62" s="26" t="str">
        <f>C33</f>
        <v>GallTE_5_10</v>
      </c>
      <c r="F62" s="26">
        <f>D33</f>
        <v>10</v>
      </c>
      <c r="G62" s="22">
        <f>$F62*E33</f>
        <v>470.62</v>
      </c>
      <c r="H62" s="22">
        <f>$F62*H33</f>
        <v>508.08</v>
      </c>
      <c r="I62" s="22">
        <f>$F62*K33</f>
        <v>1102.04</v>
      </c>
      <c r="J62" s="22">
        <f>$F62*N33</f>
        <v>21.53</v>
      </c>
      <c r="K62" s="22">
        <f>$F62*Q33</f>
        <v>492.38</v>
      </c>
      <c r="L62" s="22">
        <f>$F62*T33</f>
        <v>1363.6799999999998</v>
      </c>
      <c r="M62" s="22">
        <f>$F62*W33</f>
        <v>1321.5100000000002</v>
      </c>
      <c r="N62" s="22">
        <f>$F62*Z33</f>
        <v>4513.2299999999996</v>
      </c>
      <c r="O62" s="22">
        <f>$F62*AC33</f>
        <v>4538.24</v>
      </c>
      <c r="P62" s="22">
        <v>5</v>
      </c>
      <c r="R62" s="26"/>
      <c r="S62" s="26"/>
      <c r="T62" s="26" t="str">
        <f>C31</f>
        <v>NobTE_6_10</v>
      </c>
      <c r="U62" s="26">
        <v>10</v>
      </c>
      <c r="V62" s="22">
        <f>$U62*E31</f>
        <v>172.56</v>
      </c>
      <c r="W62" s="22">
        <f>$U62*H31</f>
        <v>156.15</v>
      </c>
      <c r="X62" s="22">
        <f t="shared" si="17"/>
        <v>19.600000000000001</v>
      </c>
      <c r="Y62" s="22">
        <f t="shared" si="18"/>
        <v>74.680000000000007</v>
      </c>
      <c r="Z62" s="22">
        <f t="shared" si="19"/>
        <v>172.26</v>
      </c>
      <c r="AA62" s="22">
        <f t="shared" si="20"/>
        <v>2.3000000000000003</v>
      </c>
      <c r="AB62" s="22">
        <f t="shared" si="21"/>
        <v>4.6500000000000004</v>
      </c>
      <c r="AC62" s="22">
        <f t="shared" si="22"/>
        <v>22.27</v>
      </c>
      <c r="AD62" s="22">
        <f t="shared" si="23"/>
        <v>44.39</v>
      </c>
    </row>
    <row r="63" spans="1:52" ht="15.75" customHeight="1" x14ac:dyDescent="0.25">
      <c r="C63" s="26" t="s">
        <v>243</v>
      </c>
      <c r="D63" s="26"/>
      <c r="E63" s="26" t="str">
        <f>C34</f>
        <v>GallTE_6_10_2</v>
      </c>
      <c r="F63" s="26">
        <f>D34</f>
        <v>10</v>
      </c>
      <c r="G63" s="22">
        <f>$F63*E34</f>
        <v>483.95000000000005</v>
      </c>
      <c r="H63" s="22">
        <f>$F63*H34</f>
        <v>496.48</v>
      </c>
      <c r="I63" s="22">
        <f>$F63*K34</f>
        <v>952.97</v>
      </c>
      <c r="J63" s="22">
        <f>$F63*N34</f>
        <v>20.8</v>
      </c>
      <c r="K63" s="22">
        <f>$F63*Q34</f>
        <v>257.61</v>
      </c>
      <c r="L63" s="22">
        <f>$F63*T34</f>
        <v>694</v>
      </c>
      <c r="M63" s="22">
        <f>$F63*W34</f>
        <v>703.03</v>
      </c>
      <c r="N63" s="22">
        <f>$F63*Z34</f>
        <v>945.27</v>
      </c>
      <c r="O63" s="22">
        <f>$F63*AC34</f>
        <v>918.24</v>
      </c>
      <c r="P63" s="22">
        <v>6</v>
      </c>
      <c r="R63" s="26"/>
      <c r="S63" s="26"/>
      <c r="T63" s="26"/>
      <c r="U63" s="26"/>
    </row>
    <row r="64" spans="1:52" ht="15.75" customHeight="1" x14ac:dyDescent="0.25">
      <c r="C64" s="26"/>
      <c r="D64" s="26"/>
      <c r="E64" s="26"/>
      <c r="F64" s="26"/>
      <c r="Y64" s="26"/>
    </row>
    <row r="65" spans="3:31" ht="15.75" customHeight="1" x14ac:dyDescent="0.25">
      <c r="C65" s="26"/>
      <c r="D65" s="26"/>
      <c r="E65" s="26"/>
      <c r="F65" s="26"/>
      <c r="Y65" s="26"/>
    </row>
    <row r="66" spans="3:31" ht="15.75" customHeight="1" x14ac:dyDescent="0.25">
      <c r="C66" s="26" t="s">
        <v>244</v>
      </c>
      <c r="D66" s="26"/>
      <c r="E66" s="26"/>
      <c r="F66" s="26"/>
      <c r="G66" s="22" t="str">
        <f>G54</f>
        <v xml:space="preserve">43  Ca  [ No Gas ] </v>
      </c>
      <c r="H66" s="22" t="str">
        <f t="shared" ref="H66:O66" si="24">H54</f>
        <v xml:space="preserve">44  Ca  [ No Gas ] </v>
      </c>
      <c r="I66" s="22" t="str">
        <f t="shared" si="24"/>
        <v xml:space="preserve">47  Ti  [ He Gas ] </v>
      </c>
      <c r="J66" s="22" t="str">
        <f t="shared" si="24"/>
        <v xml:space="preserve">51  V  [ He Gas ] </v>
      </c>
      <c r="K66" s="22" t="str">
        <f t="shared" si="24"/>
        <v xml:space="preserve">56  Fe  [ He Gas ] </v>
      </c>
      <c r="L66" s="22" t="str">
        <f t="shared" si="24"/>
        <v xml:space="preserve">58  Ni  [ No Gas ] </v>
      </c>
      <c r="M66" s="22" t="str">
        <f t="shared" si="24"/>
        <v xml:space="preserve">60  Ni  [ He Gas ] </v>
      </c>
      <c r="N66" s="22" t="str">
        <f t="shared" si="24"/>
        <v xml:space="preserve">64  Zn  [ No Gas ] </v>
      </c>
      <c r="O66" s="22" t="str">
        <f t="shared" si="24"/>
        <v xml:space="preserve">66  Zn  [ He Gas ] </v>
      </c>
      <c r="R66" s="26" t="s">
        <v>244</v>
      </c>
      <c r="S66" s="26"/>
      <c r="T66" s="26"/>
      <c r="U66" s="26"/>
      <c r="V66" s="22" t="str">
        <f>V54</f>
        <v xml:space="preserve">43  Ca  [ No Gas ] </v>
      </c>
      <c r="W66" s="22" t="str">
        <f t="shared" ref="W66:AD66" si="25">W54</f>
        <v xml:space="preserve">44  Ca  [ No Gas ] </v>
      </c>
      <c r="X66" s="22" t="str">
        <f t="shared" si="25"/>
        <v xml:space="preserve">47  Ti  [ He Gas ] </v>
      </c>
      <c r="Y66" s="22" t="str">
        <f t="shared" si="25"/>
        <v xml:space="preserve">51  V  [ He Gas ] </v>
      </c>
      <c r="Z66" s="22" t="str">
        <f t="shared" si="25"/>
        <v xml:space="preserve">56  Fe  [ He Gas ] </v>
      </c>
      <c r="AA66" s="22" t="str">
        <f t="shared" si="25"/>
        <v xml:space="preserve">58  Ni  [ No Gas ] </v>
      </c>
      <c r="AB66" s="22" t="str">
        <f t="shared" si="25"/>
        <v xml:space="preserve">60  Ni  [ He Gas ] </v>
      </c>
      <c r="AC66" s="22" t="str">
        <f t="shared" si="25"/>
        <v xml:space="preserve">64  Zn  [ No Gas ] </v>
      </c>
      <c r="AD66" s="22" t="str">
        <f t="shared" si="25"/>
        <v xml:space="preserve">66  Zn  [ He Gas ] </v>
      </c>
    </row>
    <row r="67" spans="3:31" ht="15.75" customHeight="1" x14ac:dyDescent="0.25">
      <c r="C67" s="26"/>
      <c r="D67" s="26"/>
      <c r="E67" s="26" t="str">
        <f>E55</f>
        <v>GallTE_prechem</v>
      </c>
      <c r="F67" s="26"/>
      <c r="G67" s="22">
        <f>G55*100/$G$55</f>
        <v>100</v>
      </c>
      <c r="H67" s="22">
        <f>H55*100/$H$55</f>
        <v>99.999999999999986</v>
      </c>
      <c r="I67" s="22">
        <f>I55*100/$I$55</f>
        <v>100.00000000000001</v>
      </c>
      <c r="J67" s="22">
        <f>J55*100/$J$55</f>
        <v>100</v>
      </c>
      <c r="K67" s="22">
        <f>K55*100/$K$55</f>
        <v>100</v>
      </c>
      <c r="L67" s="22">
        <f>L55*100/$L$55</f>
        <v>100</v>
      </c>
      <c r="M67" s="22">
        <f>M55*100/$M$55</f>
        <v>100</v>
      </c>
      <c r="N67" s="22">
        <f>N55*100/$N$55</f>
        <v>100</v>
      </c>
      <c r="O67" s="22">
        <f>O55*100/$O$55</f>
        <v>100</v>
      </c>
      <c r="R67" s="26"/>
      <c r="S67" s="26"/>
      <c r="T67" s="26" t="str">
        <f>T55</f>
        <v>NobTE_prechem</v>
      </c>
      <c r="U67" s="26"/>
      <c r="V67" s="22">
        <f>V55*100/$V$55</f>
        <v>100</v>
      </c>
      <c r="W67" s="22">
        <f>W55*100/$W$55</f>
        <v>100.00000000000001</v>
      </c>
      <c r="X67" s="22">
        <f>X55*100/$X$55</f>
        <v>99.999999999999986</v>
      </c>
      <c r="Y67" s="22">
        <f>Y55*100/$Y$55</f>
        <v>100</v>
      </c>
      <c r="Z67" s="22">
        <f>Z55*100/$Z$55</f>
        <v>100</v>
      </c>
      <c r="AA67" s="22">
        <f>AA55*100/$AA$55</f>
        <v>100</v>
      </c>
      <c r="AB67" s="22">
        <f>AB55*100/$AB$55</f>
        <v>100</v>
      </c>
      <c r="AC67" s="22">
        <f>AC55*100/$AC$55</f>
        <v>100.00000000000001</v>
      </c>
      <c r="AD67" s="22">
        <f>AD55*100/$AD$55</f>
        <v>100.00000000000001</v>
      </c>
    </row>
    <row r="68" spans="3:31" ht="15.75" customHeight="1" x14ac:dyDescent="0.25">
      <c r="C68" s="26"/>
      <c r="D68" s="26"/>
      <c r="E68" s="26" t="str">
        <f>E56</f>
        <v>GallTE_6_50</v>
      </c>
      <c r="F68" s="26"/>
      <c r="G68" s="22">
        <f t="shared" ref="G68:G75" si="26">G56*100/$G$55</f>
        <v>34.211995533577927</v>
      </c>
      <c r="H68" s="22">
        <f t="shared" ref="H68:H75" si="27">H56*100/$H$55</f>
        <v>32.913802644608836</v>
      </c>
      <c r="I68" s="22">
        <f t="shared" ref="I68:I75" si="28">I56*100/$I$55</f>
        <v>17.659534963436929</v>
      </c>
      <c r="J68" s="22">
        <f t="shared" ref="J68:J75" si="29">J56*100/$J$55</f>
        <v>0.52093016050071261</v>
      </c>
      <c r="K68" s="22">
        <f t="shared" ref="K68:K75" si="30">K56*100/$K$55</f>
        <v>1.099531775615965</v>
      </c>
      <c r="L68" s="22">
        <f t="shared" ref="L68:L75" si="31">L56*100/$L$55</f>
        <v>39.882226980728049</v>
      </c>
      <c r="M68" s="22">
        <f t="shared" ref="M68:M75" si="32">M56*100/$M$55</f>
        <v>43.754244322040293</v>
      </c>
      <c r="N68" s="22">
        <f t="shared" ref="N68:N75" si="33">N56*100/$N$55</f>
        <v>20.579715339598298</v>
      </c>
      <c r="O68" s="22">
        <f t="shared" ref="O68:O75" si="34">O56*100/$O$55</f>
        <v>20.207779147472916</v>
      </c>
      <c r="R68" s="26"/>
      <c r="S68" s="26"/>
      <c r="T68" s="26" t="str">
        <f>T56</f>
        <v>NobTE_6_50</v>
      </c>
      <c r="U68" s="26"/>
      <c r="V68" s="22">
        <f t="shared" ref="V68:V74" si="35">V56*100/$V$55</f>
        <v>25.678483313855349</v>
      </c>
      <c r="W68" s="22">
        <f t="shared" ref="W68:W74" si="36">W56*100/$W$55</f>
        <v>29.048867609059123</v>
      </c>
      <c r="X68" s="22">
        <f t="shared" ref="X68:X74" si="37">X56*100/$X$55</f>
        <v>0.86936731907146125</v>
      </c>
      <c r="Y68" s="22">
        <f t="shared" ref="Y68:Y74" si="38">Y56*100/$Y$55</f>
        <v>1.8670526887203698</v>
      </c>
      <c r="Z68" s="22">
        <f t="shared" ref="Z68:Z74" si="39">Z56*100/$Z$55</f>
        <v>1.1747251678178814</v>
      </c>
      <c r="AA68" s="22">
        <f t="shared" ref="AA68:AA74" si="40">AA56*100/$AA$55</f>
        <v>0.61970117477093856</v>
      </c>
      <c r="AB68" s="22">
        <f t="shared" ref="AB68:AB74" si="41">AB56*100/$AB$55</f>
        <v>0.51587941318716746</v>
      </c>
      <c r="AC68" s="22">
        <f t="shared" ref="AC68:AC74" si="42">AC56*100/$AC$55</f>
        <v>3.9744908455050396</v>
      </c>
      <c r="AD68" s="22">
        <f t="shared" ref="AD68:AD74" si="43">AD56*100/$AD$55</f>
        <v>4.1828629372993076</v>
      </c>
      <c r="AE68" s="22">
        <v>6</v>
      </c>
    </row>
    <row r="69" spans="3:31" ht="15.75" customHeight="1" x14ac:dyDescent="0.25">
      <c r="C69" s="26"/>
      <c r="D69" s="26"/>
      <c r="E69" s="26" t="str">
        <f t="shared" ref="E69:E75" si="44">E57</f>
        <v>GallTE_5_50</v>
      </c>
      <c r="F69" s="26"/>
      <c r="G69" s="22">
        <f t="shared" si="26"/>
        <v>27.472483649704898</v>
      </c>
      <c r="H69" s="22">
        <f t="shared" si="27"/>
        <v>29.566173472359758</v>
      </c>
      <c r="I69" s="22">
        <f t="shared" si="28"/>
        <v>20.105404478976237</v>
      </c>
      <c r="J69" s="22">
        <f t="shared" si="29"/>
        <v>0.53545423560760985</v>
      </c>
      <c r="K69" s="22">
        <f t="shared" si="30"/>
        <v>1.9514084613752767</v>
      </c>
      <c r="L69" s="22">
        <f t="shared" si="31"/>
        <v>75.829294864570414</v>
      </c>
      <c r="M69" s="22">
        <f t="shared" si="32"/>
        <v>78.588338489398623</v>
      </c>
      <c r="N69" s="22">
        <f t="shared" si="33"/>
        <v>94.508002815322655</v>
      </c>
      <c r="O69" s="22">
        <f t="shared" si="34"/>
        <v>91.342535521961977</v>
      </c>
      <c r="R69" s="26"/>
      <c r="S69" s="26"/>
      <c r="T69" s="26" t="str">
        <f t="shared" ref="T69:T74" si="45">T57</f>
        <v>NobTE_5_50</v>
      </c>
      <c r="U69" s="26"/>
      <c r="V69" s="22">
        <f t="shared" si="35"/>
        <v>27.772367225035712</v>
      </c>
      <c r="W69" s="22">
        <f t="shared" si="36"/>
        <v>27.857577139382879</v>
      </c>
      <c r="X69" s="22">
        <f t="shared" si="37"/>
        <v>115.18548020027312</v>
      </c>
      <c r="Y69" s="22">
        <f t="shared" si="38"/>
        <v>116.71649586287444</v>
      </c>
      <c r="Z69" s="22">
        <f t="shared" si="39"/>
        <v>114.38420160845739</v>
      </c>
      <c r="AA69" s="22">
        <f t="shared" si="40"/>
        <v>127.4973387066114</v>
      </c>
      <c r="AB69" s="22">
        <f t="shared" si="41"/>
        <v>122.40800822182814</v>
      </c>
      <c r="AC69" s="22">
        <f t="shared" si="42"/>
        <v>118.2284166495234</v>
      </c>
      <c r="AD69" s="22">
        <f t="shared" si="43"/>
        <v>118.57166497662104</v>
      </c>
      <c r="AE69" s="22">
        <v>5</v>
      </c>
    </row>
    <row r="70" spans="3:31" ht="15.75" customHeight="1" x14ac:dyDescent="0.25">
      <c r="C70" s="26"/>
      <c r="D70" s="26"/>
      <c r="E70" s="26" t="str">
        <f t="shared" si="44"/>
        <v>GallTE_4_10</v>
      </c>
      <c r="F70" s="26"/>
      <c r="G70" s="22">
        <f t="shared" si="26"/>
        <v>13.74900303078641</v>
      </c>
      <c r="H70" s="22">
        <f t="shared" si="27"/>
        <v>13.651191239005067</v>
      </c>
      <c r="I70" s="22">
        <f t="shared" si="28"/>
        <v>0.44689785191956127</v>
      </c>
      <c r="J70" s="22">
        <f t="shared" si="29"/>
        <v>6.371227613558901E-2</v>
      </c>
      <c r="K70" s="22">
        <f t="shared" si="30"/>
        <v>6.5536260872200505E-2</v>
      </c>
      <c r="L70" s="22">
        <f t="shared" si="31"/>
        <v>2.8644952853225141E-2</v>
      </c>
      <c r="M70" s="22">
        <f t="shared" si="32"/>
        <v>1.6977288161171056E-2</v>
      </c>
      <c r="N70" s="22">
        <f t="shared" si="33"/>
        <v>0.500990576489449</v>
      </c>
      <c r="O70" s="22">
        <f t="shared" si="34"/>
        <v>0.50282229286965552</v>
      </c>
      <c r="P70" s="22">
        <v>4</v>
      </c>
      <c r="R70" s="26"/>
      <c r="S70" s="26"/>
      <c r="T70" s="26" t="str">
        <f t="shared" si="45"/>
        <v>NobTE_4_10</v>
      </c>
      <c r="U70" s="26"/>
      <c r="V70" s="22">
        <f t="shared" si="35"/>
        <v>13.791228411894558</v>
      </c>
      <c r="W70" s="22">
        <f t="shared" si="36"/>
        <v>13.428332573339411</v>
      </c>
      <c r="X70" s="22">
        <f t="shared" si="37"/>
        <v>0.1536185707783341</v>
      </c>
      <c r="Y70" s="22">
        <f t="shared" si="38"/>
        <v>3.7012057705910414E-3</v>
      </c>
      <c r="Z70" s="22">
        <f t="shared" si="39"/>
        <v>0.10471727686437289</v>
      </c>
      <c r="AA70" s="22">
        <f t="shared" si="40"/>
        <v>0.11880774056191308</v>
      </c>
      <c r="AB70" s="22">
        <f t="shared" si="41"/>
        <v>8.0606158310494919E-2</v>
      </c>
      <c r="AC70" s="22">
        <f t="shared" si="42"/>
        <v>2.6212027703490359</v>
      </c>
      <c r="AD70" s="22">
        <f t="shared" si="43"/>
        <v>2.9373345163652753</v>
      </c>
      <c r="AE70" s="22">
        <v>4</v>
      </c>
    </row>
    <row r="71" spans="3:31" ht="15.75" customHeight="1" x14ac:dyDescent="0.25">
      <c r="C71" s="26"/>
      <c r="D71" s="26"/>
      <c r="E71" s="26" t="str">
        <f t="shared" si="44"/>
        <v>GallTE_3_10</v>
      </c>
      <c r="F71" s="26"/>
      <c r="G71" s="22">
        <f t="shared" si="26"/>
        <v>13.252113574732812</v>
      </c>
      <c r="H71" s="22">
        <f t="shared" si="27"/>
        <v>13.225956777538299</v>
      </c>
      <c r="I71" s="22">
        <f t="shared" si="28"/>
        <v>1.5724977148080439</v>
      </c>
      <c r="J71" s="22">
        <f t="shared" si="29"/>
        <v>0.76919501766127529</v>
      </c>
      <c r="K71" s="22">
        <f t="shared" si="30"/>
        <v>0.78037397339152048</v>
      </c>
      <c r="L71" s="22">
        <f t="shared" si="31"/>
        <v>7.5603891956872907E-2</v>
      </c>
      <c r="M71" s="22">
        <f t="shared" si="32"/>
        <v>2.2164792877084432E-2</v>
      </c>
      <c r="N71" s="22">
        <f t="shared" si="33"/>
        <v>0.57593550825697637</v>
      </c>
      <c r="O71" s="22">
        <f t="shared" si="34"/>
        <v>0.59414130928437026</v>
      </c>
      <c r="P71" s="22">
        <v>3</v>
      </c>
      <c r="R71" s="26"/>
      <c r="S71" s="26"/>
      <c r="T71" s="26" t="str">
        <f t="shared" si="45"/>
        <v>NobTE_3_10</v>
      </c>
      <c r="U71" s="26"/>
      <c r="V71" s="22">
        <f t="shared" si="35"/>
        <v>21.541845214907159</v>
      </c>
      <c r="W71" s="22">
        <f t="shared" si="36"/>
        <v>20.988372093023251</v>
      </c>
      <c r="X71" s="22">
        <f t="shared" si="37"/>
        <v>2.5034137460172967E-2</v>
      </c>
      <c r="Y71" s="22">
        <f t="shared" si="38"/>
        <v>1.0281127140530672E-3</v>
      </c>
      <c r="Z71" s="22">
        <f t="shared" si="39"/>
        <v>1.5504912929273277E-2</v>
      </c>
      <c r="AA71" s="22">
        <f t="shared" si="40"/>
        <v>1.7583545603163137E-2</v>
      </c>
      <c r="AB71" s="22">
        <f t="shared" si="41"/>
        <v>1.4106077704336613E-2</v>
      </c>
      <c r="AC71" s="22">
        <f t="shared" si="42"/>
        <v>0.60687101419461009</v>
      </c>
      <c r="AD71" s="22">
        <f t="shared" si="43"/>
        <v>0.6107050307024956</v>
      </c>
      <c r="AE71" s="22">
        <v>3</v>
      </c>
    </row>
    <row r="72" spans="3:31" ht="15.75" customHeight="1" x14ac:dyDescent="0.25">
      <c r="C72" s="26"/>
      <c r="D72" s="26"/>
      <c r="E72" s="26" t="str">
        <f t="shared" si="44"/>
        <v>GallTE_2_25</v>
      </c>
      <c r="F72" s="26"/>
      <c r="G72" s="22">
        <f t="shared" si="26"/>
        <v>35.803158398468653</v>
      </c>
      <c r="H72" s="22">
        <f t="shared" si="27"/>
        <v>33.833991087551695</v>
      </c>
      <c r="I72" s="22">
        <f t="shared" si="28"/>
        <v>7.6650337065813527</v>
      </c>
      <c r="J72" s="22">
        <f t="shared" si="29"/>
        <v>16.009887990332775</v>
      </c>
      <c r="K72" s="22">
        <f t="shared" si="30"/>
        <v>15.701159070016466</v>
      </c>
      <c r="L72" s="22">
        <f t="shared" si="31"/>
        <v>1.5426011495548293</v>
      </c>
      <c r="M72" s="22">
        <f t="shared" si="32"/>
        <v>0.40085263713876101</v>
      </c>
      <c r="N72" s="22">
        <f t="shared" si="33"/>
        <v>1.3078705212257078</v>
      </c>
      <c r="O72" s="22">
        <f t="shared" si="34"/>
        <v>1.3057159540647505</v>
      </c>
      <c r="P72" s="22">
        <v>2</v>
      </c>
      <c r="R72" s="26"/>
      <c r="S72" s="26"/>
      <c r="T72" s="26" t="str">
        <f t="shared" si="45"/>
        <v>NobTE_2_10</v>
      </c>
      <c r="U72" s="26"/>
      <c r="V72" s="22">
        <f t="shared" si="35"/>
        <v>53.86759836384887</v>
      </c>
      <c r="W72" s="22">
        <f t="shared" si="36"/>
        <v>51.500607995136029</v>
      </c>
      <c r="X72" s="22">
        <f t="shared" si="37"/>
        <v>2.5603095129722354E-2</v>
      </c>
      <c r="Y72" s="22">
        <f t="shared" si="38"/>
        <v>1.2337352568636806E-3</v>
      </c>
      <c r="Z72" s="22">
        <f t="shared" si="39"/>
        <v>5.7830960642518192E-2</v>
      </c>
      <c r="AA72" s="22">
        <f t="shared" si="40"/>
        <v>2.2335855225639658E-2</v>
      </c>
      <c r="AB72" s="22">
        <f t="shared" si="41"/>
        <v>1.5617443172658391E-2</v>
      </c>
      <c r="AC72" s="22">
        <f t="shared" si="42"/>
        <v>0.73047383940204336</v>
      </c>
      <c r="AD72" s="22">
        <f t="shared" si="43"/>
        <v>0.73024054982817865</v>
      </c>
      <c r="AE72" s="22">
        <v>2</v>
      </c>
    </row>
    <row r="73" spans="3:31" ht="15.75" customHeight="1" x14ac:dyDescent="0.25">
      <c r="C73" s="26"/>
      <c r="D73" s="26"/>
      <c r="E73" s="26" t="str">
        <f t="shared" si="44"/>
        <v>GallTE_1_50</v>
      </c>
      <c r="F73" s="26"/>
      <c r="G73" s="22">
        <f t="shared" si="26"/>
        <v>116.8029191258574</v>
      </c>
      <c r="H73" s="22">
        <f t="shared" si="27"/>
        <v>112.71807828974194</v>
      </c>
      <c r="I73" s="22">
        <f t="shared" si="28"/>
        <v>49.091636197440586</v>
      </c>
      <c r="J73" s="22">
        <f t="shared" si="29"/>
        <v>109.82330978496623</v>
      </c>
      <c r="K73" s="22">
        <f t="shared" si="30"/>
        <v>107.3628221252437</v>
      </c>
      <c r="L73" s="22">
        <f t="shared" si="31"/>
        <v>8.1074608362447869</v>
      </c>
      <c r="M73" s="22">
        <f t="shared" si="32"/>
        <v>0.27823888930808116</v>
      </c>
      <c r="N73" s="22">
        <f t="shared" si="33"/>
        <v>3.7733143907302895</v>
      </c>
      <c r="O73" s="22">
        <f t="shared" si="34"/>
        <v>3.6478946343995329</v>
      </c>
      <c r="P73" s="22">
        <v>1</v>
      </c>
      <c r="R73" s="26"/>
      <c r="S73" s="26"/>
      <c r="T73" s="26" t="str">
        <f t="shared" si="45"/>
        <v>NobTE_1_10</v>
      </c>
      <c r="U73" s="26"/>
      <c r="V73" s="22">
        <f t="shared" si="35"/>
        <v>23.939666926373199</v>
      </c>
      <c r="W73" s="22">
        <f t="shared" si="36"/>
        <v>23.487612099103202</v>
      </c>
      <c r="X73" s="22">
        <f t="shared" si="37"/>
        <v>3.4896070399028985E-2</v>
      </c>
      <c r="Y73" s="22">
        <f t="shared" si="38"/>
        <v>2.0562254281061344E-3</v>
      </c>
      <c r="Z73" s="22">
        <f t="shared" si="39"/>
        <v>1.8612651468474024E-2</v>
      </c>
      <c r="AA73" s="22">
        <f t="shared" si="40"/>
        <v>1.3306466942934267E-2</v>
      </c>
      <c r="AB73" s="22">
        <f t="shared" si="41"/>
        <v>8.5644043204900853E-3</v>
      </c>
      <c r="AC73" s="22">
        <f t="shared" si="42"/>
        <v>0.53555509840224913</v>
      </c>
      <c r="AD73" s="22">
        <f t="shared" si="43"/>
        <v>0.5628204044842543</v>
      </c>
      <c r="AE73" s="22">
        <v>1</v>
      </c>
    </row>
    <row r="74" spans="3:31" ht="15.75" customHeight="1" x14ac:dyDescent="0.25">
      <c r="C74" s="26"/>
      <c r="D74" s="26"/>
      <c r="E74" s="26" t="str">
        <f t="shared" si="44"/>
        <v>GallTE_5_10</v>
      </c>
      <c r="F74" s="26"/>
      <c r="G74" s="22">
        <f t="shared" si="26"/>
        <v>18.767746052001915</v>
      </c>
      <c r="H74" s="22">
        <f t="shared" si="27"/>
        <v>18.497699073804391</v>
      </c>
      <c r="I74" s="22">
        <f t="shared" si="28"/>
        <v>15.739830895795247</v>
      </c>
      <c r="J74" s="22">
        <f t="shared" si="29"/>
        <v>0.41693778273532872</v>
      </c>
      <c r="K74" s="22">
        <f t="shared" si="30"/>
        <v>1.5543711044438384</v>
      </c>
      <c r="L74" s="22">
        <f t="shared" si="31"/>
        <v>64.036966076862385</v>
      </c>
      <c r="M74" s="22">
        <f t="shared" si="32"/>
        <v>62.321266882969908</v>
      </c>
      <c r="N74" s="22">
        <f t="shared" si="33"/>
        <v>73.531242261121164</v>
      </c>
      <c r="O74" s="22">
        <f t="shared" si="34"/>
        <v>73.610588464283396</v>
      </c>
      <c r="P74" s="22">
        <v>5</v>
      </c>
      <c r="R74" s="26"/>
      <c r="S74" s="26"/>
      <c r="T74" s="26" t="str">
        <f t="shared" si="45"/>
        <v>NobTE_6_10</v>
      </c>
      <c r="U74" s="26"/>
      <c r="V74" s="22">
        <f t="shared" si="35"/>
        <v>7.0023373587845743</v>
      </c>
      <c r="W74" s="22">
        <f t="shared" si="36"/>
        <v>5.933652530779753</v>
      </c>
      <c r="X74" s="22">
        <f t="shared" si="37"/>
        <v>0.37171901077226532</v>
      </c>
      <c r="Y74" s="22">
        <f t="shared" si="38"/>
        <v>1.5355891497096612</v>
      </c>
      <c r="Z74" s="22">
        <f t="shared" si="39"/>
        <v>0.58189026169860891</v>
      </c>
      <c r="AA74" s="22">
        <f t="shared" si="40"/>
        <v>0.10930312131696004</v>
      </c>
      <c r="AB74" s="22">
        <f t="shared" si="41"/>
        <v>0.23426164758987589</v>
      </c>
      <c r="AC74" s="22">
        <f t="shared" si="42"/>
        <v>0.38178015497497081</v>
      </c>
      <c r="AD74" s="22">
        <f t="shared" si="43"/>
        <v>0.78147005802489988</v>
      </c>
    </row>
    <row r="75" spans="3:31" ht="15.75" customHeight="1" x14ac:dyDescent="0.25">
      <c r="C75" s="26"/>
      <c r="D75" s="26"/>
      <c r="E75" s="26" t="str">
        <f t="shared" si="44"/>
        <v>GallTE_6_10_2</v>
      </c>
      <c r="F75" s="26"/>
      <c r="G75" s="22">
        <f t="shared" si="26"/>
        <v>19.29933003668847</v>
      </c>
      <c r="H75" s="22">
        <f t="shared" si="27"/>
        <v>18.07537717714219</v>
      </c>
      <c r="I75" s="22">
        <f t="shared" si="28"/>
        <v>13.610746115173676</v>
      </c>
      <c r="J75" s="22">
        <f t="shared" si="29"/>
        <v>0.40280101629794879</v>
      </c>
      <c r="K75" s="22">
        <f t="shared" si="30"/>
        <v>0.81323680940691578</v>
      </c>
      <c r="L75" s="22">
        <f t="shared" si="31"/>
        <v>32.589503737931551</v>
      </c>
      <c r="M75" s="22">
        <f t="shared" si="32"/>
        <v>33.154285822078023</v>
      </c>
      <c r="N75" s="22">
        <f t="shared" si="33"/>
        <v>15.400694706932732</v>
      </c>
      <c r="O75" s="22">
        <f t="shared" si="34"/>
        <v>14.893920716278467</v>
      </c>
      <c r="P75" s="22">
        <v>6</v>
      </c>
      <c r="R75" s="26"/>
      <c r="S75" s="26"/>
      <c r="T75" s="26"/>
      <c r="U75" s="26"/>
    </row>
    <row r="76" spans="3:31" ht="15.75" customHeight="1" x14ac:dyDescent="0.25">
      <c r="C76" s="26"/>
      <c r="D76" s="26"/>
      <c r="E76" s="26"/>
      <c r="F76" s="26"/>
      <c r="G76" s="26"/>
      <c r="H76" s="26"/>
      <c r="I76" s="26"/>
      <c r="J76" s="26"/>
      <c r="K76" s="26"/>
      <c r="Y76" s="26"/>
    </row>
    <row r="77" spans="3:31" ht="15.75" customHeight="1" x14ac:dyDescent="0.25">
      <c r="C77" s="26"/>
      <c r="D77" s="26"/>
      <c r="E77" s="26"/>
      <c r="K77" s="26"/>
      <c r="Y77" s="26"/>
    </row>
    <row r="78" spans="3:31" ht="15.75" customHeight="1" x14ac:dyDescent="0.25">
      <c r="E78" s="26"/>
      <c r="F78" s="26"/>
      <c r="G78" s="26"/>
      <c r="H78" s="26"/>
      <c r="I78" s="26"/>
      <c r="J78" s="26"/>
      <c r="Y78" s="26"/>
    </row>
    <row r="79" spans="3:31" ht="15.75" customHeight="1" x14ac:dyDescent="0.25">
      <c r="D79" s="26"/>
      <c r="E79" s="26"/>
      <c r="F79" s="26"/>
      <c r="G79" s="26"/>
      <c r="H79" s="26"/>
      <c r="I79" s="26"/>
      <c r="J79" s="26"/>
      <c r="X79" s="26"/>
    </row>
    <row r="80" spans="3:31" ht="15.75" customHeight="1" x14ac:dyDescent="0.25"/>
    <row r="81" spans="1:33" ht="15.75" customHeight="1" x14ac:dyDescent="0.25">
      <c r="A81" s="33" t="s">
        <v>256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</row>
    <row r="82" spans="1:33" ht="15.75" customHeight="1" x14ac:dyDescent="0.25">
      <c r="D82" s="23"/>
    </row>
    <row r="83" spans="1:33" ht="15.75" customHeight="1" x14ac:dyDescent="0.25">
      <c r="B83" s="26"/>
      <c r="D83" s="23"/>
    </row>
    <row r="84" spans="1:33" ht="15.75" customHeight="1" x14ac:dyDescent="0.25">
      <c r="B84" s="26"/>
      <c r="C84" s="22" t="s">
        <v>255</v>
      </c>
      <c r="D84" s="23"/>
      <c r="R84" s="22" t="s">
        <v>235</v>
      </c>
    </row>
    <row r="85" spans="1:33" ht="15.75" customHeight="1" x14ac:dyDescent="0.25">
      <c r="B85" s="26"/>
      <c r="D85" s="23"/>
    </row>
    <row r="86" spans="1:33" ht="15.75" customHeight="1" x14ac:dyDescent="0.25">
      <c r="B86" s="26"/>
      <c r="D86" s="23"/>
      <c r="S86" s="22" t="s">
        <v>249</v>
      </c>
    </row>
    <row r="87" spans="1:33" ht="15.75" customHeight="1" x14ac:dyDescent="0.25">
      <c r="B87" s="26"/>
      <c r="D87" s="22" t="s">
        <v>249</v>
      </c>
      <c r="G87" s="22" t="s">
        <v>233</v>
      </c>
      <c r="H87" s="22" t="s">
        <v>231</v>
      </c>
      <c r="I87" s="22" t="s">
        <v>229</v>
      </c>
      <c r="J87" s="22" t="s">
        <v>227</v>
      </c>
      <c r="K87" s="22" t="s">
        <v>225</v>
      </c>
      <c r="L87" s="22" t="s">
        <v>223</v>
      </c>
      <c r="M87" s="22" t="s">
        <v>221</v>
      </c>
      <c r="N87" s="22" t="s">
        <v>217</v>
      </c>
      <c r="O87" s="22" t="s">
        <v>213</v>
      </c>
      <c r="U87" s="22" t="s">
        <v>233</v>
      </c>
      <c r="V87" s="22" t="s">
        <v>231</v>
      </c>
      <c r="W87" s="22" t="s">
        <v>229</v>
      </c>
      <c r="X87" s="22" t="s">
        <v>227</v>
      </c>
      <c r="Y87" s="22" t="s">
        <v>225</v>
      </c>
      <c r="Z87" s="22" t="s">
        <v>223</v>
      </c>
      <c r="AA87" s="22" t="s">
        <v>221</v>
      </c>
      <c r="AB87" s="22" t="s">
        <v>217</v>
      </c>
      <c r="AC87" s="22" t="s">
        <v>213</v>
      </c>
    </row>
    <row r="88" spans="1:33" ht="15.75" customHeight="1" x14ac:dyDescent="0.25">
      <c r="B88" s="35"/>
      <c r="C88" s="36"/>
      <c r="E88" s="22" t="s">
        <v>150</v>
      </c>
      <c r="G88" s="22">
        <v>116.8029191258574</v>
      </c>
      <c r="H88" s="22">
        <v>112.71807828974194</v>
      </c>
      <c r="I88" s="22">
        <v>49.091636197440586</v>
      </c>
      <c r="J88" s="22">
        <v>109.82330978496623</v>
      </c>
      <c r="K88" s="22">
        <v>107.3628221252437</v>
      </c>
      <c r="L88" s="22">
        <v>8.1074608362447869</v>
      </c>
      <c r="M88" s="22">
        <v>0.27823888930808116</v>
      </c>
      <c r="N88" s="22">
        <v>3.7733143907302895</v>
      </c>
      <c r="O88" s="22">
        <v>3.6478946343995329</v>
      </c>
      <c r="P88" s="22">
        <v>3</v>
      </c>
      <c r="T88" s="22" t="s">
        <v>130</v>
      </c>
      <c r="U88" s="22">
        <v>23.939666926373199</v>
      </c>
      <c r="V88" s="22">
        <v>23.487612099103202</v>
      </c>
      <c r="W88" s="22">
        <v>3.4896070399028985E-2</v>
      </c>
      <c r="X88" s="22">
        <v>2.0562254281061344E-3</v>
      </c>
      <c r="Y88" s="22">
        <v>1.8612651468474024E-2</v>
      </c>
      <c r="Z88" s="22">
        <v>1.3306466942934267E-2</v>
      </c>
      <c r="AA88" s="22">
        <v>8.5644043204900853E-3</v>
      </c>
      <c r="AB88" s="22">
        <v>0.53555509840224913</v>
      </c>
      <c r="AC88" s="22">
        <v>0.5628204044842543</v>
      </c>
      <c r="AD88" s="22">
        <v>1</v>
      </c>
      <c r="AG88" s="22" t="s">
        <v>67</v>
      </c>
    </row>
    <row r="89" spans="1:33" ht="15.75" customHeight="1" x14ac:dyDescent="0.25">
      <c r="E89" s="22" t="s">
        <v>153</v>
      </c>
      <c r="G89" s="22">
        <v>35.803158398468653</v>
      </c>
      <c r="H89" s="22">
        <v>33.833991087551695</v>
      </c>
      <c r="I89" s="22">
        <v>7.6650337065813527</v>
      </c>
      <c r="J89" s="22">
        <v>16.009887990332775</v>
      </c>
      <c r="K89" s="22">
        <v>15.701159070016466</v>
      </c>
      <c r="L89" s="22">
        <v>1.5426011495548293</v>
      </c>
      <c r="M89" s="22">
        <v>0.40085263713876101</v>
      </c>
      <c r="N89" s="22">
        <v>1.3078705212257078</v>
      </c>
      <c r="O89" s="22">
        <v>1.3057159540647505</v>
      </c>
      <c r="P89" s="22">
        <v>4</v>
      </c>
      <c r="T89" s="22" t="s">
        <v>132</v>
      </c>
      <c r="U89" s="22">
        <v>53.86759836384887</v>
      </c>
      <c r="V89" s="22">
        <v>51.500607995136029</v>
      </c>
      <c r="W89" s="22">
        <v>2.5603095129722354E-2</v>
      </c>
      <c r="X89" s="22">
        <v>1.2337352568636806E-3</v>
      </c>
      <c r="Y89" s="22">
        <v>5.7830960642518192E-2</v>
      </c>
      <c r="Z89" s="22">
        <v>2.2335855225639658E-2</v>
      </c>
      <c r="AA89" s="22">
        <v>1.5617443172658391E-2</v>
      </c>
      <c r="AB89" s="22">
        <v>0.73047383940204336</v>
      </c>
      <c r="AC89" s="22">
        <v>0.73024054982817865</v>
      </c>
      <c r="AD89" s="22">
        <v>3</v>
      </c>
      <c r="AG89" s="22">
        <v>2</v>
      </c>
    </row>
    <row r="90" spans="1:33" ht="15.75" customHeight="1" x14ac:dyDescent="0.25">
      <c r="E90" s="22" t="s">
        <v>156</v>
      </c>
      <c r="G90" s="22">
        <v>13.252113574732812</v>
      </c>
      <c r="H90" s="22">
        <v>13.225956777538299</v>
      </c>
      <c r="I90" s="22">
        <v>1.5724977148080439</v>
      </c>
      <c r="J90" s="22">
        <v>0.76919501766127529</v>
      </c>
      <c r="K90" s="22">
        <v>0.78037397339152048</v>
      </c>
      <c r="L90" s="22">
        <v>7.5603891956872907E-2</v>
      </c>
      <c r="M90" s="22">
        <v>2.2164792877084432E-2</v>
      </c>
      <c r="N90" s="22">
        <v>0.57593550825697637</v>
      </c>
      <c r="O90" s="22">
        <v>0.59414130928437026</v>
      </c>
      <c r="P90" s="22">
        <v>5.5</v>
      </c>
      <c r="T90" s="22" t="s">
        <v>134</v>
      </c>
      <c r="U90" s="22">
        <v>21.541845214907159</v>
      </c>
      <c r="V90" s="22">
        <v>20.988372093023251</v>
      </c>
      <c r="W90" s="22">
        <v>2.5034137460172967E-2</v>
      </c>
      <c r="X90" s="22">
        <v>1.0281127140530672E-3</v>
      </c>
      <c r="Y90" s="22">
        <v>1.5504912929273277E-2</v>
      </c>
      <c r="Z90" s="22">
        <v>1.7583545603163137E-2</v>
      </c>
      <c r="AA90" s="22">
        <v>1.4106077704336613E-2</v>
      </c>
      <c r="AB90" s="22">
        <v>0.60687101419461009</v>
      </c>
      <c r="AC90" s="22">
        <v>0.6107050307024956</v>
      </c>
      <c r="AD90" s="22">
        <v>5.5</v>
      </c>
      <c r="AG90" s="22">
        <v>5</v>
      </c>
    </row>
    <row r="91" spans="1:33" ht="15.75" customHeight="1" x14ac:dyDescent="0.25">
      <c r="E91" s="22" t="s">
        <v>158</v>
      </c>
      <c r="G91" s="22">
        <v>13.74900303078641</v>
      </c>
      <c r="H91" s="22">
        <v>13.651191239005067</v>
      </c>
      <c r="I91" s="22">
        <v>0.44689785191956127</v>
      </c>
      <c r="J91" s="22">
        <v>6.371227613558901E-2</v>
      </c>
      <c r="K91" s="22">
        <v>6.5536260872200505E-2</v>
      </c>
      <c r="L91" s="22">
        <v>2.8644952853225141E-2</v>
      </c>
      <c r="M91" s="22">
        <v>1.6977288161171056E-2</v>
      </c>
      <c r="N91" s="22">
        <v>0.500990576489449</v>
      </c>
      <c r="O91" s="22">
        <v>0.50282229286965552</v>
      </c>
      <c r="P91" s="22">
        <v>7</v>
      </c>
      <c r="T91" s="22" t="s">
        <v>142</v>
      </c>
      <c r="U91" s="22">
        <v>13.791228411894558</v>
      </c>
      <c r="V91" s="22">
        <v>13.428332573339411</v>
      </c>
      <c r="W91" s="22">
        <v>0.1536185707783341</v>
      </c>
      <c r="X91" s="22">
        <v>3.7012057705910414E-3</v>
      </c>
      <c r="Y91" s="22">
        <v>0.10471727686437289</v>
      </c>
      <c r="Z91" s="22">
        <v>0.11880774056191308</v>
      </c>
      <c r="AA91" s="22">
        <v>8.0606158310494919E-2</v>
      </c>
      <c r="AB91" s="22">
        <v>2.6212027703490359</v>
      </c>
      <c r="AC91" s="22">
        <v>2.9373345163652753</v>
      </c>
      <c r="AD91" s="22">
        <v>8</v>
      </c>
      <c r="AG91" s="22">
        <v>5</v>
      </c>
    </row>
    <row r="92" spans="1:33" ht="15.75" customHeight="1" x14ac:dyDescent="0.25">
      <c r="E92" s="22" t="s">
        <v>121</v>
      </c>
      <c r="G92" s="22">
        <v>18.767746052001915</v>
      </c>
      <c r="H92" s="22">
        <v>18.497699073804391</v>
      </c>
      <c r="I92" s="22">
        <v>15.739830895795199</v>
      </c>
      <c r="J92" s="22">
        <v>0.41693778273532872</v>
      </c>
      <c r="K92" s="22">
        <v>1.5543711044438384</v>
      </c>
      <c r="L92" s="22">
        <v>64.036966076862385</v>
      </c>
      <c r="M92" s="22">
        <v>62.321266882969908</v>
      </c>
      <c r="N92" s="22">
        <v>73.531242261121164</v>
      </c>
      <c r="O92" s="22">
        <v>73.610588464283396</v>
      </c>
      <c r="P92" s="22">
        <v>8.5</v>
      </c>
      <c r="T92" s="22" t="s">
        <v>144</v>
      </c>
      <c r="U92" s="22">
        <v>27.772367225035712</v>
      </c>
      <c r="V92" s="22">
        <v>27.857577139382879</v>
      </c>
      <c r="W92" s="22">
        <v>115.18548020027312</v>
      </c>
      <c r="X92" s="22">
        <v>116.71649586287444</v>
      </c>
      <c r="Y92" s="22">
        <v>114.38420160845739</v>
      </c>
      <c r="Z92" s="22">
        <v>127.4973387066114</v>
      </c>
      <c r="AA92" s="22">
        <v>122.40800822182814</v>
      </c>
      <c r="AB92" s="22">
        <v>118.2284166495234</v>
      </c>
      <c r="AC92" s="22">
        <v>118.57166497662104</v>
      </c>
      <c r="AD92" s="22">
        <f>AD91+2.5</f>
        <v>10.5</v>
      </c>
    </row>
    <row r="93" spans="1:33" ht="15.75" customHeight="1" x14ac:dyDescent="0.25">
      <c r="E93" s="22" t="s">
        <v>118</v>
      </c>
      <c r="G93" s="22">
        <v>19.29933003668847</v>
      </c>
      <c r="H93" s="22">
        <v>18.07537717714219</v>
      </c>
      <c r="I93" s="22">
        <v>13.610746115173676</v>
      </c>
      <c r="J93" s="22">
        <v>0.40280101629794879</v>
      </c>
      <c r="K93" s="22">
        <v>0.81323680940691578</v>
      </c>
      <c r="L93" s="22">
        <v>32.589503737931551</v>
      </c>
      <c r="M93" s="22">
        <v>33.154285822078023</v>
      </c>
      <c r="N93" s="22">
        <v>15.400694706932732</v>
      </c>
      <c r="O93" s="22">
        <v>14.893920716278467</v>
      </c>
      <c r="P93" s="22">
        <v>10</v>
      </c>
      <c r="T93" s="22" t="s">
        <v>147</v>
      </c>
      <c r="U93" s="22">
        <v>25.678483313855349</v>
      </c>
      <c r="V93" s="22">
        <v>29.048867609059123</v>
      </c>
      <c r="W93" s="22">
        <v>0.86936731907146125</v>
      </c>
      <c r="X93" s="22">
        <v>1.8670526887203698</v>
      </c>
      <c r="Y93" s="22">
        <v>1.1747251678178814</v>
      </c>
      <c r="Z93" s="22">
        <v>0.61970117477093856</v>
      </c>
      <c r="AA93" s="22">
        <v>0.51587941318716746</v>
      </c>
      <c r="AB93" s="22">
        <v>3.9744908455050396</v>
      </c>
      <c r="AC93" s="22">
        <v>4.1828629372993076</v>
      </c>
      <c r="AD93" s="22">
        <f>AD92+2.5</f>
        <v>13</v>
      </c>
    </row>
    <row r="94" spans="1:33" ht="15.75" customHeight="1" x14ac:dyDescent="0.25">
      <c r="E94" s="22" t="s">
        <v>245</v>
      </c>
      <c r="G94" s="22">
        <f t="shared" ref="G94:H94" si="46">SUM(G88:G93)</f>
        <v>217.67427021853567</v>
      </c>
      <c r="H94" s="22">
        <f t="shared" si="46"/>
        <v>210.00229364478361</v>
      </c>
      <c r="I94" s="22">
        <f>SUM(I88:I93)</f>
        <v>88.12664248171842</v>
      </c>
      <c r="J94" s="22">
        <f t="shared" ref="J94" si="47">SUM(J88:J93)</f>
        <v>127.48584386812914</v>
      </c>
      <c r="K94" s="22">
        <f t="shared" ref="K94" si="48">SUM(K88:K93)</f>
        <v>126.27749934337466</v>
      </c>
      <c r="L94" s="22">
        <f>SUM(L88:L93)</f>
        <v>106.38078064540365</v>
      </c>
      <c r="M94" s="22">
        <f t="shared" ref="M94:O94" si="49">SUM(M88:M93)</f>
        <v>96.193786312533035</v>
      </c>
      <c r="N94" s="22">
        <f t="shared" si="49"/>
        <v>95.090047964756309</v>
      </c>
      <c r="O94" s="22">
        <f t="shared" si="49"/>
        <v>94.555083371180174</v>
      </c>
      <c r="T94" s="22" t="s">
        <v>250</v>
      </c>
      <c r="U94" s="22">
        <f>SUM(U88:U93)</f>
        <v>166.59118945591482</v>
      </c>
      <c r="V94" s="22">
        <f t="shared" ref="V94:AC94" si="50">SUM(V88:V93)</f>
        <v>166.31136950904391</v>
      </c>
      <c r="W94" s="22">
        <f t="shared" si="50"/>
        <v>116.29399939311183</v>
      </c>
      <c r="X94" s="22">
        <f t="shared" si="50"/>
        <v>118.59156783076442</v>
      </c>
      <c r="Y94" s="22">
        <f t="shared" si="50"/>
        <v>115.75559257817991</v>
      </c>
      <c r="Z94" s="22">
        <f t="shared" si="50"/>
        <v>128.289073489716</v>
      </c>
      <c r="AA94" s="22">
        <f t="shared" si="50"/>
        <v>123.04278171852329</v>
      </c>
      <c r="AB94" s="22">
        <f t="shared" si="50"/>
        <v>126.69701021737637</v>
      </c>
      <c r="AC94" s="22">
        <f t="shared" si="50"/>
        <v>127.59562841530054</v>
      </c>
    </row>
    <row r="95" spans="1:33" ht="15.75" customHeight="1" x14ac:dyDescent="0.25">
      <c r="S95" s="22" t="s">
        <v>248</v>
      </c>
    </row>
    <row r="96" spans="1:33" ht="15.75" customHeight="1" x14ac:dyDescent="0.25">
      <c r="D96" s="22" t="s">
        <v>248</v>
      </c>
      <c r="T96" s="22" t="s">
        <v>93</v>
      </c>
      <c r="U96" s="22" t="s">
        <v>233</v>
      </c>
      <c r="V96" s="22" t="s">
        <v>231</v>
      </c>
      <c r="W96" s="22" t="s">
        <v>229</v>
      </c>
      <c r="X96" s="22" t="s">
        <v>227</v>
      </c>
      <c r="Y96" s="22" t="s">
        <v>225</v>
      </c>
      <c r="Z96" s="22" t="s">
        <v>223</v>
      </c>
      <c r="AA96" s="22" t="s">
        <v>221</v>
      </c>
      <c r="AB96" s="22" t="s">
        <v>217</v>
      </c>
      <c r="AC96" s="22" t="s">
        <v>213</v>
      </c>
    </row>
    <row r="97" spans="4:30" ht="15.75" customHeight="1" x14ac:dyDescent="0.25">
      <c r="E97" s="22" t="s">
        <v>93</v>
      </c>
      <c r="G97" s="22" t="s">
        <v>233</v>
      </c>
      <c r="H97" s="22" t="s">
        <v>231</v>
      </c>
      <c r="I97" s="22" t="s">
        <v>229</v>
      </c>
      <c r="J97" s="22" t="s">
        <v>227</v>
      </c>
      <c r="K97" s="22" t="s">
        <v>225</v>
      </c>
      <c r="L97" s="22" t="s">
        <v>223</v>
      </c>
      <c r="M97" s="22" t="s">
        <v>221</v>
      </c>
      <c r="N97" s="22" t="s">
        <v>217</v>
      </c>
      <c r="O97" s="22" t="s">
        <v>213</v>
      </c>
      <c r="T97" s="22" t="s">
        <v>130</v>
      </c>
      <c r="U97" s="22">
        <v>589.94999999999993</v>
      </c>
      <c r="V97" s="22">
        <v>618.1</v>
      </c>
      <c r="W97" s="22">
        <v>1.8399999999999999</v>
      </c>
      <c r="X97" s="22">
        <v>0.1</v>
      </c>
      <c r="Y97" s="22">
        <v>5.5100000000000007</v>
      </c>
      <c r="Z97" s="22">
        <v>0.28000000000000003</v>
      </c>
      <c r="AA97" s="22">
        <v>0.17</v>
      </c>
      <c r="AB97" s="22">
        <v>31.240000000000002</v>
      </c>
      <c r="AC97" s="22">
        <v>31.97</v>
      </c>
      <c r="AD97" s="22">
        <v>1</v>
      </c>
    </row>
    <row r="98" spans="4:30" ht="15.75" customHeight="1" x14ac:dyDescent="0.25">
      <c r="E98" s="22" t="s">
        <v>150</v>
      </c>
      <c r="G98" s="22">
        <v>2928.95</v>
      </c>
      <c r="H98" s="22">
        <v>3096.05</v>
      </c>
      <c r="I98" s="22">
        <v>3437.2</v>
      </c>
      <c r="J98" s="22">
        <v>5671.0999999999995</v>
      </c>
      <c r="K98" s="22">
        <v>34009.449999999997</v>
      </c>
      <c r="L98" s="22">
        <v>172.65</v>
      </c>
      <c r="M98" s="22">
        <v>5.8999999999999995</v>
      </c>
      <c r="N98" s="22">
        <v>231.6</v>
      </c>
      <c r="O98" s="22">
        <v>224.9</v>
      </c>
      <c r="P98" s="22">
        <v>1</v>
      </c>
      <c r="T98" s="22" t="s">
        <v>132</v>
      </c>
      <c r="U98" s="22">
        <v>1327.4700000000003</v>
      </c>
      <c r="V98" s="22">
        <v>1355.29</v>
      </c>
      <c r="W98" s="22">
        <v>1.35</v>
      </c>
      <c r="X98" s="22">
        <v>0.06</v>
      </c>
      <c r="Y98" s="22">
        <v>17.12</v>
      </c>
      <c r="Z98" s="22">
        <v>0.47</v>
      </c>
      <c r="AA98" s="22">
        <v>0.31</v>
      </c>
      <c r="AB98" s="22">
        <v>42.61</v>
      </c>
      <c r="AC98" s="22">
        <v>41.48</v>
      </c>
      <c r="AD98" s="22">
        <v>3</v>
      </c>
    </row>
    <row r="99" spans="4:30" ht="15.75" customHeight="1" x14ac:dyDescent="0.25">
      <c r="E99" s="22" t="s">
        <v>153</v>
      </c>
      <c r="G99" s="22">
        <v>897.8</v>
      </c>
      <c r="H99" s="22">
        <v>929.32500000000005</v>
      </c>
      <c r="I99" s="22">
        <v>536.67499999999995</v>
      </c>
      <c r="J99" s="22">
        <v>826.72500000000002</v>
      </c>
      <c r="K99" s="22">
        <v>4973.6750000000002</v>
      </c>
      <c r="L99" s="22">
        <v>32.85</v>
      </c>
      <c r="M99" s="22">
        <v>8.5</v>
      </c>
      <c r="N99" s="22">
        <v>80.274999999999991</v>
      </c>
      <c r="O99" s="22">
        <v>80.5</v>
      </c>
      <c r="P99" s="22">
        <v>2</v>
      </c>
      <c r="T99" s="22" t="s">
        <v>134</v>
      </c>
      <c r="U99" s="22">
        <v>530.86</v>
      </c>
      <c r="V99" s="22">
        <v>552.32999999999993</v>
      </c>
      <c r="W99" s="22">
        <v>1.32</v>
      </c>
      <c r="X99" s="22">
        <v>0.05</v>
      </c>
      <c r="Y99" s="22">
        <v>4.59</v>
      </c>
      <c r="Z99" s="22">
        <v>0.37</v>
      </c>
      <c r="AA99" s="22">
        <v>0.28000000000000003</v>
      </c>
      <c r="AB99" s="22">
        <v>35.4</v>
      </c>
      <c r="AC99" s="22">
        <v>34.69</v>
      </c>
      <c r="AD99" s="22">
        <v>5.5</v>
      </c>
    </row>
    <row r="100" spans="4:30" ht="15.75" customHeight="1" x14ac:dyDescent="0.25">
      <c r="E100" s="22" t="s">
        <v>156</v>
      </c>
      <c r="G100" s="22">
        <v>332.31</v>
      </c>
      <c r="H100" s="22">
        <v>363.28000000000003</v>
      </c>
      <c r="I100" s="22">
        <v>110.1</v>
      </c>
      <c r="J100" s="22">
        <v>39.72</v>
      </c>
      <c r="K100" s="22">
        <v>247.2</v>
      </c>
      <c r="L100" s="22">
        <v>1.61</v>
      </c>
      <c r="M100" s="22">
        <v>0.47</v>
      </c>
      <c r="N100" s="22">
        <v>35.35</v>
      </c>
      <c r="O100" s="22">
        <v>36.629999999999995</v>
      </c>
      <c r="P100" s="22">
        <v>3</v>
      </c>
      <c r="T100" s="22" t="s">
        <v>142</v>
      </c>
      <c r="U100" s="22">
        <v>339.85999999999996</v>
      </c>
      <c r="V100" s="22">
        <v>353.38</v>
      </c>
      <c r="W100" s="22">
        <v>8.1</v>
      </c>
      <c r="X100" s="22">
        <v>0.18</v>
      </c>
      <c r="Y100" s="22">
        <v>31</v>
      </c>
      <c r="Z100" s="22">
        <v>2.5</v>
      </c>
      <c r="AA100" s="22">
        <v>1.6</v>
      </c>
      <c r="AB100" s="22">
        <v>152.89999999999998</v>
      </c>
      <c r="AC100" s="22">
        <v>166.85000000000002</v>
      </c>
      <c r="AD100" s="22">
        <v>8</v>
      </c>
    </row>
    <row r="101" spans="4:30" ht="15.75" customHeight="1" x14ac:dyDescent="0.25">
      <c r="D101" s="26"/>
      <c r="E101" s="26" t="s">
        <v>158</v>
      </c>
      <c r="F101" s="26"/>
      <c r="G101" s="26">
        <v>344.77</v>
      </c>
      <c r="H101" s="26">
        <v>374.96000000000004</v>
      </c>
      <c r="I101" s="26">
        <v>31.29</v>
      </c>
      <c r="J101" s="26">
        <v>3.29</v>
      </c>
      <c r="K101" s="26">
        <v>20.76</v>
      </c>
      <c r="L101" s="26">
        <v>0.61</v>
      </c>
      <c r="M101" s="26">
        <v>0.36</v>
      </c>
      <c r="N101" s="26">
        <v>30.75</v>
      </c>
      <c r="O101" s="22">
        <v>31</v>
      </c>
      <c r="P101" s="22">
        <v>4</v>
      </c>
      <c r="T101" s="22" t="s">
        <v>144</v>
      </c>
      <c r="U101" s="22">
        <v>684.4</v>
      </c>
      <c r="V101" s="22">
        <v>733.1</v>
      </c>
      <c r="W101" s="22">
        <v>6073.5</v>
      </c>
      <c r="X101" s="22">
        <v>5676.25</v>
      </c>
      <c r="Y101" s="22">
        <v>33861.75</v>
      </c>
      <c r="Z101" s="22">
        <v>2682.85</v>
      </c>
      <c r="AA101" s="22">
        <v>2429.75</v>
      </c>
      <c r="AB101" s="22">
        <v>6896.5</v>
      </c>
      <c r="AC101" s="22">
        <v>6735.2500000000009</v>
      </c>
      <c r="AD101" s="22">
        <v>10.5</v>
      </c>
    </row>
    <row r="102" spans="4:30" ht="15.75" customHeight="1" x14ac:dyDescent="0.25">
      <c r="D102" s="26"/>
      <c r="E102" s="22" t="s">
        <v>121</v>
      </c>
      <c r="G102" s="22">
        <v>470.62</v>
      </c>
      <c r="H102" s="22">
        <v>508.08</v>
      </c>
      <c r="I102" s="22">
        <v>1102.04</v>
      </c>
      <c r="J102" s="22">
        <v>21.53</v>
      </c>
      <c r="K102" s="22">
        <v>492.38</v>
      </c>
      <c r="L102" s="22">
        <v>1363.6799999999998</v>
      </c>
      <c r="M102" s="22">
        <v>1321.5100000000002</v>
      </c>
      <c r="N102" s="22">
        <v>4513.2299999999996</v>
      </c>
      <c r="O102" s="22">
        <v>4538.24</v>
      </c>
      <c r="P102" s="22">
        <v>5</v>
      </c>
      <c r="T102" s="22" t="s">
        <v>147</v>
      </c>
      <c r="U102" s="22">
        <v>632.80000000000007</v>
      </c>
      <c r="V102" s="22">
        <v>764.44999999999993</v>
      </c>
      <c r="W102" s="22">
        <v>45.839999999999996</v>
      </c>
      <c r="X102" s="22">
        <v>90.8</v>
      </c>
      <c r="Y102" s="22">
        <v>347.76000000000005</v>
      </c>
      <c r="Z102" s="22">
        <v>13.040000000000001</v>
      </c>
      <c r="AA102" s="22">
        <v>10.24</v>
      </c>
      <c r="AB102" s="22">
        <v>231.84</v>
      </c>
      <c r="AC102" s="22">
        <v>237.60000000000002</v>
      </c>
      <c r="AD102" s="22">
        <v>13</v>
      </c>
    </row>
    <row r="103" spans="4:30" ht="15.75" customHeight="1" x14ac:dyDescent="0.25">
      <c r="D103" s="26"/>
      <c r="E103" s="22" t="s">
        <v>118</v>
      </c>
      <c r="G103" s="22">
        <v>483.95000000000005</v>
      </c>
      <c r="H103" s="22">
        <v>496.48</v>
      </c>
      <c r="I103" s="22">
        <v>952.97</v>
      </c>
      <c r="J103" s="22">
        <v>20.8</v>
      </c>
      <c r="K103" s="22">
        <v>257.61</v>
      </c>
      <c r="L103" s="22">
        <v>694</v>
      </c>
      <c r="M103" s="22">
        <v>703.03</v>
      </c>
      <c r="N103" s="22">
        <v>945.27</v>
      </c>
      <c r="O103" s="22">
        <v>918.24</v>
      </c>
      <c r="P103" s="22">
        <v>6</v>
      </c>
      <c r="T103" s="22" t="s">
        <v>250</v>
      </c>
      <c r="U103" s="22">
        <f>SUM(U97:U102)</f>
        <v>4105.34</v>
      </c>
      <c r="V103" s="22">
        <f t="shared" ref="V103" si="51">SUM(V97:V102)</f>
        <v>4376.6499999999996</v>
      </c>
      <c r="W103" s="22">
        <f t="shared" ref="W103" si="52">SUM(W97:W102)</f>
        <v>6131.95</v>
      </c>
      <c r="X103" s="22">
        <f t="shared" ref="X103" si="53">SUM(X97:X102)</f>
        <v>5767.4400000000005</v>
      </c>
      <c r="Y103" s="22">
        <f t="shared" ref="Y103" si="54">SUM(Y97:Y102)</f>
        <v>34267.730000000003</v>
      </c>
      <c r="Z103" s="22">
        <f t="shared" ref="Z103" si="55">SUM(Z97:Z102)</f>
        <v>2699.5099999999998</v>
      </c>
      <c r="AA103" s="22">
        <f t="shared" ref="AA103" si="56">SUM(AA97:AA102)</f>
        <v>2442.35</v>
      </c>
      <c r="AB103" s="22">
        <f t="shared" ref="AB103" si="57">SUM(AB97:AB102)</f>
        <v>7390.49</v>
      </c>
      <c r="AC103" s="22">
        <f t="shared" ref="AC103" si="58">SUM(AC97:AC102)</f>
        <v>7247.8400000000011</v>
      </c>
    </row>
    <row r="104" spans="4:30" ht="15.75" customHeight="1" x14ac:dyDescent="0.25">
      <c r="D104" s="26"/>
      <c r="E104" s="22" t="s">
        <v>246</v>
      </c>
      <c r="G104" s="22">
        <f t="shared" ref="G104" si="59">SUM(G98:G103)</f>
        <v>5458.4</v>
      </c>
      <c r="H104" s="22">
        <f t="shared" ref="H104" si="60">SUM(H98:H103)</f>
        <v>5768.1749999999993</v>
      </c>
      <c r="I104" s="22">
        <f t="shared" ref="I104:J104" si="61">SUM(I98:I103)</f>
        <v>6170.2750000000005</v>
      </c>
      <c r="J104" s="22">
        <f t="shared" si="61"/>
        <v>6583.165</v>
      </c>
      <c r="K104" s="22">
        <f>SUM(K98:K103)</f>
        <v>40001.074999999997</v>
      </c>
      <c r="L104" s="22">
        <f t="shared" ref="L104" si="62">SUM(L98:L103)</f>
        <v>2265.3999999999996</v>
      </c>
      <c r="M104" s="22">
        <f>SUM(M98:M103)</f>
        <v>2039.7700000000002</v>
      </c>
      <c r="N104" s="22">
        <f t="shared" ref="N104:O104" si="63">SUM(N98:N103)</f>
        <v>5836.4750000000004</v>
      </c>
      <c r="O104" s="22">
        <f t="shared" si="63"/>
        <v>5829.5099999999993</v>
      </c>
    </row>
    <row r="105" spans="4:30" ht="15.75" customHeight="1" x14ac:dyDescent="0.25">
      <c r="E105" s="32" t="s">
        <v>247</v>
      </c>
      <c r="G105" s="22">
        <f t="shared" ref="G105:P105" si="64">SUM(G102:G103)/SUM($L$102:$L$103)</f>
        <v>0.46390595233466825</v>
      </c>
      <c r="H105" s="22">
        <f t="shared" si="64"/>
        <v>0.48820030325415031</v>
      </c>
      <c r="I105" s="22">
        <f t="shared" si="64"/>
        <v>0.99870242214532889</v>
      </c>
      <c r="J105" s="22">
        <f>SUM(J102:J103)/SUM($L$102:$L$103)</f>
        <v>2.0571711830799738E-2</v>
      </c>
      <c r="K105" s="22">
        <f>SUM(K102:K103)/SUM($L$102:$L$103)</f>
        <v>0.36448330158236464</v>
      </c>
      <c r="L105" s="22">
        <f t="shared" si="64"/>
        <v>1</v>
      </c>
      <c r="M105" s="22">
        <f t="shared" si="64"/>
        <v>0.98389448310718886</v>
      </c>
      <c r="N105" s="22">
        <f t="shared" si="64"/>
        <v>2.6527448388476342</v>
      </c>
      <c r="O105" s="22">
        <f t="shared" si="64"/>
        <v>2.6517631507328643</v>
      </c>
      <c r="P105" s="22">
        <f t="shared" si="64"/>
        <v>5.3458263675595823E-3</v>
      </c>
    </row>
    <row r="106" spans="4:30" ht="15.75" customHeight="1" x14ac:dyDescent="0.25"/>
    <row r="107" spans="4:30" ht="15.75" customHeight="1" x14ac:dyDescent="0.25"/>
    <row r="108" spans="4:30" ht="15.75" customHeight="1" x14ac:dyDescent="0.25"/>
    <row r="109" spans="4:30" ht="15.75" customHeight="1" x14ac:dyDescent="0.25"/>
    <row r="110" spans="4:30" ht="15.75" customHeight="1" x14ac:dyDescent="0.25"/>
    <row r="111" spans="4:30" ht="15.75" customHeight="1" x14ac:dyDescent="0.25"/>
    <row r="112" spans="4:3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spans="2:27" ht="15.75" customHeight="1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ht="15.75" customHeight="1" x14ac:dyDescent="0.25">
      <c r="B130" s="8"/>
      <c r="C130" s="1"/>
      <c r="D130"/>
      <c r="E130"/>
      <c r="F130"/>
      <c r="G130"/>
      <c r="H130"/>
      <c r="I130"/>
      <c r="J130"/>
      <c r="K130"/>
      <c r="L130"/>
      <c r="M130" s="8"/>
      <c r="N130" s="1"/>
      <c r="O130" s="1"/>
      <c r="P130" s="1"/>
      <c r="Q130" s="1"/>
      <c r="R130" s="1"/>
      <c r="S130" s="1"/>
      <c r="T130" s="1"/>
      <c r="U130" s="1"/>
      <c r="V130"/>
      <c r="W130"/>
      <c r="X130"/>
      <c r="Y130"/>
      <c r="Z130"/>
      <c r="AA130"/>
    </row>
    <row r="131" spans="2:27" ht="15.75" customHeight="1" x14ac:dyDescent="0.25">
      <c r="B131"/>
      <c r="C131" s="1"/>
      <c r="D131" s="1"/>
      <c r="E131" s="1"/>
      <c r="F131" s="39"/>
      <c r="G131" s="39"/>
      <c r="H131" s="1"/>
      <c r="I131" s="1"/>
      <c r="J131" s="1"/>
      <c r="K131" s="1"/>
      <c r="L131"/>
      <c r="M131"/>
      <c r="N131" s="40"/>
      <c r="O131" s="40"/>
      <c r="P131" s="1"/>
      <c r="Q131" s="39"/>
      <c r="R131" s="39"/>
      <c r="S131"/>
      <c r="T131" s="1"/>
      <c r="U131" s="1"/>
      <c r="V131" s="1"/>
      <c r="W131" s="1"/>
      <c r="X131"/>
      <c r="Y131"/>
      <c r="Z131"/>
      <c r="AA131"/>
    </row>
    <row r="132" spans="2:27" ht="15.75" customHeight="1" x14ac:dyDescent="0.25">
      <c r="B132"/>
      <c r="C132"/>
      <c r="D132"/>
      <c r="E132"/>
      <c r="F132" s="41"/>
      <c r="G132" s="41"/>
      <c r="H132" s="10"/>
      <c r="I132"/>
      <c r="J132"/>
      <c r="K132"/>
      <c r="L132"/>
      <c r="M132"/>
      <c r="N132"/>
      <c r="O132"/>
      <c r="P132"/>
      <c r="Q132" s="41"/>
      <c r="R132" s="41"/>
      <c r="S132"/>
      <c r="T132"/>
      <c r="U132"/>
      <c r="V132"/>
      <c r="W132"/>
      <c r="X132"/>
      <c r="Y132"/>
      <c r="Z132"/>
      <c r="AA132"/>
    </row>
    <row r="133" spans="2:27" ht="15.75" customHeight="1" x14ac:dyDescent="0.25">
      <c r="B133"/>
      <c r="C133"/>
      <c r="D133"/>
      <c r="E133"/>
      <c r="F133" s="41"/>
      <c r="G133" s="41"/>
      <c r="H133" s="10"/>
      <c r="I133"/>
      <c r="J133"/>
      <c r="K133"/>
      <c r="L133"/>
      <c r="M133"/>
      <c r="N133"/>
      <c r="O133"/>
      <c r="P133"/>
      <c r="Q133" s="41"/>
      <c r="R133" s="41"/>
      <c r="S133"/>
      <c r="T133"/>
      <c r="U133"/>
      <c r="V133"/>
      <c r="W133"/>
      <c r="X133"/>
      <c r="Y133"/>
      <c r="Z133"/>
      <c r="AA133"/>
    </row>
    <row r="134" spans="2:27" ht="15.75" customHeight="1" x14ac:dyDescent="0.25">
      <c r="B134"/>
      <c r="C134" s="9"/>
      <c r="D134"/>
      <c r="E134"/>
      <c r="F134" s="41"/>
      <c r="G134" s="41"/>
      <c r="H134" s="10"/>
      <c r="I134"/>
      <c r="J134"/>
      <c r="K134"/>
      <c r="L134"/>
      <c r="M134"/>
      <c r="N134" s="9"/>
      <c r="O134" s="9"/>
      <c r="P134"/>
      <c r="Q134" s="41"/>
      <c r="R134" s="41"/>
      <c r="S134"/>
      <c r="T134"/>
      <c r="U134"/>
      <c r="V134"/>
      <c r="W134"/>
      <c r="X134"/>
      <c r="Y134"/>
      <c r="Z134"/>
      <c r="AA134"/>
    </row>
    <row r="135" spans="2:27" ht="15.75" customHeight="1" x14ac:dyDescent="0.25">
      <c r="B135"/>
      <c r="C135" s="9"/>
      <c r="D135"/>
      <c r="E135"/>
      <c r="F135" s="43"/>
      <c r="G135" s="43"/>
      <c r="H135" s="10"/>
      <c r="I135"/>
      <c r="J135"/>
      <c r="K135"/>
      <c r="L135"/>
      <c r="M135"/>
      <c r="N135" s="9"/>
      <c r="O135" s="9"/>
      <c r="P135"/>
      <c r="Q135" s="43"/>
      <c r="R135" s="43"/>
      <c r="S135"/>
      <c r="T135"/>
      <c r="U135"/>
      <c r="V135"/>
      <c r="W135"/>
      <c r="X135"/>
      <c r="Y135"/>
      <c r="Z135"/>
      <c r="AA135"/>
    </row>
    <row r="136" spans="2:27" ht="15.75" customHeight="1" x14ac:dyDescent="0.25">
      <c r="B136"/>
      <c r="C136"/>
      <c r="D136"/>
      <c r="E136"/>
      <c r="F136" s="43"/>
      <c r="G136" s="43"/>
      <c r="H136" s="10"/>
      <c r="I136"/>
      <c r="J136" s="18"/>
      <c r="K136" s="19"/>
      <c r="L136"/>
      <c r="M136"/>
      <c r="N136"/>
      <c r="O136"/>
      <c r="P136"/>
      <c r="Q136" s="43"/>
      <c r="R136" s="43"/>
      <c r="S136"/>
      <c r="T136" s="10"/>
      <c r="U136"/>
      <c r="V136"/>
      <c r="W136" s="19"/>
      <c r="X136"/>
      <c r="Y136"/>
      <c r="Z136"/>
      <c r="AA136"/>
    </row>
    <row r="137" spans="2:27" ht="15.75" customHeight="1" x14ac:dyDescent="0.25">
      <c r="B137"/>
      <c r="C137"/>
      <c r="D137"/>
      <c r="E137"/>
      <c r="F137" s="43"/>
      <c r="G137" s="43"/>
      <c r="H137" s="10"/>
      <c r="I137"/>
      <c r="J137" s="18"/>
      <c r="K137" s="19"/>
      <c r="L137"/>
      <c r="M137"/>
      <c r="N137"/>
      <c r="O137"/>
      <c r="P137"/>
      <c r="Q137" s="43"/>
      <c r="R137" s="43"/>
      <c r="S137"/>
      <c r="T137"/>
      <c r="U137"/>
      <c r="V137"/>
      <c r="W137" s="19"/>
      <c r="X137"/>
      <c r="Y137"/>
      <c r="Z137"/>
      <c r="AA137"/>
    </row>
    <row r="138" spans="2:27" ht="15.75" customHeight="1" x14ac:dyDescent="0.25">
      <c r="B138"/>
      <c r="C138"/>
      <c r="D138"/>
      <c r="E138"/>
      <c r="F138" s="41"/>
      <c r="G138" s="41"/>
      <c r="H138" s="10"/>
      <c r="I138" s="11"/>
      <c r="J138" s="18"/>
      <c r="K138" s="19"/>
      <c r="L138"/>
      <c r="M138"/>
      <c r="N138"/>
      <c r="O138"/>
      <c r="P138"/>
      <c r="Q138" s="43"/>
      <c r="R138" s="43"/>
      <c r="S138"/>
      <c r="T138"/>
      <c r="U138" s="11"/>
      <c r="V138"/>
      <c r="W138" s="19"/>
      <c r="X138"/>
      <c r="Y138"/>
      <c r="Z138"/>
      <c r="AA138"/>
    </row>
    <row r="139" spans="2:27" ht="15.75" customHeight="1" x14ac:dyDescent="0.25">
      <c r="B139"/>
      <c r="C139"/>
      <c r="D139"/>
      <c r="E139"/>
      <c r="F139" s="41"/>
      <c r="G139" s="41"/>
      <c r="H139" s="10"/>
      <c r="I139" s="11"/>
      <c r="J139" s="18"/>
      <c r="K139" s="19"/>
      <c r="L139"/>
      <c r="M139"/>
      <c r="N139"/>
      <c r="O139"/>
      <c r="P139"/>
      <c r="Q139" s="41"/>
      <c r="R139" s="41"/>
      <c r="S139"/>
      <c r="T139"/>
      <c r="U139" s="11"/>
      <c r="V139"/>
      <c r="W139" s="19"/>
      <c r="X139"/>
      <c r="Y139"/>
      <c r="Z139"/>
      <c r="AA139"/>
    </row>
    <row r="140" spans="2:27" ht="15.75" customHeight="1" x14ac:dyDescent="0.25">
      <c r="B140"/>
      <c r="C140"/>
      <c r="D140"/>
      <c r="E140"/>
      <c r="F140"/>
      <c r="G140"/>
      <c r="H140"/>
      <c r="I140"/>
      <c r="J140"/>
      <c r="K140" s="19"/>
      <c r="L140"/>
      <c r="M140"/>
      <c r="N140"/>
      <c r="O140"/>
      <c r="P140"/>
      <c r="Q140"/>
      <c r="R140"/>
      <c r="S140"/>
      <c r="T140"/>
      <c r="U140"/>
      <c r="V140"/>
      <c r="W140" s="19"/>
      <c r="X140"/>
      <c r="Y140"/>
      <c r="Z140"/>
      <c r="AA140"/>
    </row>
    <row r="141" spans="2:27" ht="15.75" customHeight="1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2:27" ht="15.75" customHeight="1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2:27" ht="15.75" customHeight="1" x14ac:dyDescent="0.25"/>
    <row r="144" spans="2:2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</sheetData>
  <sortState xmlns:xlrd2="http://schemas.microsoft.com/office/spreadsheetml/2017/richdata2" ref="T97:AD102">
    <sortCondition ref="AD97:AD102"/>
  </sortState>
  <mergeCells count="21">
    <mergeCell ref="F139:G139"/>
    <mergeCell ref="Q139:R139"/>
    <mergeCell ref="G53:O53"/>
    <mergeCell ref="V53:AD53"/>
    <mergeCell ref="F136:G136"/>
    <mergeCell ref="Q136:R136"/>
    <mergeCell ref="F137:G137"/>
    <mergeCell ref="Q137:R137"/>
    <mergeCell ref="F138:G138"/>
    <mergeCell ref="Q138:R138"/>
    <mergeCell ref="F133:G133"/>
    <mergeCell ref="Q133:R133"/>
    <mergeCell ref="F134:G134"/>
    <mergeCell ref="Q134:R134"/>
    <mergeCell ref="F135:G135"/>
    <mergeCell ref="Q135:R135"/>
    <mergeCell ref="F131:G131"/>
    <mergeCell ref="N131:O131"/>
    <mergeCell ref="Q131:R131"/>
    <mergeCell ref="F132:G132"/>
    <mergeCell ref="Q132:R13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0477-36F9-455F-BE43-CE12A8CCA040}">
  <dimension ref="A4:BC13"/>
  <sheetViews>
    <sheetView workbookViewId="0">
      <selection activeCell="N13" sqref="N13"/>
    </sheetView>
  </sheetViews>
  <sheetFormatPr defaultRowHeight="15" x14ac:dyDescent="0.25"/>
  <sheetData>
    <row r="4" spans="1:55" s="22" customFormat="1" x14ac:dyDescent="0.25">
      <c r="A4" s="20" t="s">
        <v>89</v>
      </c>
      <c r="B4" s="21"/>
      <c r="C4" s="21"/>
      <c r="D4" s="21"/>
      <c r="E4" s="21" t="s">
        <v>233</v>
      </c>
      <c r="F4" s="21"/>
      <c r="G4" s="21"/>
      <c r="H4" s="21" t="s">
        <v>231</v>
      </c>
      <c r="I4" s="21"/>
      <c r="J4" s="21"/>
      <c r="K4" s="21" t="s">
        <v>229</v>
      </c>
      <c r="L4" s="21"/>
      <c r="M4" s="21"/>
      <c r="N4" s="21" t="s">
        <v>227</v>
      </c>
      <c r="O4" s="21"/>
      <c r="P4" s="21"/>
      <c r="Q4" s="21" t="s">
        <v>225</v>
      </c>
      <c r="R4" s="21"/>
      <c r="S4" s="21"/>
      <c r="T4" s="21" t="s">
        <v>223</v>
      </c>
      <c r="U4" s="21"/>
      <c r="V4" s="21"/>
      <c r="W4" s="21" t="s">
        <v>221</v>
      </c>
      <c r="X4" s="21"/>
      <c r="Y4" s="21"/>
      <c r="Z4" s="21" t="s">
        <v>217</v>
      </c>
      <c r="AA4" s="21"/>
      <c r="AB4" s="21"/>
      <c r="AC4" s="21" t="s">
        <v>213</v>
      </c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</row>
    <row r="5" spans="1:55" s="22" customFormat="1" x14ac:dyDescent="0.25">
      <c r="A5" s="20"/>
      <c r="B5" s="21" t="s">
        <v>254</v>
      </c>
      <c r="C5" s="21" t="s">
        <v>93</v>
      </c>
      <c r="D5" s="21" t="s">
        <v>94</v>
      </c>
      <c r="E5" s="21" t="s">
        <v>95</v>
      </c>
      <c r="F5" s="21" t="s">
        <v>96</v>
      </c>
      <c r="G5" s="21" t="s">
        <v>97</v>
      </c>
      <c r="H5" s="21" t="s">
        <v>95</v>
      </c>
      <c r="I5" s="21" t="s">
        <v>96</v>
      </c>
      <c r="J5" s="21" t="s">
        <v>97</v>
      </c>
      <c r="K5" s="21" t="s">
        <v>95</v>
      </c>
      <c r="L5" s="21" t="s">
        <v>96</v>
      </c>
      <c r="M5" s="21" t="s">
        <v>97</v>
      </c>
      <c r="N5" s="21" t="s">
        <v>95</v>
      </c>
      <c r="O5" s="21" t="s">
        <v>96</v>
      </c>
      <c r="P5" s="21" t="s">
        <v>97</v>
      </c>
      <c r="Q5" s="21" t="s">
        <v>95</v>
      </c>
      <c r="R5" s="21" t="s">
        <v>96</v>
      </c>
      <c r="S5" s="21" t="s">
        <v>97</v>
      </c>
      <c r="T5" s="21" t="s">
        <v>95</v>
      </c>
      <c r="U5" s="21" t="s">
        <v>96</v>
      </c>
      <c r="V5" s="21" t="s">
        <v>97</v>
      </c>
      <c r="W5" s="21" t="s">
        <v>95</v>
      </c>
      <c r="X5" s="21" t="s">
        <v>96</v>
      </c>
      <c r="Y5" s="21" t="s">
        <v>97</v>
      </c>
      <c r="Z5" s="21" t="s">
        <v>95</v>
      </c>
      <c r="AA5" s="21" t="s">
        <v>96</v>
      </c>
      <c r="AB5" s="21" t="s">
        <v>97</v>
      </c>
      <c r="AC5" s="21" t="s">
        <v>95</v>
      </c>
      <c r="AD5" s="21" t="s">
        <v>96</v>
      </c>
      <c r="AE5" s="21" t="s">
        <v>97</v>
      </c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5" s="22" customFormat="1" x14ac:dyDescent="0.25">
      <c r="B6" s="22">
        <v>7.4999999999999997E-2</v>
      </c>
      <c r="C6" t="s">
        <v>169</v>
      </c>
      <c r="D6"/>
      <c r="E6">
        <v>31.344999999999999</v>
      </c>
      <c r="F6">
        <v>9.1</v>
      </c>
      <c r="G6">
        <v>3616.1</v>
      </c>
      <c r="H6">
        <v>34.334000000000003</v>
      </c>
      <c r="I6">
        <v>2.2999999999999998</v>
      </c>
      <c r="J6">
        <v>79281.73</v>
      </c>
      <c r="K6">
        <v>87.52</v>
      </c>
      <c r="L6">
        <v>4.4000000000000004</v>
      </c>
      <c r="M6">
        <v>39646.81</v>
      </c>
      <c r="N6">
        <v>64.548000000000002</v>
      </c>
      <c r="O6">
        <v>4.7</v>
      </c>
      <c r="P6">
        <v>843504.66</v>
      </c>
      <c r="Q6">
        <v>395.964</v>
      </c>
      <c r="R6">
        <v>3.8</v>
      </c>
      <c r="S6">
        <v>7471955.6600000001</v>
      </c>
      <c r="T6">
        <v>26.619</v>
      </c>
      <c r="U6">
        <v>1.7</v>
      </c>
      <c r="V6">
        <v>1241624.29</v>
      </c>
      <c r="W6">
        <v>26.506</v>
      </c>
      <c r="X6">
        <v>4.7</v>
      </c>
      <c r="Y6">
        <v>271927.90999999997</v>
      </c>
      <c r="Z6">
        <v>76.722999999999999</v>
      </c>
      <c r="AA6">
        <v>2.1</v>
      </c>
      <c r="AB6">
        <v>1511269.63</v>
      </c>
      <c r="AC6">
        <v>77.064999999999998</v>
      </c>
      <c r="AD6">
        <v>2.6</v>
      </c>
      <c r="AE6">
        <v>351071.23</v>
      </c>
      <c r="AF6" s="24"/>
      <c r="AG6" s="24"/>
      <c r="AH6" s="23"/>
      <c r="AI6" s="23"/>
      <c r="AJ6" s="23"/>
      <c r="AK6" s="23"/>
      <c r="BC6" s="26"/>
    </row>
    <row r="7" spans="1:55" s="22" customFormat="1" x14ac:dyDescent="0.25">
      <c r="B7" s="22">
        <v>2.5000000000000001E-2</v>
      </c>
      <c r="C7" t="s">
        <v>166</v>
      </c>
      <c r="D7"/>
      <c r="E7">
        <v>30.803999999999998</v>
      </c>
      <c r="F7">
        <v>4.5999999999999996</v>
      </c>
      <c r="G7">
        <v>3255.65</v>
      </c>
      <c r="H7">
        <v>32.895000000000003</v>
      </c>
      <c r="I7">
        <v>2.2000000000000002</v>
      </c>
      <c r="J7">
        <v>70360.23</v>
      </c>
      <c r="K7">
        <v>65.91</v>
      </c>
      <c r="L7">
        <v>4.5999999999999996</v>
      </c>
      <c r="M7">
        <v>29234.14</v>
      </c>
      <c r="N7">
        <v>60.790999999999997</v>
      </c>
      <c r="O7">
        <v>5</v>
      </c>
      <c r="P7">
        <v>777968.22</v>
      </c>
      <c r="Q7">
        <v>370.04399999999998</v>
      </c>
      <c r="R7">
        <v>6.5</v>
      </c>
      <c r="S7">
        <v>6835018.6200000001</v>
      </c>
      <c r="T7">
        <v>26.303000000000001</v>
      </c>
      <c r="U7">
        <v>2</v>
      </c>
      <c r="V7">
        <v>1119835.73</v>
      </c>
      <c r="W7">
        <v>24.812000000000001</v>
      </c>
      <c r="X7">
        <v>5.7</v>
      </c>
      <c r="Y7">
        <v>249230.81</v>
      </c>
      <c r="Z7">
        <v>72.915000000000006</v>
      </c>
      <c r="AA7">
        <v>1.3</v>
      </c>
      <c r="AB7">
        <v>1387851.46</v>
      </c>
      <c r="AC7">
        <v>71.004000000000005</v>
      </c>
      <c r="AD7">
        <v>1.3</v>
      </c>
      <c r="AE7">
        <v>320230.86</v>
      </c>
      <c r="AF7" s="24"/>
      <c r="AG7" s="24"/>
      <c r="AH7" s="23"/>
      <c r="AI7" s="23"/>
      <c r="AJ7" s="23"/>
      <c r="AK7" s="23"/>
      <c r="BC7" s="26"/>
    </row>
    <row r="9" spans="1:55" x14ac:dyDescent="0.25">
      <c r="E9" t="s">
        <v>251</v>
      </c>
    </row>
    <row r="10" spans="1:55" x14ac:dyDescent="0.25">
      <c r="B10">
        <v>3</v>
      </c>
      <c r="C10" t="s">
        <v>252</v>
      </c>
      <c r="E10">
        <f>2*E6*$B$10/$B$6</f>
        <v>2507.6</v>
      </c>
      <c r="H10">
        <f>2*H6*$B$10/$B$6</f>
        <v>2746.7200000000003</v>
      </c>
      <c r="K10">
        <f>2*K6*$B$10/$B$6</f>
        <v>7001.6</v>
      </c>
      <c r="N10">
        <f>2*N6*$B$10/$B$6</f>
        <v>5163.84</v>
      </c>
      <c r="Q10">
        <f>2*Q6*$B$10/$B$6</f>
        <v>31677.120000000003</v>
      </c>
      <c r="T10">
        <f>2*T6*$B$10/$B$6</f>
        <v>2129.52</v>
      </c>
      <c r="W10">
        <f>2*W6*$B$10/$B$6</f>
        <v>2120.48</v>
      </c>
      <c r="Z10">
        <f>2*Z6*$B$10/$B$6</f>
        <v>6137.84</v>
      </c>
      <c r="AC10">
        <f>2*AC6*$B$10/$B$6</f>
        <v>6165.2</v>
      </c>
    </row>
    <row r="11" spans="1:55" x14ac:dyDescent="0.25">
      <c r="B11">
        <v>1</v>
      </c>
      <c r="C11" t="s">
        <v>253</v>
      </c>
      <c r="E11">
        <f>2*E7*$B$11/$B$7</f>
        <v>2464.3199999999997</v>
      </c>
      <c r="H11">
        <f>2*H7*$B$11/$B$7</f>
        <v>2631.6</v>
      </c>
      <c r="K11">
        <f>2*K7*$B$11/$B$7</f>
        <v>5272.7999999999993</v>
      </c>
      <c r="N11">
        <f>2*N7*$B$11/$B$7</f>
        <v>4863.28</v>
      </c>
      <c r="Q11">
        <f>2*Q7*$B$11/$B$7</f>
        <v>29603.519999999997</v>
      </c>
      <c r="T11">
        <f>2*T7*$B$11/$B$7</f>
        <v>2104.2399999999998</v>
      </c>
      <c r="W11">
        <f>2*W7*$B$11/$B$7</f>
        <v>1984.96</v>
      </c>
      <c r="Z11">
        <f>2*Z7*$B$11/$B$7</f>
        <v>5833.2</v>
      </c>
      <c r="AC11">
        <f>2*AC7*$B$11/$B$7</f>
        <v>5680.32</v>
      </c>
    </row>
    <row r="13" spans="1:55" x14ac:dyDescent="0.25">
      <c r="C13" t="s">
        <v>259</v>
      </c>
      <c r="E13">
        <f>E10/$T$10</f>
        <v>1.1775423569630714</v>
      </c>
      <c r="H13">
        <f>H10/$T$10</f>
        <v>1.2898305721477141</v>
      </c>
      <c r="K13">
        <f>K10/$T$10</f>
        <v>3.2878770802810027</v>
      </c>
      <c r="N13">
        <f>N10/$T$10</f>
        <v>2.4248844810098049</v>
      </c>
      <c r="Q13">
        <f>Q10/$T$10</f>
        <v>14.875239490589429</v>
      </c>
      <c r="T13">
        <f>T10/$T$10</f>
        <v>1</v>
      </c>
      <c r="W13">
        <f>W10/$T$10</f>
        <v>0.99575491190503029</v>
      </c>
      <c r="Z13">
        <f>Z10/$T$10</f>
        <v>2.8822645478793345</v>
      </c>
      <c r="AC13">
        <f>AC10/$T$10</f>
        <v>2.8951125136180922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BCB2-149D-431F-B15D-14DA14AEBF5D}">
  <dimension ref="A1:V56"/>
  <sheetViews>
    <sheetView topLeftCell="A28" workbookViewId="0">
      <selection activeCell="G44" sqref="G44"/>
    </sheetView>
  </sheetViews>
  <sheetFormatPr defaultRowHeight="15" x14ac:dyDescent="0.25"/>
  <cols>
    <col min="1" max="1" width="10.140625" bestFit="1" customWidth="1"/>
    <col min="2" max="2" width="16.42578125" customWidth="1"/>
    <col min="5" max="5" width="17.7109375" customWidth="1"/>
    <col min="6" max="6" width="16.42578125" customWidth="1"/>
    <col min="9" max="9" width="12.42578125" bestFit="1" customWidth="1"/>
    <col min="12" max="12" width="18.5703125" customWidth="1"/>
    <col min="15" max="15" width="22" customWidth="1"/>
    <col min="16" max="16" width="24.42578125" bestFit="1" customWidth="1"/>
    <col min="20" max="20" width="19.5703125" customWidth="1"/>
    <col min="21" max="21" width="26.140625" customWidth="1"/>
  </cols>
  <sheetData>
    <row r="1" spans="1:22" x14ac:dyDescent="0.25">
      <c r="M1" s="15"/>
    </row>
    <row r="2" spans="1:22" x14ac:dyDescent="0.25">
      <c r="A2" s="8">
        <v>43991.619814814818</v>
      </c>
      <c r="D2" s="8"/>
      <c r="M2" s="15"/>
    </row>
    <row r="3" spans="1:22" x14ac:dyDescent="0.25">
      <c r="A3" t="s">
        <v>22</v>
      </c>
      <c r="M3" s="15"/>
      <c r="N3" s="14" t="s">
        <v>61</v>
      </c>
      <c r="O3" s="15"/>
      <c r="P3" s="15"/>
      <c r="Q3" s="15"/>
      <c r="R3" s="15"/>
      <c r="S3" s="15"/>
      <c r="T3" s="15"/>
      <c r="U3" s="15"/>
    </row>
    <row r="4" spans="1:22" x14ac:dyDescent="0.25">
      <c r="A4" s="17"/>
      <c r="B4" s="17" t="s">
        <v>258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5"/>
    </row>
    <row r="5" spans="1:22" x14ac:dyDescent="0.25">
      <c r="M5" s="15"/>
      <c r="O5" t="s">
        <v>59</v>
      </c>
      <c r="P5" t="s">
        <v>58</v>
      </c>
      <c r="T5" t="s">
        <v>60</v>
      </c>
      <c r="U5" t="s">
        <v>58</v>
      </c>
    </row>
    <row r="6" spans="1:22" x14ac:dyDescent="0.25">
      <c r="B6" t="s">
        <v>0</v>
      </c>
      <c r="M6" s="15"/>
      <c r="N6" t="str">
        <f>B7</f>
        <v>Ni</v>
      </c>
      <c r="O6">
        <f>(D18-D17)*D7/3</f>
        <v>0.70720000000005712</v>
      </c>
      <c r="P6">
        <f>(17.25-17.1766)*O6</f>
        <v>5.1908480000003816E-2</v>
      </c>
      <c r="Q6">
        <f>P6/2</f>
        <v>2.5954240000001908E-2</v>
      </c>
      <c r="T6">
        <f t="shared" ref="T6:T11" si="0">(J18-J17)*D7</f>
        <v>2.0063999999997577</v>
      </c>
      <c r="U6">
        <f>(17.2-17.1763)*T6</f>
        <v>4.7551679999990354E-2</v>
      </c>
    </row>
    <row r="7" spans="1:22" x14ac:dyDescent="0.25">
      <c r="B7" s="4" t="s">
        <v>7</v>
      </c>
      <c r="C7" s="4"/>
      <c r="D7" s="4">
        <v>96</v>
      </c>
      <c r="E7" s="4" t="s">
        <v>6</v>
      </c>
      <c r="J7" s="4"/>
      <c r="K7" s="4"/>
      <c r="L7" s="4"/>
      <c r="M7" s="16"/>
      <c r="N7" t="str">
        <f t="shared" ref="N7:N11" si="1">B8</f>
        <v>Ca</v>
      </c>
      <c r="O7">
        <f t="shared" ref="O7:O11" si="2">(D19-D18)*D8/3</f>
        <v>0.3383939999999474</v>
      </c>
      <c r="P7">
        <f t="shared" ref="P7:P11" si="3">(17.25-17.1766)*O7</f>
        <v>2.4838119599995958E-2</v>
      </c>
      <c r="Q7">
        <f t="shared" ref="Q7:Q11" si="4">P7/2</f>
        <v>1.2419059799997979E-2</v>
      </c>
      <c r="T7">
        <f t="shared" si="0"/>
        <v>1.0359000000005301</v>
      </c>
      <c r="U7">
        <f>(17.2-17.1763)*T7</f>
        <v>2.455083000001055E-2</v>
      </c>
    </row>
    <row r="8" spans="1:22" x14ac:dyDescent="0.25">
      <c r="B8" s="4" t="s">
        <v>5</v>
      </c>
      <c r="C8" s="4"/>
      <c r="D8" s="4">
        <v>103.59</v>
      </c>
      <c r="E8" s="4" t="s">
        <v>6</v>
      </c>
      <c r="M8" s="15"/>
      <c r="N8" t="str">
        <f t="shared" si="1"/>
        <v>Fe+Cu</v>
      </c>
      <c r="O8">
        <f t="shared" si="2"/>
        <v>10.360000000000014</v>
      </c>
      <c r="P8">
        <f t="shared" si="3"/>
        <v>0.76042399999999544</v>
      </c>
      <c r="Q8">
        <f t="shared" si="4"/>
        <v>0.38021199999999772</v>
      </c>
      <c r="T8">
        <f t="shared" si="0"/>
        <v>30.799999999999272</v>
      </c>
      <c r="U8">
        <f t="shared" ref="U8:U12" si="5">(17.2-17.1763)*T8</f>
        <v>0.72995999999992289</v>
      </c>
    </row>
    <row r="9" spans="1:22" x14ac:dyDescent="0.25">
      <c r="B9" s="4" t="s">
        <v>33</v>
      </c>
      <c r="C9" s="4"/>
      <c r="D9" s="4">
        <v>200</v>
      </c>
      <c r="E9" s="4" t="s">
        <v>21</v>
      </c>
      <c r="M9" s="15"/>
      <c r="N9" t="str">
        <f t="shared" si="1"/>
        <v xml:space="preserve">Ti </v>
      </c>
      <c r="O9">
        <f>(D21-D20)*D10/3</f>
        <v>1.9119402985073506</v>
      </c>
      <c r="P9">
        <f t="shared" si="3"/>
        <v>0.14033641791043852</v>
      </c>
      <c r="Q9">
        <f t="shared" si="4"/>
        <v>7.0168208955219261E-2</v>
      </c>
      <c r="T9">
        <f t="shared" si="0"/>
        <v>5.558208955223586</v>
      </c>
      <c r="U9">
        <f t="shared" si="5"/>
        <v>0.13172955223878818</v>
      </c>
    </row>
    <row r="10" spans="1:22" x14ac:dyDescent="0.25">
      <c r="B10" s="4" t="s">
        <v>24</v>
      </c>
      <c r="C10" s="4"/>
      <c r="D10" s="4">
        <f>1000*(35.4748-35.3684)/(35.4748-34.4564)</f>
        <v>104.47761194029924</v>
      </c>
      <c r="E10" s="4" t="s">
        <v>21</v>
      </c>
      <c r="I10" s="4"/>
      <c r="J10" s="4"/>
      <c r="K10" s="4"/>
      <c r="L10" s="4"/>
      <c r="M10" s="15"/>
      <c r="N10" t="str">
        <f t="shared" si="1"/>
        <v>Zn</v>
      </c>
      <c r="O10">
        <f t="shared" si="2"/>
        <v>1.8743215440385619</v>
      </c>
      <c r="P10">
        <f t="shared" si="3"/>
        <v>0.13757520133242945</v>
      </c>
      <c r="Q10">
        <f t="shared" si="4"/>
        <v>6.8787600666214727E-2</v>
      </c>
      <c r="T10">
        <f t="shared" si="0"/>
        <v>5.5058195356131803</v>
      </c>
      <c r="U10">
        <f t="shared" si="5"/>
        <v>0.13048792299402168</v>
      </c>
    </row>
    <row r="11" spans="1:22" x14ac:dyDescent="0.25">
      <c r="B11" s="4" t="s">
        <v>26</v>
      </c>
      <c r="C11" s="4"/>
      <c r="D11" s="4">
        <f>1000*(35.0512-34.9425)/(35.0512-34.0305)</f>
        <v>106.49554227490852</v>
      </c>
      <c r="E11" s="4" t="s">
        <v>21</v>
      </c>
      <c r="M11" s="15"/>
      <c r="N11" t="str">
        <f t="shared" si="1"/>
        <v>V</v>
      </c>
      <c r="O11">
        <f t="shared" si="2"/>
        <v>1.6571732652192761</v>
      </c>
      <c r="P11">
        <f t="shared" si="3"/>
        <v>0.12163651766709398</v>
      </c>
      <c r="Q11">
        <f t="shared" si="4"/>
        <v>6.0818258833546988E-2</v>
      </c>
      <c r="T11">
        <f t="shared" si="0"/>
        <v>5.1199233716472659</v>
      </c>
      <c r="U11">
        <f t="shared" si="5"/>
        <v>0.12134218390803024</v>
      </c>
    </row>
    <row r="12" spans="1:22" x14ac:dyDescent="0.25">
      <c r="B12" t="s">
        <v>25</v>
      </c>
      <c r="D12">
        <f>1000*(34.8661-34.7582)/(34.8661-33.8482)</f>
        <v>106.00255427841664</v>
      </c>
      <c r="E12" t="s">
        <v>21</v>
      </c>
      <c r="M12" s="15"/>
      <c r="T12">
        <f>T8</f>
        <v>30.799999999999272</v>
      </c>
      <c r="U12">
        <f t="shared" si="5"/>
        <v>0.72995999999992289</v>
      </c>
    </row>
    <row r="13" spans="1:22" x14ac:dyDescent="0.25">
      <c r="B13" s="5" t="s">
        <v>27</v>
      </c>
      <c r="C13" s="4"/>
      <c r="D13" s="4">
        <v>200</v>
      </c>
      <c r="E13" s="4" t="s">
        <v>21</v>
      </c>
      <c r="M13" s="15"/>
      <c r="O13" t="s">
        <v>239</v>
      </c>
      <c r="P13">
        <f>17.25-17.1766</f>
        <v>7.3399999999999466E-2</v>
      </c>
      <c r="Q13" t="s">
        <v>238</v>
      </c>
    </row>
    <row r="14" spans="1:22" x14ac:dyDescent="0.25">
      <c r="M14" s="15"/>
      <c r="P14">
        <f>P13*3/0.075</f>
        <v>2.9359999999999786</v>
      </c>
      <c r="Q14" t="s">
        <v>240</v>
      </c>
      <c r="T14" t="s">
        <v>236</v>
      </c>
      <c r="U14">
        <f>U15/U16</f>
        <v>2.5000000000000001E-2</v>
      </c>
    </row>
    <row r="15" spans="1:22" x14ac:dyDescent="0.25">
      <c r="M15" s="15"/>
      <c r="U15">
        <f>17.2-17.1763</f>
        <v>2.3699999999998056E-2</v>
      </c>
    </row>
    <row r="16" spans="1:22" x14ac:dyDescent="0.25">
      <c r="B16" s="1" t="s">
        <v>32</v>
      </c>
      <c r="D16" t="s">
        <v>23</v>
      </c>
      <c r="H16" s="1" t="s">
        <v>29</v>
      </c>
      <c r="J16" t="s">
        <v>23</v>
      </c>
      <c r="M16" s="15"/>
      <c r="U16">
        <f>U15/0.025</f>
        <v>0.94799999999992224</v>
      </c>
      <c r="V16" t="s">
        <v>237</v>
      </c>
    </row>
    <row r="17" spans="2:14" x14ac:dyDescent="0.25">
      <c r="B17" t="s">
        <v>57</v>
      </c>
      <c r="D17">
        <v>34.2834</v>
      </c>
      <c r="H17" t="s">
        <v>1</v>
      </c>
      <c r="J17">
        <v>33.984400000000001</v>
      </c>
      <c r="M17" s="15"/>
    </row>
    <row r="18" spans="2:14" x14ac:dyDescent="0.25">
      <c r="B18" s="3" t="str">
        <f t="shared" ref="B18:B23" si="6">CONCATENATE("+",B7)</f>
        <v>+Ni</v>
      </c>
      <c r="D18">
        <v>34.305500000000002</v>
      </c>
      <c r="H18" s="3" t="str">
        <f t="shared" ref="H18:H23" si="7">CONCATENATE("+",B7)</f>
        <v>+Ni</v>
      </c>
      <c r="J18">
        <v>34.005299999999998</v>
      </c>
      <c r="M18" s="15"/>
      <c r="N18" s="2"/>
    </row>
    <row r="19" spans="2:14" x14ac:dyDescent="0.25">
      <c r="B19" s="3" t="str">
        <f t="shared" si="6"/>
        <v>+Ca</v>
      </c>
      <c r="D19">
        <v>34.315300000000001</v>
      </c>
      <c r="H19" s="3" t="str">
        <f t="shared" si="7"/>
        <v>+Ca</v>
      </c>
      <c r="J19">
        <v>34.015300000000003</v>
      </c>
      <c r="M19" s="15"/>
    </row>
    <row r="20" spans="2:14" x14ac:dyDescent="0.25">
      <c r="B20" s="3" t="str">
        <f t="shared" si="6"/>
        <v>+Fe+Cu</v>
      </c>
      <c r="D20">
        <v>34.470700000000001</v>
      </c>
      <c r="H20" s="3" t="str">
        <f t="shared" si="7"/>
        <v>+Fe+Cu</v>
      </c>
      <c r="J20">
        <v>34.1693</v>
      </c>
      <c r="M20" s="15"/>
    </row>
    <row r="21" spans="2:14" x14ac:dyDescent="0.25">
      <c r="B21" s="3" t="str">
        <f t="shared" si="6"/>
        <v xml:space="preserve">+Ti </v>
      </c>
      <c r="D21">
        <v>34.525599999999997</v>
      </c>
      <c r="H21" s="3" t="str">
        <f t="shared" si="7"/>
        <v xml:space="preserve">+Ti </v>
      </c>
      <c r="J21">
        <v>34.222499999999997</v>
      </c>
      <c r="M21" s="15"/>
    </row>
    <row r="22" spans="2:14" x14ac:dyDescent="0.25">
      <c r="B22" s="3" t="str">
        <f t="shared" si="6"/>
        <v>+Zn</v>
      </c>
      <c r="D22">
        <v>34.578400000000002</v>
      </c>
      <c r="H22" s="3" t="str">
        <f t="shared" si="7"/>
        <v>+Zn</v>
      </c>
      <c r="J22">
        <v>34.2742</v>
      </c>
      <c r="M22" s="15"/>
    </row>
    <row r="23" spans="2:14" x14ac:dyDescent="0.25">
      <c r="B23" s="3" t="str">
        <f t="shared" si="6"/>
        <v>+V</v>
      </c>
      <c r="D23">
        <v>34.625300000000003</v>
      </c>
      <c r="H23" s="3" t="str">
        <f t="shared" si="7"/>
        <v>+V</v>
      </c>
      <c r="J23">
        <v>34.322499999999998</v>
      </c>
      <c r="M23" s="15"/>
    </row>
    <row r="24" spans="2:14" x14ac:dyDescent="0.25">
      <c r="B24" s="3"/>
      <c r="H24" s="3"/>
      <c r="M24" s="15"/>
    </row>
    <row r="25" spans="2:14" x14ac:dyDescent="0.25">
      <c r="B25" s="2"/>
      <c r="H25" s="2"/>
      <c r="M25" s="15"/>
    </row>
    <row r="26" spans="2:14" x14ac:dyDescent="0.25">
      <c r="B26" s="2" t="s">
        <v>2</v>
      </c>
      <c r="D26">
        <f>D23-D17</f>
        <v>0.34190000000000254</v>
      </c>
      <c r="H26" s="2" t="s">
        <v>2</v>
      </c>
      <c r="J26">
        <f>J23-J17</f>
        <v>0.33809999999999718</v>
      </c>
      <c r="M26" s="15"/>
      <c r="N26" s="2"/>
    </row>
    <row r="27" spans="2:14" x14ac:dyDescent="0.25">
      <c r="M27" s="15"/>
    </row>
    <row r="28" spans="2:14" x14ac:dyDescent="0.25">
      <c r="B28" t="s">
        <v>30</v>
      </c>
      <c r="D28" t="s">
        <v>20</v>
      </c>
      <c r="H28" t="s">
        <v>31</v>
      </c>
      <c r="J28" t="s">
        <v>20</v>
      </c>
      <c r="M28" s="15"/>
    </row>
    <row r="29" spans="2:14" x14ac:dyDescent="0.25">
      <c r="B29" t="str">
        <f>B7</f>
        <v>Ni</v>
      </c>
      <c r="D29">
        <f t="shared" ref="D29:D34" si="8">(D18-D17)*D7</f>
        <v>2.1216000000001713</v>
      </c>
      <c r="H29" t="str">
        <f>B7</f>
        <v>Ni</v>
      </c>
      <c r="J29">
        <f>(J18-J17)*D7</f>
        <v>2.0063999999997577</v>
      </c>
      <c r="M29" s="15"/>
    </row>
    <row r="30" spans="2:14" x14ac:dyDescent="0.25">
      <c r="B30" t="str">
        <f>B8</f>
        <v>Ca</v>
      </c>
      <c r="D30">
        <f t="shared" si="8"/>
        <v>1.0151819999998422</v>
      </c>
      <c r="H30" t="str">
        <f>B8</f>
        <v>Ca</v>
      </c>
      <c r="J30">
        <f t="shared" ref="J30:J34" si="9">(J19-J18)*D8</f>
        <v>1.0359000000005301</v>
      </c>
      <c r="M30" s="15"/>
    </row>
    <row r="31" spans="2:14" x14ac:dyDescent="0.25">
      <c r="B31" t="s">
        <v>8</v>
      </c>
      <c r="D31">
        <f t="shared" si="8"/>
        <v>31.080000000000041</v>
      </c>
      <c r="H31" t="str">
        <f>B31</f>
        <v>Fe</v>
      </c>
      <c r="J31">
        <f t="shared" si="9"/>
        <v>30.799999999999272</v>
      </c>
      <c r="M31" s="15"/>
    </row>
    <row r="32" spans="2:14" x14ac:dyDescent="0.25">
      <c r="B32" t="str">
        <f>B10</f>
        <v xml:space="preserve">Ti </v>
      </c>
      <c r="D32">
        <f t="shared" si="8"/>
        <v>5.7358208955220515</v>
      </c>
      <c r="H32" t="str">
        <f>B10</f>
        <v xml:space="preserve">Ti </v>
      </c>
      <c r="J32">
        <f t="shared" si="9"/>
        <v>5.558208955223586</v>
      </c>
      <c r="M32" s="15"/>
    </row>
    <row r="33" spans="1:22" x14ac:dyDescent="0.25">
      <c r="B33" t="str">
        <f>B11</f>
        <v>Zn</v>
      </c>
      <c r="D33">
        <f t="shared" si="8"/>
        <v>5.6229646321156856</v>
      </c>
      <c r="H33" t="str">
        <f>B11</f>
        <v>Zn</v>
      </c>
      <c r="J33">
        <f t="shared" si="9"/>
        <v>5.5058195356131803</v>
      </c>
      <c r="M33" s="15"/>
    </row>
    <row r="34" spans="1:22" x14ac:dyDescent="0.25">
      <c r="B34" t="str">
        <f>B12</f>
        <v>V</v>
      </c>
      <c r="D34">
        <f t="shared" si="8"/>
        <v>4.9715197956578283</v>
      </c>
      <c r="H34" t="str">
        <f>B12</f>
        <v>V</v>
      </c>
      <c r="J34">
        <f t="shared" si="9"/>
        <v>5.1199233716472659</v>
      </c>
      <c r="M34" s="15"/>
    </row>
    <row r="35" spans="1:22" x14ac:dyDescent="0.25">
      <c r="B35" t="str">
        <f>B13</f>
        <v>Cu</v>
      </c>
      <c r="D35">
        <f>D31</f>
        <v>31.080000000000041</v>
      </c>
      <c r="H35" t="str">
        <f>B13</f>
        <v>Cu</v>
      </c>
      <c r="J35">
        <f>J31</f>
        <v>30.799999999999272</v>
      </c>
      <c r="M35" s="15"/>
    </row>
    <row r="36" spans="1:22" x14ac:dyDescent="0.25">
      <c r="M36" s="15"/>
    </row>
    <row r="37" spans="1:22" s="13" customFormat="1" x14ac:dyDescent="0.25">
      <c r="A37" s="12" t="s">
        <v>62</v>
      </c>
      <c r="M37" s="15"/>
    </row>
    <row r="39" spans="1:22" x14ac:dyDescent="0.25">
      <c r="A39" s="8">
        <v>43989</v>
      </c>
      <c r="B39" s="1" t="s">
        <v>34</v>
      </c>
      <c r="L39" s="8">
        <v>43987</v>
      </c>
      <c r="M39" s="1" t="s">
        <v>35</v>
      </c>
      <c r="N39" s="1"/>
      <c r="O39" s="1"/>
      <c r="P39" s="1"/>
      <c r="Q39" s="1"/>
      <c r="R39" s="1"/>
      <c r="S39" s="1"/>
      <c r="T39" s="1"/>
    </row>
    <row r="40" spans="1:22" x14ac:dyDescent="0.25">
      <c r="B40" s="1" t="s">
        <v>36</v>
      </c>
      <c r="C40" s="1"/>
      <c r="D40" s="1"/>
      <c r="E40" s="39" t="s">
        <v>37</v>
      </c>
      <c r="F40" s="39"/>
      <c r="G40" s="1" t="s">
        <v>38</v>
      </c>
      <c r="H40" s="1" t="s">
        <v>39</v>
      </c>
      <c r="I40" s="1" t="s">
        <v>56</v>
      </c>
      <c r="J40" s="1" t="s">
        <v>73</v>
      </c>
      <c r="M40" s="40" t="s">
        <v>36</v>
      </c>
      <c r="N40" s="40"/>
      <c r="O40" s="1"/>
      <c r="P40" s="39" t="s">
        <v>37</v>
      </c>
      <c r="Q40" s="39"/>
      <c r="S40" s="1" t="s">
        <v>38</v>
      </c>
      <c r="T40" s="1" t="s">
        <v>39</v>
      </c>
      <c r="U40" s="1" t="s">
        <v>56</v>
      </c>
      <c r="V40" s="1" t="s">
        <v>73</v>
      </c>
    </row>
    <row r="41" spans="1:22" x14ac:dyDescent="0.25">
      <c r="B41" t="s">
        <v>40</v>
      </c>
      <c r="E41" s="41" t="s">
        <v>63</v>
      </c>
      <c r="F41" s="41"/>
      <c r="G41" s="10">
        <v>0.8</v>
      </c>
      <c r="M41" t="s">
        <v>40</v>
      </c>
      <c r="P41" s="41" t="s">
        <v>41</v>
      </c>
      <c r="Q41" s="41"/>
      <c r="S41">
        <v>0.6</v>
      </c>
    </row>
    <row r="42" spans="1:22" x14ac:dyDescent="0.25">
      <c r="B42" t="s">
        <v>48</v>
      </c>
      <c r="E42" s="41" t="s">
        <v>42</v>
      </c>
      <c r="F42" s="41"/>
      <c r="G42" s="10">
        <v>3</v>
      </c>
      <c r="M42" t="s">
        <v>48</v>
      </c>
      <c r="P42" s="41" t="s">
        <v>65</v>
      </c>
      <c r="Q42" s="41"/>
      <c r="S42">
        <v>5</v>
      </c>
    </row>
    <row r="43" spans="1:22" x14ac:dyDescent="0.25">
      <c r="B43" s="9" t="s">
        <v>43</v>
      </c>
      <c r="E43" s="41" t="s">
        <v>44</v>
      </c>
      <c r="F43" s="41"/>
      <c r="G43" s="10" t="s">
        <v>46</v>
      </c>
      <c r="M43" s="9" t="s">
        <v>43</v>
      </c>
      <c r="N43" s="9"/>
      <c r="P43" s="41" t="s">
        <v>44</v>
      </c>
      <c r="Q43" s="41"/>
      <c r="S43">
        <v>0.5</v>
      </c>
    </row>
    <row r="44" spans="1:22" ht="30.75" customHeight="1" x14ac:dyDescent="0.25">
      <c r="B44" s="9" t="s">
        <v>43</v>
      </c>
      <c r="E44" s="43" t="s">
        <v>45</v>
      </c>
      <c r="F44" s="43"/>
      <c r="G44" s="10">
        <v>3</v>
      </c>
      <c r="M44" s="9" t="s">
        <v>43</v>
      </c>
      <c r="N44" s="9"/>
      <c r="P44" s="43" t="s">
        <v>66</v>
      </c>
      <c r="Q44" s="43"/>
      <c r="S44">
        <v>1</v>
      </c>
    </row>
    <row r="45" spans="1:22" x14ac:dyDescent="0.25">
      <c r="B45" t="s">
        <v>47</v>
      </c>
      <c r="E45" s="43" t="s">
        <v>49</v>
      </c>
      <c r="F45" s="43"/>
      <c r="G45" s="10">
        <v>2.9249999999999998</v>
      </c>
      <c r="H45">
        <v>-1</v>
      </c>
      <c r="I45" s="18" t="s">
        <v>72</v>
      </c>
      <c r="J45" s="19" t="s">
        <v>74</v>
      </c>
      <c r="M45" t="s">
        <v>47</v>
      </c>
      <c r="P45" s="43" t="s">
        <v>68</v>
      </c>
      <c r="Q45" s="43"/>
      <c r="S45" s="10" t="s">
        <v>67</v>
      </c>
      <c r="T45">
        <v>-1</v>
      </c>
      <c r="U45" t="s">
        <v>79</v>
      </c>
      <c r="V45" s="19" t="s">
        <v>76</v>
      </c>
    </row>
    <row r="46" spans="1:22" x14ac:dyDescent="0.25">
      <c r="B46" t="s">
        <v>50</v>
      </c>
      <c r="E46" s="43" t="s">
        <v>49</v>
      </c>
      <c r="F46" s="43"/>
      <c r="G46" s="10">
        <v>1</v>
      </c>
      <c r="H46">
        <v>-2</v>
      </c>
      <c r="I46" s="18" t="s">
        <v>72</v>
      </c>
      <c r="J46" s="19" t="s">
        <v>75</v>
      </c>
      <c r="M46" t="s">
        <v>50</v>
      </c>
      <c r="P46" s="43" t="s">
        <v>68</v>
      </c>
      <c r="Q46" s="43"/>
      <c r="S46">
        <v>2</v>
      </c>
      <c r="T46">
        <v>-2</v>
      </c>
      <c r="U46" t="s">
        <v>79</v>
      </c>
      <c r="V46" s="19" t="s">
        <v>76</v>
      </c>
    </row>
    <row r="47" spans="1:22" x14ac:dyDescent="0.25">
      <c r="B47" t="s">
        <v>51</v>
      </c>
      <c r="E47" s="41" t="s">
        <v>44</v>
      </c>
      <c r="F47" s="41"/>
      <c r="G47" s="10">
        <v>3</v>
      </c>
      <c r="H47" s="11" t="s">
        <v>54</v>
      </c>
      <c r="I47" s="18" t="s">
        <v>70</v>
      </c>
      <c r="J47" s="19" t="s">
        <v>76</v>
      </c>
      <c r="M47" t="s">
        <v>51</v>
      </c>
      <c r="P47" s="43" t="s">
        <v>69</v>
      </c>
      <c r="Q47" s="43"/>
      <c r="S47">
        <v>5</v>
      </c>
      <c r="T47" s="11" t="s">
        <v>54</v>
      </c>
      <c r="U47" t="s">
        <v>79</v>
      </c>
      <c r="V47" s="19" t="s">
        <v>76</v>
      </c>
    </row>
    <row r="48" spans="1:22" x14ac:dyDescent="0.25">
      <c r="B48" t="s">
        <v>52</v>
      </c>
      <c r="E48" s="41" t="s">
        <v>53</v>
      </c>
      <c r="F48" s="41"/>
      <c r="G48" s="10">
        <v>3</v>
      </c>
      <c r="H48" s="11" t="s">
        <v>55</v>
      </c>
      <c r="I48" s="18" t="s">
        <v>71</v>
      </c>
      <c r="J48" s="19" t="s">
        <v>77</v>
      </c>
      <c r="M48" t="s">
        <v>52</v>
      </c>
      <c r="P48" s="41" t="s">
        <v>65</v>
      </c>
      <c r="Q48" s="41"/>
      <c r="S48">
        <v>5</v>
      </c>
      <c r="T48" s="11" t="s">
        <v>55</v>
      </c>
      <c r="U48" t="s">
        <v>81</v>
      </c>
      <c r="V48" s="19" t="s">
        <v>77</v>
      </c>
    </row>
    <row r="49" spans="2:22" x14ac:dyDescent="0.25">
      <c r="J49" s="19" t="s">
        <v>78</v>
      </c>
      <c r="U49" t="s">
        <v>80</v>
      </c>
      <c r="V49" s="19" t="s">
        <v>78</v>
      </c>
    </row>
    <row r="50" spans="2:22" x14ac:dyDescent="0.25">
      <c r="B50" t="s">
        <v>64</v>
      </c>
    </row>
    <row r="53" spans="2:22" x14ac:dyDescent="0.25">
      <c r="I53" t="s">
        <v>82</v>
      </c>
      <c r="K53">
        <f>1/2</f>
        <v>0.5</v>
      </c>
    </row>
    <row r="54" spans="2:22" x14ac:dyDescent="0.25">
      <c r="I54" t="s">
        <v>83</v>
      </c>
      <c r="K54">
        <f>K53*0.8/4</f>
        <v>0.1</v>
      </c>
      <c r="L54" t="s">
        <v>88</v>
      </c>
    </row>
    <row r="55" spans="2:22" x14ac:dyDescent="0.25">
      <c r="I55" t="s">
        <v>84</v>
      </c>
      <c r="K55">
        <f>K53*0.4/4</f>
        <v>0.05</v>
      </c>
      <c r="L55" t="s">
        <v>86</v>
      </c>
    </row>
    <row r="56" spans="2:22" x14ac:dyDescent="0.25">
      <c r="I56" t="s">
        <v>85</v>
      </c>
      <c r="K56">
        <f>K53*0.2/4</f>
        <v>2.5000000000000001E-2</v>
      </c>
      <c r="L56" t="s">
        <v>87</v>
      </c>
    </row>
  </sheetData>
  <mergeCells count="19">
    <mergeCell ref="P40:Q40"/>
    <mergeCell ref="M40:N40"/>
    <mergeCell ref="E40:F40"/>
    <mergeCell ref="E41:F41"/>
    <mergeCell ref="E42:F42"/>
    <mergeCell ref="P42:Q42"/>
    <mergeCell ref="P47:Q47"/>
    <mergeCell ref="E46:F46"/>
    <mergeCell ref="E47:F47"/>
    <mergeCell ref="E48:F48"/>
    <mergeCell ref="P41:Q41"/>
    <mergeCell ref="E44:F44"/>
    <mergeCell ref="E43:F43"/>
    <mergeCell ref="E45:F45"/>
    <mergeCell ref="P48:Q48"/>
    <mergeCell ref="P43:Q43"/>
    <mergeCell ref="P44:Q44"/>
    <mergeCell ref="P45:Q45"/>
    <mergeCell ref="P46:Q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EAE4-79EB-4AAB-8F21-5218E314A217}">
  <sheetPr>
    <outlinePr summaryBelow="0" summaryRight="0"/>
  </sheetPr>
  <dimension ref="B1:J41"/>
  <sheetViews>
    <sheetView workbookViewId="0">
      <selection activeCell="M23" sqref="M23"/>
    </sheetView>
  </sheetViews>
  <sheetFormatPr defaultColWidth="14.42578125" defaultRowHeight="15.75" customHeight="1" x14ac:dyDescent="0.2"/>
  <cols>
    <col min="1" max="1" width="14.42578125" style="5"/>
    <col min="2" max="2" width="17.42578125" style="5" customWidth="1"/>
    <col min="3" max="16384" width="14.42578125" style="5"/>
  </cols>
  <sheetData>
    <row r="1" spans="2:10" ht="15.75" customHeight="1" x14ac:dyDescent="0.2">
      <c r="B1" s="4" t="s">
        <v>3</v>
      </c>
      <c r="D1" s="4" t="s">
        <v>4</v>
      </c>
    </row>
    <row r="2" spans="2:10" ht="12.75" x14ac:dyDescent="0.2">
      <c r="C2" s="4" t="s">
        <v>5</v>
      </c>
      <c r="D2" s="4">
        <v>103.59</v>
      </c>
      <c r="E2" s="4" t="s">
        <v>6</v>
      </c>
      <c r="F2" s="5" t="s">
        <v>19</v>
      </c>
    </row>
    <row r="3" spans="2:10" ht="12.75" x14ac:dyDescent="0.2">
      <c r="C3" s="4" t="s">
        <v>7</v>
      </c>
      <c r="D3" s="4">
        <v>96</v>
      </c>
      <c r="E3" s="4" t="s">
        <v>6</v>
      </c>
    </row>
    <row r="4" spans="2:10" ht="12.75" x14ac:dyDescent="0.2">
      <c r="C4" s="4" t="s">
        <v>8</v>
      </c>
      <c r="D4" s="4">
        <v>200</v>
      </c>
      <c r="E4" s="4" t="s">
        <v>21</v>
      </c>
    </row>
    <row r="5" spans="2:10" ht="12.75" x14ac:dyDescent="0.2">
      <c r="C5" s="4" t="s">
        <v>24</v>
      </c>
      <c r="D5" s="4">
        <v>100</v>
      </c>
      <c r="E5" s="4" t="s">
        <v>21</v>
      </c>
    </row>
    <row r="6" spans="2:10" ht="12.75" x14ac:dyDescent="0.2">
      <c r="C6" s="4" t="s">
        <v>25</v>
      </c>
      <c r="D6" s="4">
        <v>100</v>
      </c>
      <c r="E6" s="4" t="s">
        <v>21</v>
      </c>
    </row>
    <row r="7" spans="2:10" ht="12.75" x14ac:dyDescent="0.2">
      <c r="C7" s="4" t="s">
        <v>26</v>
      </c>
      <c r="D7" s="4">
        <v>100</v>
      </c>
      <c r="E7" s="4" t="s">
        <v>21</v>
      </c>
    </row>
    <row r="8" spans="2:10" ht="12.75" x14ac:dyDescent="0.2">
      <c r="C8" s="5" t="s">
        <v>27</v>
      </c>
      <c r="D8" s="4">
        <v>200</v>
      </c>
      <c r="E8" s="4" t="s">
        <v>21</v>
      </c>
      <c r="F8" s="5" t="s">
        <v>28</v>
      </c>
    </row>
    <row r="9" spans="2:10" ht="12.75" x14ac:dyDescent="0.2">
      <c r="C9" s="4"/>
      <c r="D9" s="4"/>
      <c r="E9" s="4"/>
    </row>
    <row r="12" spans="2:10" ht="12.75" x14ac:dyDescent="0.2">
      <c r="C12" s="6"/>
      <c r="F12" s="6"/>
      <c r="I12" s="4"/>
    </row>
    <row r="13" spans="2:10" ht="12.75" x14ac:dyDescent="0.2">
      <c r="C13" s="4" t="s">
        <v>9</v>
      </c>
      <c r="F13" s="4">
        <v>0.2</v>
      </c>
      <c r="I13" s="4"/>
    </row>
    <row r="14" spans="2:10" ht="12.75" x14ac:dyDescent="0.2">
      <c r="C14" s="4">
        <v>1</v>
      </c>
      <c r="D14" s="4" t="str">
        <f>CONCATENATE("microg ",C2)</f>
        <v>microg Ca</v>
      </c>
      <c r="F14" s="4"/>
      <c r="G14" s="4"/>
      <c r="I14" s="4"/>
      <c r="J14" s="4"/>
    </row>
    <row r="15" spans="2:10" ht="12.75" x14ac:dyDescent="0.2">
      <c r="C15" s="4">
        <v>2</v>
      </c>
      <c r="D15" s="4" t="str">
        <f>CONCATENATE("microg ",C3)</f>
        <v>microg Ni</v>
      </c>
      <c r="E15" s="5">
        <v>10</v>
      </c>
      <c r="F15" s="4">
        <f>$F$13*E15</f>
        <v>2</v>
      </c>
      <c r="G15" s="4"/>
      <c r="I15" s="4"/>
      <c r="J15" s="4"/>
    </row>
    <row r="16" spans="2:10" ht="12.75" x14ac:dyDescent="0.2">
      <c r="C16" s="4">
        <v>10</v>
      </c>
      <c r="D16" s="4" t="str">
        <f t="shared" ref="D16" si="0">CONCATENATE("microg ",C4)</f>
        <v>microg Fe</v>
      </c>
      <c r="E16" s="5">
        <v>4000</v>
      </c>
      <c r="F16" s="4">
        <f t="shared" ref="F16:F20" si="1">$F$13*E16</f>
        <v>800</v>
      </c>
      <c r="G16" s="4"/>
      <c r="I16" s="4"/>
      <c r="J16" s="4"/>
    </row>
    <row r="17" spans="2:10" ht="12.75" x14ac:dyDescent="0.2">
      <c r="C17" s="4">
        <v>5</v>
      </c>
      <c r="D17" s="4" t="str">
        <f>CONCATENATE("microg ",C5)</f>
        <v xml:space="preserve">microg Ti </v>
      </c>
      <c r="E17" s="5">
        <v>200</v>
      </c>
      <c r="F17" s="4">
        <f t="shared" si="1"/>
        <v>40</v>
      </c>
      <c r="G17" s="4"/>
      <c r="I17" s="4"/>
      <c r="J17" s="4"/>
    </row>
    <row r="18" spans="2:10" ht="12.75" x14ac:dyDescent="0.2">
      <c r="C18" s="4">
        <v>5</v>
      </c>
      <c r="D18" s="4" t="str">
        <f t="shared" ref="D18:D20" si="2">CONCATENATE("microg ",C6)</f>
        <v>microg V</v>
      </c>
      <c r="E18" s="5">
        <v>5</v>
      </c>
      <c r="F18" s="4">
        <f t="shared" si="1"/>
        <v>1</v>
      </c>
      <c r="G18" s="4"/>
      <c r="I18" s="4"/>
      <c r="J18" s="4"/>
    </row>
    <row r="19" spans="2:10" ht="12.75" x14ac:dyDescent="0.2">
      <c r="C19" s="4">
        <v>5</v>
      </c>
      <c r="D19" s="4" t="str">
        <f t="shared" si="2"/>
        <v>microg Zn</v>
      </c>
      <c r="E19" s="5">
        <v>5</v>
      </c>
      <c r="F19" s="4">
        <f t="shared" si="1"/>
        <v>1</v>
      </c>
      <c r="G19" s="4"/>
      <c r="I19" s="4"/>
      <c r="J19" s="4"/>
    </row>
    <row r="20" spans="2:10" ht="12.75" x14ac:dyDescent="0.2">
      <c r="C20" s="5">
        <v>10</v>
      </c>
      <c r="D20" s="4" t="str">
        <f t="shared" si="2"/>
        <v>microg Cu</v>
      </c>
      <c r="E20" s="5">
        <v>30</v>
      </c>
      <c r="F20" s="4">
        <f t="shared" si="1"/>
        <v>6</v>
      </c>
      <c r="G20" s="4"/>
      <c r="J20" s="4"/>
    </row>
    <row r="21" spans="2:10" ht="12.75" x14ac:dyDescent="0.2"/>
    <row r="22" spans="2:10" ht="12.75" x14ac:dyDescent="0.2"/>
    <row r="23" spans="2:10" ht="12.75" x14ac:dyDescent="0.2"/>
    <row r="24" spans="2:10" ht="12.75" x14ac:dyDescent="0.2"/>
    <row r="25" spans="2:10" ht="12.75" x14ac:dyDescent="0.2">
      <c r="B25" s="4" t="s">
        <v>10</v>
      </c>
    </row>
    <row r="26" spans="2:10" ht="12.75" x14ac:dyDescent="0.2">
      <c r="C26" s="4" t="s">
        <v>11</v>
      </c>
      <c r="F26" s="4" t="s">
        <v>12</v>
      </c>
      <c r="I26" s="4" t="s">
        <v>12</v>
      </c>
    </row>
    <row r="27" spans="2:10" ht="12.75" x14ac:dyDescent="0.2">
      <c r="C27" s="4">
        <v>10</v>
      </c>
      <c r="F27" s="4">
        <v>20</v>
      </c>
      <c r="I27" s="4">
        <v>7</v>
      </c>
    </row>
    <row r="28" spans="2:10" ht="12.75" x14ac:dyDescent="0.2">
      <c r="C28" s="4" t="s">
        <v>13</v>
      </c>
      <c r="F28" s="4" t="s">
        <v>13</v>
      </c>
      <c r="I28" s="4" t="s">
        <v>13</v>
      </c>
    </row>
    <row r="29" spans="2:10" ht="12.75" x14ac:dyDescent="0.2">
      <c r="C29" s="7">
        <f>C14/D2</f>
        <v>9.6534414518775948E-3</v>
      </c>
      <c r="D29" s="4" t="s">
        <v>14</v>
      </c>
      <c r="F29" s="4">
        <f>F27*E14</f>
        <v>0</v>
      </c>
      <c r="G29" s="4" t="s">
        <v>15</v>
      </c>
      <c r="I29" s="4">
        <f>I27*0.1</f>
        <v>0.70000000000000007</v>
      </c>
      <c r="J29" s="4" t="s">
        <v>16</v>
      </c>
    </row>
    <row r="30" spans="2:10" ht="12.75" x14ac:dyDescent="0.2">
      <c r="C30" s="7">
        <f>C15/D3</f>
        <v>2.0833333333333332E-2</v>
      </c>
      <c r="D30" s="4" t="s">
        <v>17</v>
      </c>
    </row>
    <row r="31" spans="2:10" ht="12.75" x14ac:dyDescent="0.2">
      <c r="C31" s="7">
        <f t="shared" ref="C31:C34" si="3">C16/D4</f>
        <v>0.05</v>
      </c>
      <c r="D31" s="4" t="s">
        <v>18</v>
      </c>
    </row>
    <row r="32" spans="2:10" ht="12.75" x14ac:dyDescent="0.2">
      <c r="C32" s="7">
        <f t="shared" si="3"/>
        <v>0.05</v>
      </c>
      <c r="D32" s="4" t="str">
        <f>CONCATENATE("mL ",C5)</f>
        <v xml:space="preserve">mL Ti </v>
      </c>
    </row>
    <row r="33" spans="3:4" ht="15.75" customHeight="1" x14ac:dyDescent="0.2">
      <c r="C33" s="7">
        <f t="shared" si="3"/>
        <v>0.05</v>
      </c>
      <c r="D33" s="4" t="str">
        <f>CONCATENATE("mL ",C6)</f>
        <v>mL V</v>
      </c>
    </row>
    <row r="34" spans="3:4" ht="15.75" customHeight="1" x14ac:dyDescent="0.2">
      <c r="C34" s="7">
        <f t="shared" si="3"/>
        <v>0.05</v>
      </c>
      <c r="D34" s="4" t="str">
        <f>CONCATENATE("mL ",C7)</f>
        <v>mL Zn</v>
      </c>
    </row>
    <row r="35" spans="3:4" ht="15.75" customHeight="1" x14ac:dyDescent="0.2">
      <c r="C35" s="7">
        <f>C20/D8</f>
        <v>0.05</v>
      </c>
      <c r="D35" s="4" t="str">
        <f>CONCATENATE("mL ",C8)</f>
        <v>mL Cu</v>
      </c>
    </row>
    <row r="37" spans="3:4" ht="15.75" customHeight="1" x14ac:dyDescent="0.2">
      <c r="C37" s="7"/>
    </row>
    <row r="41" spans="3:4" ht="15.75" customHeight="1" x14ac:dyDescent="0.2">
      <c r="C41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D872-F64B-411D-828C-4F586B30560E}">
  <dimension ref="A1:HT37"/>
  <sheetViews>
    <sheetView topLeftCell="A13" workbookViewId="0">
      <selection activeCell="D39" sqref="D39"/>
    </sheetView>
  </sheetViews>
  <sheetFormatPr defaultRowHeight="15" x14ac:dyDescent="0.25"/>
  <cols>
    <col min="7" max="7" width="15.7109375" bestFit="1" customWidth="1"/>
  </cols>
  <sheetData>
    <row r="1" spans="1:228" x14ac:dyDescent="0.25">
      <c r="A1" t="s">
        <v>107</v>
      </c>
      <c r="H1" t="s">
        <v>233</v>
      </c>
      <c r="K1" t="s">
        <v>232</v>
      </c>
      <c r="U1" t="s">
        <v>231</v>
      </c>
      <c r="X1" t="s">
        <v>230</v>
      </c>
      <c r="AH1" t="s">
        <v>229</v>
      </c>
      <c r="AK1" t="s">
        <v>228</v>
      </c>
      <c r="AU1" t="s">
        <v>227</v>
      </c>
      <c r="AX1" t="s">
        <v>226</v>
      </c>
      <c r="BH1" t="s">
        <v>225</v>
      </c>
      <c r="BK1" t="s">
        <v>224</v>
      </c>
      <c r="BU1" t="s">
        <v>223</v>
      </c>
      <c r="BX1" t="s">
        <v>222</v>
      </c>
      <c r="CH1" t="s">
        <v>221</v>
      </c>
      <c r="CK1" t="s">
        <v>220</v>
      </c>
      <c r="CU1" t="s">
        <v>219</v>
      </c>
      <c r="CX1" t="s">
        <v>218</v>
      </c>
      <c r="DH1" t="s">
        <v>217</v>
      </c>
      <c r="DK1" t="s">
        <v>216</v>
      </c>
      <c r="DU1" t="s">
        <v>215</v>
      </c>
      <c r="DX1" t="s">
        <v>214</v>
      </c>
      <c r="EH1" t="s">
        <v>213</v>
      </c>
      <c r="EK1" t="s">
        <v>212</v>
      </c>
      <c r="EU1" t="s">
        <v>90</v>
      </c>
      <c r="EX1" t="s">
        <v>211</v>
      </c>
      <c r="FH1" t="s">
        <v>210</v>
      </c>
      <c r="FK1" t="s">
        <v>209</v>
      </c>
      <c r="FU1" t="s">
        <v>91</v>
      </c>
      <c r="FX1" t="s">
        <v>208</v>
      </c>
      <c r="GH1" t="s">
        <v>207</v>
      </c>
      <c r="GK1" t="s">
        <v>206</v>
      </c>
      <c r="GU1" t="s">
        <v>92</v>
      </c>
      <c r="GX1" t="s">
        <v>205</v>
      </c>
      <c r="HH1" t="s">
        <v>204</v>
      </c>
      <c r="HK1" t="s">
        <v>203</v>
      </c>
    </row>
    <row r="2" spans="1:228" x14ac:dyDescent="0.25">
      <c r="B2" t="s">
        <v>202</v>
      </c>
      <c r="C2" t="s">
        <v>201</v>
      </c>
      <c r="D2" t="s">
        <v>200</v>
      </c>
      <c r="E2" t="s">
        <v>199</v>
      </c>
      <c r="F2" t="s">
        <v>198</v>
      </c>
      <c r="G2" t="s">
        <v>93</v>
      </c>
      <c r="H2" t="s">
        <v>95</v>
      </c>
      <c r="I2" t="s">
        <v>96</v>
      </c>
      <c r="J2" t="s">
        <v>97</v>
      </c>
      <c r="K2" t="s">
        <v>197</v>
      </c>
      <c r="L2" t="s">
        <v>196</v>
      </c>
      <c r="M2" t="s">
        <v>195</v>
      </c>
      <c r="N2" t="s">
        <v>194</v>
      </c>
      <c r="O2" t="s">
        <v>193</v>
      </c>
      <c r="P2" t="s">
        <v>192</v>
      </c>
      <c r="Q2" t="s">
        <v>191</v>
      </c>
      <c r="R2" t="s">
        <v>190</v>
      </c>
      <c r="S2" t="s">
        <v>189</v>
      </c>
      <c r="T2" t="s">
        <v>188</v>
      </c>
      <c r="U2" t="s">
        <v>95</v>
      </c>
      <c r="V2" t="s">
        <v>96</v>
      </c>
      <c r="W2" t="s">
        <v>97</v>
      </c>
      <c r="X2" t="s">
        <v>197</v>
      </c>
      <c r="Y2" t="s">
        <v>196</v>
      </c>
      <c r="Z2" t="s">
        <v>195</v>
      </c>
      <c r="AA2" t="s">
        <v>194</v>
      </c>
      <c r="AB2" t="s">
        <v>193</v>
      </c>
      <c r="AC2" t="s">
        <v>192</v>
      </c>
      <c r="AD2" t="s">
        <v>191</v>
      </c>
      <c r="AE2" t="s">
        <v>190</v>
      </c>
      <c r="AF2" t="s">
        <v>189</v>
      </c>
      <c r="AG2" t="s">
        <v>188</v>
      </c>
      <c r="AH2" t="s">
        <v>95</v>
      </c>
      <c r="AI2" t="s">
        <v>96</v>
      </c>
      <c r="AJ2" t="s">
        <v>97</v>
      </c>
      <c r="AK2" t="s">
        <v>197</v>
      </c>
      <c r="AL2" t="s">
        <v>196</v>
      </c>
      <c r="AM2" t="s">
        <v>195</v>
      </c>
      <c r="AN2" t="s">
        <v>194</v>
      </c>
      <c r="AO2" t="s">
        <v>193</v>
      </c>
      <c r="AP2" t="s">
        <v>192</v>
      </c>
      <c r="AQ2" t="s">
        <v>191</v>
      </c>
      <c r="AR2" t="s">
        <v>190</v>
      </c>
      <c r="AS2" t="s">
        <v>189</v>
      </c>
      <c r="AT2" t="s">
        <v>188</v>
      </c>
      <c r="AU2" t="s">
        <v>95</v>
      </c>
      <c r="AV2" t="s">
        <v>96</v>
      </c>
      <c r="AW2" t="s">
        <v>97</v>
      </c>
      <c r="AX2" t="s">
        <v>197</v>
      </c>
      <c r="AY2" t="s">
        <v>196</v>
      </c>
      <c r="AZ2" t="s">
        <v>195</v>
      </c>
      <c r="BA2" t="s">
        <v>194</v>
      </c>
      <c r="BB2" t="s">
        <v>193</v>
      </c>
      <c r="BC2" t="s">
        <v>192</v>
      </c>
      <c r="BD2" t="s">
        <v>191</v>
      </c>
      <c r="BE2" t="s">
        <v>190</v>
      </c>
      <c r="BF2" t="s">
        <v>189</v>
      </c>
      <c r="BG2" t="s">
        <v>188</v>
      </c>
      <c r="BH2" t="s">
        <v>95</v>
      </c>
      <c r="BI2" t="s">
        <v>96</v>
      </c>
      <c r="BJ2" t="s">
        <v>97</v>
      </c>
      <c r="BK2" t="s">
        <v>197</v>
      </c>
      <c r="BL2" t="s">
        <v>196</v>
      </c>
      <c r="BM2" t="s">
        <v>195</v>
      </c>
      <c r="BN2" t="s">
        <v>194</v>
      </c>
      <c r="BO2" t="s">
        <v>193</v>
      </c>
      <c r="BP2" t="s">
        <v>192</v>
      </c>
      <c r="BQ2" t="s">
        <v>191</v>
      </c>
      <c r="BR2" t="s">
        <v>190</v>
      </c>
      <c r="BS2" t="s">
        <v>189</v>
      </c>
      <c r="BT2" t="s">
        <v>188</v>
      </c>
      <c r="BU2" t="s">
        <v>95</v>
      </c>
      <c r="BV2" t="s">
        <v>96</v>
      </c>
      <c r="BW2" t="s">
        <v>97</v>
      </c>
      <c r="BX2" t="s">
        <v>197</v>
      </c>
      <c r="BY2" t="s">
        <v>196</v>
      </c>
      <c r="BZ2" t="s">
        <v>195</v>
      </c>
      <c r="CA2" t="s">
        <v>194</v>
      </c>
      <c r="CB2" t="s">
        <v>193</v>
      </c>
      <c r="CC2" t="s">
        <v>192</v>
      </c>
      <c r="CD2" t="s">
        <v>191</v>
      </c>
      <c r="CE2" t="s">
        <v>190</v>
      </c>
      <c r="CF2" t="s">
        <v>189</v>
      </c>
      <c r="CG2" t="s">
        <v>188</v>
      </c>
      <c r="CH2" t="s">
        <v>95</v>
      </c>
      <c r="CI2" t="s">
        <v>96</v>
      </c>
      <c r="CJ2" t="s">
        <v>97</v>
      </c>
      <c r="CK2" t="s">
        <v>197</v>
      </c>
      <c r="CL2" t="s">
        <v>196</v>
      </c>
      <c r="CM2" t="s">
        <v>195</v>
      </c>
      <c r="CN2" t="s">
        <v>194</v>
      </c>
      <c r="CO2" t="s">
        <v>193</v>
      </c>
      <c r="CP2" t="s">
        <v>192</v>
      </c>
      <c r="CQ2" t="s">
        <v>191</v>
      </c>
      <c r="CR2" t="s">
        <v>190</v>
      </c>
      <c r="CS2" t="s">
        <v>189</v>
      </c>
      <c r="CT2" t="s">
        <v>188</v>
      </c>
      <c r="CU2" t="s">
        <v>95</v>
      </c>
      <c r="CV2" t="s">
        <v>96</v>
      </c>
      <c r="CW2" t="s">
        <v>97</v>
      </c>
      <c r="CX2" t="s">
        <v>197</v>
      </c>
      <c r="CY2" t="s">
        <v>196</v>
      </c>
      <c r="CZ2" t="s">
        <v>195</v>
      </c>
      <c r="DA2" t="s">
        <v>194</v>
      </c>
      <c r="DB2" t="s">
        <v>193</v>
      </c>
      <c r="DC2" t="s">
        <v>192</v>
      </c>
      <c r="DD2" t="s">
        <v>191</v>
      </c>
      <c r="DE2" t="s">
        <v>190</v>
      </c>
      <c r="DF2" t="s">
        <v>189</v>
      </c>
      <c r="DG2" t="s">
        <v>188</v>
      </c>
      <c r="DH2" t="s">
        <v>95</v>
      </c>
      <c r="DI2" t="s">
        <v>96</v>
      </c>
      <c r="DJ2" t="s">
        <v>97</v>
      </c>
      <c r="DK2" t="s">
        <v>197</v>
      </c>
      <c r="DL2" t="s">
        <v>196</v>
      </c>
      <c r="DM2" t="s">
        <v>195</v>
      </c>
      <c r="DN2" t="s">
        <v>194</v>
      </c>
      <c r="DO2" t="s">
        <v>193</v>
      </c>
      <c r="DP2" t="s">
        <v>192</v>
      </c>
      <c r="DQ2" t="s">
        <v>191</v>
      </c>
      <c r="DR2" t="s">
        <v>190</v>
      </c>
      <c r="DS2" t="s">
        <v>189</v>
      </c>
      <c r="DT2" t="s">
        <v>188</v>
      </c>
      <c r="DU2" t="s">
        <v>95</v>
      </c>
      <c r="DV2" t="s">
        <v>96</v>
      </c>
      <c r="DW2" t="s">
        <v>97</v>
      </c>
      <c r="DX2" t="s">
        <v>197</v>
      </c>
      <c r="DY2" t="s">
        <v>196</v>
      </c>
      <c r="DZ2" t="s">
        <v>195</v>
      </c>
      <c r="EA2" t="s">
        <v>194</v>
      </c>
      <c r="EB2" t="s">
        <v>193</v>
      </c>
      <c r="EC2" t="s">
        <v>192</v>
      </c>
      <c r="ED2" t="s">
        <v>191</v>
      </c>
      <c r="EE2" t="s">
        <v>190</v>
      </c>
      <c r="EF2" t="s">
        <v>189</v>
      </c>
      <c r="EG2" t="s">
        <v>188</v>
      </c>
      <c r="EH2" t="s">
        <v>95</v>
      </c>
      <c r="EI2" t="s">
        <v>96</v>
      </c>
      <c r="EJ2" t="s">
        <v>97</v>
      </c>
      <c r="EK2" t="s">
        <v>197</v>
      </c>
      <c r="EL2" t="s">
        <v>196</v>
      </c>
      <c r="EM2" t="s">
        <v>195</v>
      </c>
      <c r="EN2" t="s">
        <v>194</v>
      </c>
      <c r="EO2" t="s">
        <v>193</v>
      </c>
      <c r="EP2" t="s">
        <v>192</v>
      </c>
      <c r="EQ2" t="s">
        <v>191</v>
      </c>
      <c r="ER2" t="s">
        <v>190</v>
      </c>
      <c r="ES2" t="s">
        <v>189</v>
      </c>
      <c r="ET2" t="s">
        <v>188</v>
      </c>
      <c r="EU2" t="s">
        <v>97</v>
      </c>
      <c r="EV2" t="s">
        <v>98</v>
      </c>
      <c r="EW2" t="s">
        <v>99</v>
      </c>
      <c r="EX2" t="s">
        <v>197</v>
      </c>
      <c r="EY2" t="s">
        <v>196</v>
      </c>
      <c r="EZ2" t="s">
        <v>195</v>
      </c>
      <c r="FA2" t="s">
        <v>194</v>
      </c>
      <c r="FB2" t="s">
        <v>193</v>
      </c>
      <c r="FC2" t="s">
        <v>192</v>
      </c>
      <c r="FD2" t="s">
        <v>191</v>
      </c>
      <c r="FE2" t="s">
        <v>190</v>
      </c>
      <c r="FF2" t="s">
        <v>189</v>
      </c>
      <c r="FG2" t="s">
        <v>188</v>
      </c>
      <c r="FH2" t="s">
        <v>97</v>
      </c>
      <c r="FI2" t="s">
        <v>98</v>
      </c>
      <c r="FJ2" t="s">
        <v>99</v>
      </c>
      <c r="FK2" t="s">
        <v>197</v>
      </c>
      <c r="FL2" t="s">
        <v>196</v>
      </c>
      <c r="FM2" t="s">
        <v>195</v>
      </c>
      <c r="FN2" t="s">
        <v>194</v>
      </c>
      <c r="FO2" t="s">
        <v>193</v>
      </c>
      <c r="FP2" t="s">
        <v>192</v>
      </c>
      <c r="FQ2" t="s">
        <v>191</v>
      </c>
      <c r="FR2" t="s">
        <v>190</v>
      </c>
      <c r="FS2" t="s">
        <v>189</v>
      </c>
      <c r="FT2" t="s">
        <v>188</v>
      </c>
      <c r="FU2" t="s">
        <v>97</v>
      </c>
      <c r="FV2" t="s">
        <v>98</v>
      </c>
      <c r="FW2" t="s">
        <v>99</v>
      </c>
      <c r="FX2" t="s">
        <v>197</v>
      </c>
      <c r="FY2" t="s">
        <v>196</v>
      </c>
      <c r="FZ2" t="s">
        <v>195</v>
      </c>
      <c r="GA2" t="s">
        <v>194</v>
      </c>
      <c r="GB2" t="s">
        <v>193</v>
      </c>
      <c r="GC2" t="s">
        <v>192</v>
      </c>
      <c r="GD2" t="s">
        <v>191</v>
      </c>
      <c r="GE2" t="s">
        <v>190</v>
      </c>
      <c r="GF2" t="s">
        <v>189</v>
      </c>
      <c r="GG2" t="s">
        <v>188</v>
      </c>
      <c r="GH2" t="s">
        <v>97</v>
      </c>
      <c r="GI2" t="s">
        <v>98</v>
      </c>
      <c r="GJ2" t="s">
        <v>99</v>
      </c>
      <c r="GK2" t="s">
        <v>197</v>
      </c>
      <c r="GL2" t="s">
        <v>196</v>
      </c>
      <c r="GM2" t="s">
        <v>195</v>
      </c>
      <c r="GN2" t="s">
        <v>194</v>
      </c>
      <c r="GO2" t="s">
        <v>193</v>
      </c>
      <c r="GP2" t="s">
        <v>192</v>
      </c>
      <c r="GQ2" t="s">
        <v>191</v>
      </c>
      <c r="GR2" t="s">
        <v>190</v>
      </c>
      <c r="GS2" t="s">
        <v>189</v>
      </c>
      <c r="GT2" t="s">
        <v>188</v>
      </c>
      <c r="GU2" t="s">
        <v>97</v>
      </c>
      <c r="GV2" t="s">
        <v>98</v>
      </c>
      <c r="GW2" t="s">
        <v>99</v>
      </c>
      <c r="GX2" t="s">
        <v>197</v>
      </c>
      <c r="GY2" t="s">
        <v>196</v>
      </c>
      <c r="GZ2" t="s">
        <v>195</v>
      </c>
      <c r="HA2" t="s">
        <v>194</v>
      </c>
      <c r="HB2" t="s">
        <v>193</v>
      </c>
      <c r="HC2" t="s">
        <v>192</v>
      </c>
      <c r="HD2" t="s">
        <v>191</v>
      </c>
      <c r="HE2" t="s">
        <v>190</v>
      </c>
      <c r="HF2" t="s">
        <v>189</v>
      </c>
      <c r="HG2" t="s">
        <v>188</v>
      </c>
      <c r="HH2" t="s">
        <v>97</v>
      </c>
      <c r="HI2" t="s">
        <v>98</v>
      </c>
      <c r="HJ2" t="s">
        <v>99</v>
      </c>
      <c r="HK2" t="s">
        <v>197</v>
      </c>
      <c r="HL2" t="s">
        <v>196</v>
      </c>
      <c r="HM2" t="s">
        <v>195</v>
      </c>
      <c r="HN2" t="s">
        <v>194</v>
      </c>
      <c r="HO2" t="s">
        <v>193</v>
      </c>
      <c r="HP2" t="s">
        <v>192</v>
      </c>
      <c r="HQ2" t="s">
        <v>191</v>
      </c>
      <c r="HR2" t="s">
        <v>190</v>
      </c>
      <c r="HS2" t="s">
        <v>189</v>
      </c>
      <c r="HT2" t="s">
        <v>188</v>
      </c>
    </row>
    <row r="3" spans="1:228" x14ac:dyDescent="0.25">
      <c r="A3" t="s">
        <v>117</v>
      </c>
      <c r="B3" t="b">
        <v>0</v>
      </c>
      <c r="C3" t="s">
        <v>187</v>
      </c>
      <c r="D3" s="37">
        <v>43993.60833333333</v>
      </c>
      <c r="E3" t="s">
        <v>180</v>
      </c>
      <c r="F3">
        <v>1</v>
      </c>
      <c r="G3" t="s">
        <v>186</v>
      </c>
      <c r="H3" t="s">
        <v>105</v>
      </c>
      <c r="I3" t="s">
        <v>104</v>
      </c>
      <c r="J3">
        <v>604.62</v>
      </c>
      <c r="K3" t="b">
        <v>0</v>
      </c>
      <c r="L3">
        <v>630.65</v>
      </c>
      <c r="M3" t="b">
        <v>0</v>
      </c>
      <c r="N3">
        <v>580.6</v>
      </c>
      <c r="O3" t="b">
        <v>0</v>
      </c>
      <c r="P3">
        <v>720.74</v>
      </c>
      <c r="Q3" t="b">
        <v>0</v>
      </c>
      <c r="R3">
        <v>610.63</v>
      </c>
      <c r="S3" t="b">
        <v>0</v>
      </c>
      <c r="T3">
        <v>480.49</v>
      </c>
      <c r="U3">
        <v>0.122</v>
      </c>
      <c r="V3">
        <v>439.4</v>
      </c>
      <c r="W3">
        <v>25108.41</v>
      </c>
      <c r="X3" t="b">
        <v>0</v>
      </c>
      <c r="Y3">
        <v>25026.17</v>
      </c>
      <c r="Z3" t="b">
        <v>0</v>
      </c>
      <c r="AA3">
        <v>25477.56</v>
      </c>
      <c r="AB3" t="b">
        <v>0</v>
      </c>
      <c r="AC3">
        <v>25106.26</v>
      </c>
      <c r="AD3" t="b">
        <v>0</v>
      </c>
      <c r="AE3">
        <v>25898.61</v>
      </c>
      <c r="AF3" t="b">
        <v>0</v>
      </c>
      <c r="AG3">
        <v>24033.46</v>
      </c>
      <c r="AH3" t="s">
        <v>105</v>
      </c>
      <c r="AI3" t="s">
        <v>104</v>
      </c>
      <c r="AJ3">
        <v>2</v>
      </c>
      <c r="AK3" t="b">
        <v>0</v>
      </c>
      <c r="AL3">
        <v>10.01</v>
      </c>
      <c r="AM3" t="b">
        <v>0</v>
      </c>
      <c r="AN3">
        <v>0</v>
      </c>
      <c r="AO3" t="b">
        <v>0</v>
      </c>
      <c r="AP3">
        <v>0</v>
      </c>
      <c r="AQ3" t="b">
        <v>0</v>
      </c>
      <c r="AR3">
        <v>0</v>
      </c>
      <c r="AS3" t="b">
        <v>0</v>
      </c>
      <c r="AT3">
        <v>0</v>
      </c>
      <c r="AU3">
        <v>0</v>
      </c>
      <c r="AV3">
        <v>223.6</v>
      </c>
      <c r="AW3">
        <v>2</v>
      </c>
      <c r="AX3" t="b">
        <v>0</v>
      </c>
      <c r="AY3">
        <v>0</v>
      </c>
      <c r="AZ3" t="b">
        <v>0</v>
      </c>
      <c r="BA3">
        <v>0</v>
      </c>
      <c r="BB3" t="b">
        <v>0</v>
      </c>
      <c r="BC3">
        <v>0</v>
      </c>
      <c r="BD3" t="b">
        <v>0</v>
      </c>
      <c r="BE3">
        <v>10.01</v>
      </c>
      <c r="BF3" t="b">
        <v>0</v>
      </c>
      <c r="BG3">
        <v>0</v>
      </c>
      <c r="BH3" t="s">
        <v>105</v>
      </c>
      <c r="BI3" t="s">
        <v>104</v>
      </c>
      <c r="BJ3">
        <v>13187.16</v>
      </c>
      <c r="BK3" t="b">
        <v>0</v>
      </c>
      <c r="BL3">
        <v>13058.88</v>
      </c>
      <c r="BM3" t="b">
        <v>0</v>
      </c>
      <c r="BN3">
        <v>12948.7</v>
      </c>
      <c r="BO3" t="b">
        <v>0</v>
      </c>
      <c r="BP3">
        <v>13229.24</v>
      </c>
      <c r="BQ3" t="b">
        <v>0</v>
      </c>
      <c r="BR3">
        <v>13780.33</v>
      </c>
      <c r="BS3" t="b">
        <v>0</v>
      </c>
      <c r="BT3">
        <v>12918.65</v>
      </c>
      <c r="BU3">
        <v>0</v>
      </c>
      <c r="BV3">
        <v>24482.7</v>
      </c>
      <c r="BW3">
        <v>8997.82</v>
      </c>
      <c r="BX3" t="b">
        <v>0</v>
      </c>
      <c r="BY3">
        <v>9051.9</v>
      </c>
      <c r="BZ3" t="b">
        <v>0</v>
      </c>
      <c r="CA3">
        <v>9272.31</v>
      </c>
      <c r="CB3" t="b">
        <v>0</v>
      </c>
      <c r="CC3">
        <v>9332.33</v>
      </c>
      <c r="CD3" t="b">
        <v>0</v>
      </c>
      <c r="CE3">
        <v>8821.5300000000007</v>
      </c>
      <c r="CF3" t="b">
        <v>0</v>
      </c>
      <c r="CG3">
        <v>8511.0499999999993</v>
      </c>
      <c r="CH3" t="s">
        <v>105</v>
      </c>
      <c r="CI3" t="s">
        <v>104</v>
      </c>
      <c r="CJ3">
        <v>334.34</v>
      </c>
      <c r="CK3" t="b">
        <v>0</v>
      </c>
      <c r="CL3">
        <v>250.26</v>
      </c>
      <c r="CM3" t="b">
        <v>0</v>
      </c>
      <c r="CN3">
        <v>300.31</v>
      </c>
      <c r="CO3" t="b">
        <v>0</v>
      </c>
      <c r="CP3">
        <v>380.39</v>
      </c>
      <c r="CQ3" t="b">
        <v>0</v>
      </c>
      <c r="CR3">
        <v>350.36</v>
      </c>
      <c r="CS3" t="b">
        <v>0</v>
      </c>
      <c r="CT3">
        <v>390.4</v>
      </c>
      <c r="CU3" t="s">
        <v>105</v>
      </c>
      <c r="CV3" t="s">
        <v>104</v>
      </c>
      <c r="CW3">
        <v>3521.98</v>
      </c>
      <c r="CX3" t="b">
        <v>0</v>
      </c>
      <c r="CY3">
        <v>3604.08</v>
      </c>
      <c r="CZ3" t="b">
        <v>0</v>
      </c>
      <c r="DA3">
        <v>3293.71</v>
      </c>
      <c r="DB3" t="b">
        <v>0</v>
      </c>
      <c r="DC3">
        <v>3794.32</v>
      </c>
      <c r="DD3" t="b">
        <v>0</v>
      </c>
      <c r="DE3">
        <v>3584.06</v>
      </c>
      <c r="DF3" t="b">
        <v>0</v>
      </c>
      <c r="DG3">
        <v>3333.75</v>
      </c>
      <c r="DH3">
        <v>6.0000000000000001E-3</v>
      </c>
      <c r="DI3">
        <v>149.4</v>
      </c>
      <c r="DJ3">
        <v>3730.28</v>
      </c>
      <c r="DK3" t="b">
        <v>0</v>
      </c>
      <c r="DL3">
        <v>3864.61</v>
      </c>
      <c r="DM3" t="b">
        <v>0</v>
      </c>
      <c r="DN3">
        <v>3423.86</v>
      </c>
      <c r="DO3" t="b">
        <v>0</v>
      </c>
      <c r="DP3">
        <v>3774.28</v>
      </c>
      <c r="DQ3" t="b">
        <v>0</v>
      </c>
      <c r="DR3">
        <v>3844.38</v>
      </c>
      <c r="DS3" t="b">
        <v>0</v>
      </c>
      <c r="DT3">
        <v>3744.26</v>
      </c>
      <c r="DU3">
        <v>3.7440000000000002</v>
      </c>
      <c r="DV3">
        <v>92.7</v>
      </c>
      <c r="DW3">
        <v>2885.2</v>
      </c>
      <c r="DX3" t="b">
        <v>0</v>
      </c>
      <c r="DY3">
        <v>3063.4</v>
      </c>
      <c r="DZ3" t="b">
        <v>0</v>
      </c>
      <c r="EA3">
        <v>2592.84</v>
      </c>
      <c r="EB3" t="b">
        <v>0</v>
      </c>
      <c r="EC3">
        <v>3023.35</v>
      </c>
      <c r="ED3" t="b">
        <v>0</v>
      </c>
      <c r="EE3">
        <v>2783.09</v>
      </c>
      <c r="EF3" t="b">
        <v>0</v>
      </c>
      <c r="EG3">
        <v>2963.3</v>
      </c>
      <c r="EH3">
        <v>1.2E-2</v>
      </c>
      <c r="EI3">
        <v>147.9</v>
      </c>
      <c r="EJ3">
        <v>1035.0899999999999</v>
      </c>
      <c r="EK3" t="b">
        <v>0</v>
      </c>
      <c r="EL3">
        <v>1041.0999999999999</v>
      </c>
      <c r="EM3" t="b">
        <v>0</v>
      </c>
      <c r="EN3">
        <v>1031.08</v>
      </c>
      <c r="EO3" t="b">
        <v>0</v>
      </c>
      <c r="EP3">
        <v>1091.1400000000001</v>
      </c>
      <c r="EQ3" t="b">
        <v>0</v>
      </c>
      <c r="ER3">
        <v>1111.17</v>
      </c>
      <c r="ES3" t="b">
        <v>0</v>
      </c>
      <c r="ET3">
        <v>900.94</v>
      </c>
      <c r="EU3">
        <v>52085.29</v>
      </c>
      <c r="EV3">
        <v>100</v>
      </c>
      <c r="EW3">
        <v>0.9</v>
      </c>
      <c r="EX3" t="b">
        <v>0</v>
      </c>
      <c r="EY3">
        <v>52665.8</v>
      </c>
      <c r="EZ3" t="b">
        <v>0</v>
      </c>
      <c r="FA3">
        <v>51932.34</v>
      </c>
      <c r="FB3" t="b">
        <v>0</v>
      </c>
      <c r="FC3">
        <v>51380.08</v>
      </c>
      <c r="FD3" t="b">
        <v>0</v>
      </c>
      <c r="FE3">
        <v>52214.080000000002</v>
      </c>
      <c r="FF3" t="b">
        <v>0</v>
      </c>
      <c r="FG3">
        <v>52234.15</v>
      </c>
      <c r="FH3">
        <v>3840.37</v>
      </c>
      <c r="FI3">
        <v>100</v>
      </c>
      <c r="FJ3">
        <v>5.7</v>
      </c>
      <c r="FK3" t="b">
        <v>0</v>
      </c>
      <c r="FL3">
        <v>4074.67</v>
      </c>
      <c r="FM3" t="b">
        <v>0</v>
      </c>
      <c r="FN3">
        <v>4024.59</v>
      </c>
      <c r="FO3" t="b">
        <v>0</v>
      </c>
      <c r="FP3">
        <v>3523.98</v>
      </c>
      <c r="FQ3" t="b">
        <v>0</v>
      </c>
      <c r="FR3">
        <v>3804.34</v>
      </c>
      <c r="FS3" t="b">
        <v>0</v>
      </c>
      <c r="FT3">
        <v>3774.28</v>
      </c>
      <c r="FU3">
        <v>73804.19</v>
      </c>
      <c r="FV3">
        <v>100</v>
      </c>
      <c r="FW3">
        <v>1.3</v>
      </c>
      <c r="FX3" t="b">
        <v>0</v>
      </c>
      <c r="FY3">
        <v>73802.09</v>
      </c>
      <c r="FZ3" t="b">
        <v>0</v>
      </c>
      <c r="GA3">
        <v>72926.92</v>
      </c>
      <c r="GB3" t="b">
        <v>0</v>
      </c>
      <c r="GC3">
        <v>73480.05</v>
      </c>
      <c r="GD3" t="b">
        <v>0</v>
      </c>
      <c r="GE3">
        <v>73439.98</v>
      </c>
      <c r="GF3" t="b">
        <v>0</v>
      </c>
      <c r="GG3">
        <v>75371.92</v>
      </c>
      <c r="GH3">
        <v>19202.09</v>
      </c>
      <c r="GI3">
        <v>100</v>
      </c>
      <c r="GJ3">
        <v>1.7</v>
      </c>
      <c r="GK3" t="b">
        <v>0</v>
      </c>
      <c r="GL3">
        <v>18710.89</v>
      </c>
      <c r="GM3" t="b">
        <v>0</v>
      </c>
      <c r="GN3">
        <v>19312.28</v>
      </c>
      <c r="GO3" t="b">
        <v>0</v>
      </c>
      <c r="GP3">
        <v>19141.95</v>
      </c>
      <c r="GQ3" t="b">
        <v>0</v>
      </c>
      <c r="GR3">
        <v>19633.16</v>
      </c>
      <c r="GS3" t="b">
        <v>0</v>
      </c>
      <c r="GT3">
        <v>19212.16</v>
      </c>
      <c r="GU3">
        <v>77945.429999999993</v>
      </c>
      <c r="GV3">
        <v>100</v>
      </c>
      <c r="GW3">
        <v>1.4</v>
      </c>
      <c r="GX3" t="b">
        <v>0</v>
      </c>
      <c r="GY3">
        <v>78253.09</v>
      </c>
      <c r="GZ3" t="b">
        <v>0</v>
      </c>
      <c r="HA3">
        <v>76139.86</v>
      </c>
      <c r="HB3" t="b">
        <v>0</v>
      </c>
      <c r="HC3">
        <v>78726.720000000001</v>
      </c>
      <c r="HD3" t="b">
        <v>0</v>
      </c>
      <c r="HE3">
        <v>78897.7</v>
      </c>
      <c r="HF3" t="b">
        <v>0</v>
      </c>
      <c r="HG3">
        <v>77709.759999999995</v>
      </c>
      <c r="HH3">
        <v>27845.23</v>
      </c>
      <c r="HI3">
        <v>100</v>
      </c>
      <c r="HJ3">
        <v>3.1</v>
      </c>
      <c r="HK3" t="b">
        <v>0</v>
      </c>
      <c r="HL3">
        <v>27845.35</v>
      </c>
      <c r="HM3" t="b">
        <v>0</v>
      </c>
      <c r="HN3">
        <v>28136.07</v>
      </c>
      <c r="HO3" t="b">
        <v>0</v>
      </c>
      <c r="HP3">
        <v>28687.69</v>
      </c>
      <c r="HQ3" t="b">
        <v>0</v>
      </c>
      <c r="HR3">
        <v>28136.02</v>
      </c>
      <c r="HS3" t="b">
        <v>0</v>
      </c>
      <c r="HT3">
        <v>26421.03</v>
      </c>
    </row>
    <row r="4" spans="1:228" x14ac:dyDescent="0.25">
      <c r="A4" t="s">
        <v>117</v>
      </c>
      <c r="B4" t="b">
        <v>0</v>
      </c>
      <c r="C4" t="s">
        <v>185</v>
      </c>
      <c r="D4" s="37">
        <v>43993.61041666667</v>
      </c>
      <c r="E4" t="s">
        <v>180</v>
      </c>
      <c r="F4">
        <v>1</v>
      </c>
      <c r="G4" t="s">
        <v>112</v>
      </c>
      <c r="H4">
        <v>0</v>
      </c>
      <c r="I4" t="s">
        <v>104</v>
      </c>
      <c r="J4">
        <v>654.67999999999995</v>
      </c>
      <c r="K4" t="b">
        <v>0</v>
      </c>
      <c r="L4">
        <v>720.75</v>
      </c>
      <c r="M4" t="b">
        <v>0</v>
      </c>
      <c r="N4">
        <v>590.61</v>
      </c>
      <c r="O4" t="b">
        <v>0</v>
      </c>
      <c r="P4">
        <v>590.61</v>
      </c>
      <c r="Q4" t="b">
        <v>0</v>
      </c>
      <c r="R4">
        <v>790.82</v>
      </c>
      <c r="S4" t="b">
        <v>0</v>
      </c>
      <c r="T4">
        <v>580.6</v>
      </c>
      <c r="U4">
        <v>0</v>
      </c>
      <c r="V4" t="s">
        <v>104</v>
      </c>
      <c r="W4">
        <v>25445.29</v>
      </c>
      <c r="X4" t="b">
        <v>0</v>
      </c>
      <c r="Y4">
        <v>25788.19</v>
      </c>
      <c r="Z4" t="b">
        <v>0</v>
      </c>
      <c r="AA4">
        <v>26199.39</v>
      </c>
      <c r="AB4" t="b">
        <v>0</v>
      </c>
      <c r="AC4">
        <v>24925.8</v>
      </c>
      <c r="AD4" t="b">
        <v>0</v>
      </c>
      <c r="AE4">
        <v>25417.22</v>
      </c>
      <c r="AF4" t="b">
        <v>0</v>
      </c>
      <c r="AG4">
        <v>24895.85</v>
      </c>
      <c r="AH4">
        <v>0</v>
      </c>
      <c r="AI4" t="s">
        <v>104</v>
      </c>
      <c r="AJ4">
        <v>4</v>
      </c>
      <c r="AK4" t="b">
        <v>0</v>
      </c>
      <c r="AL4">
        <v>0</v>
      </c>
      <c r="AM4" t="b">
        <v>0</v>
      </c>
      <c r="AN4">
        <v>0</v>
      </c>
      <c r="AO4" t="b">
        <v>0</v>
      </c>
      <c r="AP4">
        <v>0</v>
      </c>
      <c r="AQ4" t="b">
        <v>0</v>
      </c>
      <c r="AR4">
        <v>10.01</v>
      </c>
      <c r="AS4" t="b">
        <v>0</v>
      </c>
      <c r="AT4">
        <v>10.01</v>
      </c>
      <c r="AU4">
        <v>0</v>
      </c>
      <c r="AV4" t="s">
        <v>104</v>
      </c>
      <c r="AW4">
        <v>0</v>
      </c>
      <c r="AX4" t="b">
        <v>0</v>
      </c>
      <c r="AY4">
        <v>0</v>
      </c>
      <c r="AZ4" t="b">
        <v>0</v>
      </c>
      <c r="BA4">
        <v>0</v>
      </c>
      <c r="BB4" t="b">
        <v>0</v>
      </c>
      <c r="BC4">
        <v>0</v>
      </c>
      <c r="BD4" t="b">
        <v>0</v>
      </c>
      <c r="BE4">
        <v>0</v>
      </c>
      <c r="BF4" t="b">
        <v>0</v>
      </c>
      <c r="BG4">
        <v>0</v>
      </c>
      <c r="BH4">
        <v>0</v>
      </c>
      <c r="BI4" t="s">
        <v>104</v>
      </c>
      <c r="BJ4">
        <v>12423.73</v>
      </c>
      <c r="BK4" t="b">
        <v>0</v>
      </c>
      <c r="BL4">
        <v>12427.8</v>
      </c>
      <c r="BM4" t="b">
        <v>0</v>
      </c>
      <c r="BN4">
        <v>12107.13</v>
      </c>
      <c r="BO4" t="b">
        <v>0</v>
      </c>
      <c r="BP4">
        <v>12347.58</v>
      </c>
      <c r="BQ4" t="b">
        <v>0</v>
      </c>
      <c r="BR4">
        <v>12587.99</v>
      </c>
      <c r="BS4" t="b">
        <v>0</v>
      </c>
      <c r="BT4">
        <v>12648.16</v>
      </c>
      <c r="BU4">
        <v>0</v>
      </c>
      <c r="BV4" t="s">
        <v>104</v>
      </c>
      <c r="BW4">
        <v>9178.1299999999992</v>
      </c>
      <c r="BX4" t="b">
        <v>0</v>
      </c>
      <c r="BY4">
        <v>8400.8799999999992</v>
      </c>
      <c r="BZ4" t="b">
        <v>0</v>
      </c>
      <c r="CA4">
        <v>9061.94</v>
      </c>
      <c r="CB4" t="b">
        <v>0</v>
      </c>
      <c r="CC4">
        <v>9813.17</v>
      </c>
      <c r="CD4" t="b">
        <v>0</v>
      </c>
      <c r="CE4">
        <v>9001.7999999999993</v>
      </c>
      <c r="CF4" t="b">
        <v>0</v>
      </c>
      <c r="CG4">
        <v>9612.84</v>
      </c>
      <c r="CH4">
        <v>0</v>
      </c>
      <c r="CI4" t="s">
        <v>104</v>
      </c>
      <c r="CJ4">
        <v>328.34</v>
      </c>
      <c r="CK4" t="b">
        <v>0</v>
      </c>
      <c r="CL4">
        <v>350.36</v>
      </c>
      <c r="CM4" t="b">
        <v>0</v>
      </c>
      <c r="CN4">
        <v>320.33</v>
      </c>
      <c r="CO4" t="b">
        <v>0</v>
      </c>
      <c r="CP4">
        <v>350.36</v>
      </c>
      <c r="CQ4" t="b">
        <v>0</v>
      </c>
      <c r="CR4">
        <v>330.34</v>
      </c>
      <c r="CS4" t="b">
        <v>0</v>
      </c>
      <c r="CT4">
        <v>290.3</v>
      </c>
      <c r="CU4">
        <v>0</v>
      </c>
      <c r="CV4" t="s">
        <v>104</v>
      </c>
      <c r="CW4">
        <v>3676.18</v>
      </c>
      <c r="CX4" t="b">
        <v>0</v>
      </c>
      <c r="CY4">
        <v>3493.96</v>
      </c>
      <c r="CZ4" t="b">
        <v>0</v>
      </c>
      <c r="DA4">
        <v>3794.32</v>
      </c>
      <c r="DB4" t="b">
        <v>0</v>
      </c>
      <c r="DC4">
        <v>3674.19</v>
      </c>
      <c r="DD4" t="b">
        <v>0</v>
      </c>
      <c r="DE4">
        <v>3554.03</v>
      </c>
      <c r="DF4" t="b">
        <v>0</v>
      </c>
      <c r="DG4">
        <v>3864.41</v>
      </c>
      <c r="DH4">
        <v>0</v>
      </c>
      <c r="DI4" t="s">
        <v>104</v>
      </c>
      <c r="DJ4">
        <v>3618.1</v>
      </c>
      <c r="DK4" t="b">
        <v>0</v>
      </c>
      <c r="DL4">
        <v>3453.9</v>
      </c>
      <c r="DM4" t="b">
        <v>0</v>
      </c>
      <c r="DN4">
        <v>3784.32</v>
      </c>
      <c r="DO4" t="b">
        <v>0</v>
      </c>
      <c r="DP4">
        <v>3383.8</v>
      </c>
      <c r="DQ4" t="b">
        <v>0</v>
      </c>
      <c r="DR4">
        <v>3844.39</v>
      </c>
      <c r="DS4" t="b">
        <v>0</v>
      </c>
      <c r="DT4">
        <v>3624.1</v>
      </c>
      <c r="DU4">
        <v>0</v>
      </c>
      <c r="DV4" t="s">
        <v>104</v>
      </c>
      <c r="DW4">
        <v>2686.96</v>
      </c>
      <c r="DX4" t="b">
        <v>0</v>
      </c>
      <c r="DY4">
        <v>2692.97</v>
      </c>
      <c r="DZ4" t="b">
        <v>0</v>
      </c>
      <c r="EA4">
        <v>2492.73</v>
      </c>
      <c r="EB4" t="b">
        <v>0</v>
      </c>
      <c r="EC4">
        <v>3053.4</v>
      </c>
      <c r="ED4" t="b">
        <v>0</v>
      </c>
      <c r="EE4">
        <v>2813.1</v>
      </c>
      <c r="EF4" t="b">
        <v>0</v>
      </c>
      <c r="EG4">
        <v>2382.59</v>
      </c>
      <c r="EH4">
        <v>0</v>
      </c>
      <c r="EI4" t="s">
        <v>104</v>
      </c>
      <c r="EJ4">
        <v>995.04</v>
      </c>
      <c r="EK4" t="b">
        <v>0</v>
      </c>
      <c r="EL4">
        <v>890.93</v>
      </c>
      <c r="EM4" t="b">
        <v>0</v>
      </c>
      <c r="EN4">
        <v>1021.07</v>
      </c>
      <c r="EO4" t="b">
        <v>0</v>
      </c>
      <c r="EP4">
        <v>981.02</v>
      </c>
      <c r="EQ4" t="b">
        <v>0</v>
      </c>
      <c r="ER4">
        <v>1051.0999999999999</v>
      </c>
      <c r="ES4" t="b">
        <v>0</v>
      </c>
      <c r="ET4">
        <v>1031.08</v>
      </c>
      <c r="EU4">
        <v>53144.17</v>
      </c>
      <c r="EV4">
        <v>100</v>
      </c>
      <c r="EW4">
        <v>1.7</v>
      </c>
      <c r="EX4" t="b">
        <v>0</v>
      </c>
      <c r="EY4">
        <v>52675.69</v>
      </c>
      <c r="EZ4" t="b">
        <v>0</v>
      </c>
      <c r="FA4">
        <v>54343.77</v>
      </c>
      <c r="FB4" t="b">
        <v>0</v>
      </c>
      <c r="FC4">
        <v>53268.59</v>
      </c>
      <c r="FD4" t="b">
        <v>0</v>
      </c>
      <c r="FE4">
        <v>53439.67</v>
      </c>
      <c r="FF4" t="b">
        <v>0</v>
      </c>
      <c r="FG4">
        <v>51993.13</v>
      </c>
      <c r="FH4">
        <v>3582.04</v>
      </c>
      <c r="FI4">
        <v>100</v>
      </c>
      <c r="FJ4">
        <v>6.9</v>
      </c>
      <c r="FK4" t="b">
        <v>0</v>
      </c>
      <c r="FL4">
        <v>3924.48</v>
      </c>
      <c r="FM4" t="b">
        <v>0</v>
      </c>
      <c r="FN4">
        <v>3303.7</v>
      </c>
      <c r="FO4" t="b">
        <v>0</v>
      </c>
      <c r="FP4">
        <v>3654.13</v>
      </c>
      <c r="FQ4" t="b">
        <v>0</v>
      </c>
      <c r="FR4">
        <v>3644.12</v>
      </c>
      <c r="FS4" t="b">
        <v>0</v>
      </c>
      <c r="FT4">
        <v>3383.79</v>
      </c>
      <c r="FU4">
        <v>73805.72</v>
      </c>
      <c r="FV4">
        <v>100</v>
      </c>
      <c r="FW4">
        <v>1.7</v>
      </c>
      <c r="FX4" t="b">
        <v>0</v>
      </c>
      <c r="FY4">
        <v>73852.22</v>
      </c>
      <c r="FZ4" t="b">
        <v>0</v>
      </c>
      <c r="GA4">
        <v>73227.91</v>
      </c>
      <c r="GB4" t="b">
        <v>0</v>
      </c>
      <c r="GC4">
        <v>71980.850000000006</v>
      </c>
      <c r="GD4" t="b">
        <v>0</v>
      </c>
      <c r="GE4">
        <v>75250.539999999994</v>
      </c>
      <c r="GF4" t="b">
        <v>0</v>
      </c>
      <c r="GG4">
        <v>74717.070000000007</v>
      </c>
      <c r="GH4">
        <v>19476.759999999998</v>
      </c>
      <c r="GI4">
        <v>100</v>
      </c>
      <c r="GJ4">
        <v>1.1000000000000001</v>
      </c>
      <c r="GK4" t="b">
        <v>0</v>
      </c>
      <c r="GL4">
        <v>19502.849999999999</v>
      </c>
      <c r="GM4" t="b">
        <v>0</v>
      </c>
      <c r="GN4">
        <v>19171.98</v>
      </c>
      <c r="GO4" t="b">
        <v>0</v>
      </c>
      <c r="GP4">
        <v>19372.560000000001</v>
      </c>
      <c r="GQ4" t="b">
        <v>0</v>
      </c>
      <c r="GR4">
        <v>19572.95</v>
      </c>
      <c r="GS4" t="b">
        <v>0</v>
      </c>
      <c r="GT4">
        <v>19763.45</v>
      </c>
      <c r="GU4">
        <v>76791.8</v>
      </c>
      <c r="GV4">
        <v>100</v>
      </c>
      <c r="GW4">
        <v>1</v>
      </c>
      <c r="GX4" t="b">
        <v>0</v>
      </c>
      <c r="GY4">
        <v>77337.19</v>
      </c>
      <c r="GZ4" t="b">
        <v>0</v>
      </c>
      <c r="HA4">
        <v>75546.2</v>
      </c>
      <c r="HB4" t="b">
        <v>0</v>
      </c>
      <c r="HC4">
        <v>77367.17</v>
      </c>
      <c r="HD4" t="b">
        <v>0</v>
      </c>
      <c r="HE4">
        <v>76501.710000000006</v>
      </c>
      <c r="HF4" t="b">
        <v>0</v>
      </c>
      <c r="HG4">
        <v>77206.710000000006</v>
      </c>
      <c r="HH4">
        <v>28396.959999999999</v>
      </c>
      <c r="HI4">
        <v>100</v>
      </c>
      <c r="HJ4">
        <v>2.5</v>
      </c>
      <c r="HK4" t="b">
        <v>0</v>
      </c>
      <c r="HL4">
        <v>29239.360000000001</v>
      </c>
      <c r="HM4" t="b">
        <v>0</v>
      </c>
      <c r="HN4">
        <v>28527.360000000001</v>
      </c>
      <c r="HO4" t="b">
        <v>0</v>
      </c>
      <c r="HP4">
        <v>28176.37</v>
      </c>
      <c r="HQ4" t="b">
        <v>0</v>
      </c>
      <c r="HR4">
        <v>27313.72</v>
      </c>
      <c r="HS4" t="b">
        <v>0</v>
      </c>
      <c r="HT4">
        <v>28728.01</v>
      </c>
    </row>
    <row r="5" spans="1:228" x14ac:dyDescent="0.25">
      <c r="A5" t="s">
        <v>117</v>
      </c>
      <c r="B5" t="b">
        <v>0</v>
      </c>
      <c r="C5" t="s">
        <v>184</v>
      </c>
      <c r="D5" s="37">
        <v>43993.613194444442</v>
      </c>
      <c r="E5" t="s">
        <v>175</v>
      </c>
      <c r="F5">
        <v>2</v>
      </c>
      <c r="G5" t="s">
        <v>177</v>
      </c>
      <c r="H5">
        <v>14.028</v>
      </c>
      <c r="I5">
        <v>13</v>
      </c>
      <c r="J5">
        <v>1860</v>
      </c>
      <c r="K5" t="b">
        <v>0</v>
      </c>
      <c r="L5">
        <v>2032.19</v>
      </c>
      <c r="M5" t="b">
        <v>0</v>
      </c>
      <c r="N5">
        <v>1892.03</v>
      </c>
      <c r="O5" t="b">
        <v>0</v>
      </c>
      <c r="P5">
        <v>1942.08</v>
      </c>
      <c r="Q5" t="b">
        <v>0</v>
      </c>
      <c r="R5">
        <v>1681.8</v>
      </c>
      <c r="S5" t="b">
        <v>0</v>
      </c>
      <c r="T5">
        <v>1751.88</v>
      </c>
      <c r="U5">
        <v>13.599</v>
      </c>
      <c r="V5">
        <v>5.4</v>
      </c>
      <c r="W5">
        <v>44328.37</v>
      </c>
      <c r="X5" t="b">
        <v>0</v>
      </c>
      <c r="Y5">
        <v>44219.79</v>
      </c>
      <c r="Z5" t="b">
        <v>0</v>
      </c>
      <c r="AA5">
        <v>44470.99</v>
      </c>
      <c r="AB5" t="b">
        <v>0</v>
      </c>
      <c r="AC5">
        <v>44591.519999999997</v>
      </c>
      <c r="AD5" t="b">
        <v>0</v>
      </c>
      <c r="AE5">
        <v>44410.62</v>
      </c>
      <c r="AF5" t="b">
        <v>0</v>
      </c>
      <c r="AG5">
        <v>43948.94</v>
      </c>
      <c r="AH5">
        <v>9.0399999999999991</v>
      </c>
      <c r="AI5">
        <v>4.8</v>
      </c>
      <c r="AJ5">
        <v>4343.03</v>
      </c>
      <c r="AK5" t="b">
        <v>0</v>
      </c>
      <c r="AL5">
        <v>4835.75</v>
      </c>
      <c r="AM5" t="b">
        <v>0</v>
      </c>
      <c r="AN5">
        <v>4304.96</v>
      </c>
      <c r="AO5" t="b">
        <v>0</v>
      </c>
      <c r="AP5">
        <v>4294.95</v>
      </c>
      <c r="AQ5" t="b">
        <v>0</v>
      </c>
      <c r="AR5">
        <v>4084.67</v>
      </c>
      <c r="AS5" t="b">
        <v>0</v>
      </c>
      <c r="AT5">
        <v>4194.84</v>
      </c>
      <c r="AU5">
        <v>9.32</v>
      </c>
      <c r="AV5">
        <v>2.7</v>
      </c>
      <c r="AW5">
        <v>128964.65</v>
      </c>
      <c r="AX5" t="b">
        <v>0</v>
      </c>
      <c r="AY5">
        <v>128734.81</v>
      </c>
      <c r="AZ5" t="b">
        <v>0</v>
      </c>
      <c r="BA5">
        <v>129492.09</v>
      </c>
      <c r="BB5" t="b">
        <v>0</v>
      </c>
      <c r="BC5">
        <v>126008.45</v>
      </c>
      <c r="BD5" t="b">
        <v>0</v>
      </c>
      <c r="BE5">
        <v>131863.76999999999</v>
      </c>
      <c r="BF5" t="b">
        <v>0</v>
      </c>
      <c r="BG5">
        <v>128724.14</v>
      </c>
      <c r="BH5">
        <v>9.0909999999999993</v>
      </c>
      <c r="BI5">
        <v>2.4</v>
      </c>
      <c r="BJ5">
        <v>194490.87</v>
      </c>
      <c r="BK5" t="b">
        <v>0</v>
      </c>
      <c r="BL5">
        <v>194809.42</v>
      </c>
      <c r="BM5" t="b">
        <v>0</v>
      </c>
      <c r="BN5">
        <v>194008.84</v>
      </c>
      <c r="BO5" t="b">
        <v>0</v>
      </c>
      <c r="BP5">
        <v>193277.08</v>
      </c>
      <c r="BQ5" t="b">
        <v>0</v>
      </c>
      <c r="BR5">
        <v>194807.11</v>
      </c>
      <c r="BS5" t="b">
        <v>0</v>
      </c>
      <c r="BT5">
        <v>195551.89</v>
      </c>
      <c r="BU5">
        <v>10.201000000000001</v>
      </c>
      <c r="BV5">
        <v>1.5</v>
      </c>
      <c r="BW5">
        <v>447825.23</v>
      </c>
      <c r="BX5" t="b">
        <v>0</v>
      </c>
      <c r="BY5">
        <v>446002.15</v>
      </c>
      <c r="BZ5" t="b">
        <v>0</v>
      </c>
      <c r="CA5">
        <v>445958.19</v>
      </c>
      <c r="CB5" t="b">
        <v>0</v>
      </c>
      <c r="CC5">
        <v>444698.04</v>
      </c>
      <c r="CD5" t="b">
        <v>0</v>
      </c>
      <c r="CE5">
        <v>446583.82</v>
      </c>
      <c r="CF5" t="b">
        <v>0</v>
      </c>
      <c r="CG5">
        <v>455883.95</v>
      </c>
      <c r="CH5">
        <v>9.4510000000000005</v>
      </c>
      <c r="CI5">
        <v>2.5</v>
      </c>
      <c r="CJ5">
        <v>102886.46</v>
      </c>
      <c r="CK5" t="b">
        <v>0</v>
      </c>
      <c r="CL5">
        <v>103051.67</v>
      </c>
      <c r="CM5" t="b">
        <v>0</v>
      </c>
      <c r="CN5">
        <v>101932.58</v>
      </c>
      <c r="CO5" t="b">
        <v>0</v>
      </c>
      <c r="CP5">
        <v>102860.54</v>
      </c>
      <c r="CQ5" t="b">
        <v>0</v>
      </c>
      <c r="CR5">
        <v>102567.99</v>
      </c>
      <c r="CS5" t="b">
        <v>0</v>
      </c>
      <c r="CT5">
        <v>104019.53</v>
      </c>
      <c r="CU5">
        <v>448.43400000000003</v>
      </c>
      <c r="CV5">
        <v>1.7</v>
      </c>
      <c r="CW5">
        <v>30540.41</v>
      </c>
      <c r="CX5" t="b">
        <v>0</v>
      </c>
      <c r="CY5">
        <v>30983.87</v>
      </c>
      <c r="CZ5" t="b">
        <v>0</v>
      </c>
      <c r="DA5">
        <v>30010.74</v>
      </c>
      <c r="DB5" t="b">
        <v>0</v>
      </c>
      <c r="DC5">
        <v>30452</v>
      </c>
      <c r="DD5" t="b">
        <v>0</v>
      </c>
      <c r="DE5">
        <v>30211.54</v>
      </c>
      <c r="DF5" t="b">
        <v>0</v>
      </c>
      <c r="DG5">
        <v>31043.89</v>
      </c>
      <c r="DH5">
        <v>10.276</v>
      </c>
      <c r="DI5">
        <v>1.6</v>
      </c>
      <c r="DJ5">
        <v>210423.95</v>
      </c>
      <c r="DK5" t="b">
        <v>0</v>
      </c>
      <c r="DL5">
        <v>207005.84</v>
      </c>
      <c r="DM5" t="b">
        <v>0</v>
      </c>
      <c r="DN5">
        <v>207507.68</v>
      </c>
      <c r="DO5" t="b">
        <v>0</v>
      </c>
      <c r="DP5">
        <v>210932.39</v>
      </c>
      <c r="DQ5" t="b">
        <v>0</v>
      </c>
      <c r="DR5">
        <v>213032.61</v>
      </c>
      <c r="DS5" t="b">
        <v>0</v>
      </c>
      <c r="DT5">
        <v>213641.24</v>
      </c>
      <c r="DU5">
        <v>376.74200000000002</v>
      </c>
      <c r="DV5">
        <v>2.8</v>
      </c>
      <c r="DW5">
        <v>21908.43</v>
      </c>
      <c r="DX5" t="b">
        <v>0</v>
      </c>
      <c r="DY5">
        <v>21297.02</v>
      </c>
      <c r="DZ5" t="b">
        <v>0</v>
      </c>
      <c r="EA5">
        <v>22169.09</v>
      </c>
      <c r="EB5" t="b">
        <v>0</v>
      </c>
      <c r="EC5">
        <v>21768.04</v>
      </c>
      <c r="ED5" t="b">
        <v>0</v>
      </c>
      <c r="EE5">
        <v>21818.19</v>
      </c>
      <c r="EF5" t="b">
        <v>0</v>
      </c>
      <c r="EG5">
        <v>22489.83</v>
      </c>
      <c r="EH5">
        <v>9.9499999999999993</v>
      </c>
      <c r="EI5">
        <v>1.7</v>
      </c>
      <c r="EJ5">
        <v>46889.91</v>
      </c>
      <c r="EK5" t="b">
        <v>0</v>
      </c>
      <c r="EL5">
        <v>46851.91</v>
      </c>
      <c r="EM5" t="b">
        <v>0</v>
      </c>
      <c r="EN5">
        <v>46600.66</v>
      </c>
      <c r="EO5" t="b">
        <v>0</v>
      </c>
      <c r="EP5">
        <v>47022.37</v>
      </c>
      <c r="EQ5" t="b">
        <v>0</v>
      </c>
      <c r="ER5">
        <v>47534.46</v>
      </c>
      <c r="ES5" t="b">
        <v>0</v>
      </c>
      <c r="ET5">
        <v>46440.14</v>
      </c>
      <c r="EU5">
        <v>52408.6</v>
      </c>
      <c r="EV5">
        <v>98.6</v>
      </c>
      <c r="EW5">
        <v>1.9</v>
      </c>
      <c r="EX5" t="b">
        <v>0</v>
      </c>
      <c r="EY5">
        <v>52746.1</v>
      </c>
      <c r="EZ5" t="b">
        <v>0</v>
      </c>
      <c r="FA5">
        <v>50887.78</v>
      </c>
      <c r="FB5" t="b">
        <v>0</v>
      </c>
      <c r="FC5">
        <v>52083.18</v>
      </c>
      <c r="FD5" t="b">
        <v>0</v>
      </c>
      <c r="FE5">
        <v>52796.41</v>
      </c>
      <c r="FF5" t="b">
        <v>0</v>
      </c>
      <c r="FG5">
        <v>53529.54</v>
      </c>
      <c r="FH5">
        <v>3794.32</v>
      </c>
      <c r="FI5">
        <v>105.9</v>
      </c>
      <c r="FJ5">
        <v>2.1</v>
      </c>
      <c r="FK5" t="b">
        <v>0</v>
      </c>
      <c r="FL5">
        <v>3914.46</v>
      </c>
      <c r="FM5" t="b">
        <v>0</v>
      </c>
      <c r="FN5">
        <v>3834.35</v>
      </c>
      <c r="FO5" t="b">
        <v>0</v>
      </c>
      <c r="FP5">
        <v>3764.29</v>
      </c>
      <c r="FQ5" t="b">
        <v>0</v>
      </c>
      <c r="FR5">
        <v>3744.26</v>
      </c>
      <c r="FS5" t="b">
        <v>0</v>
      </c>
      <c r="FT5">
        <v>3714.22</v>
      </c>
      <c r="FU5">
        <v>72417.649999999994</v>
      </c>
      <c r="FV5">
        <v>98.1</v>
      </c>
      <c r="FW5">
        <v>0.5</v>
      </c>
      <c r="FX5" t="b">
        <v>0</v>
      </c>
      <c r="FY5">
        <v>72906.37</v>
      </c>
      <c r="FZ5" t="b">
        <v>0</v>
      </c>
      <c r="GA5">
        <v>72010.740000000005</v>
      </c>
      <c r="GB5" t="b">
        <v>0</v>
      </c>
      <c r="GC5">
        <v>72394.149999999994</v>
      </c>
      <c r="GD5" t="b">
        <v>0</v>
      </c>
      <c r="GE5">
        <v>72604.95</v>
      </c>
      <c r="GF5" t="b">
        <v>0</v>
      </c>
      <c r="GG5">
        <v>72172.05</v>
      </c>
      <c r="GH5">
        <v>19599.03</v>
      </c>
      <c r="GI5">
        <v>100.6</v>
      </c>
      <c r="GJ5">
        <v>1</v>
      </c>
      <c r="GK5" t="b">
        <v>0</v>
      </c>
      <c r="GL5">
        <v>19653.2</v>
      </c>
      <c r="GM5" t="b">
        <v>0</v>
      </c>
      <c r="GN5">
        <v>19673.23</v>
      </c>
      <c r="GO5" t="b">
        <v>0</v>
      </c>
      <c r="GP5">
        <v>19262.25</v>
      </c>
      <c r="GQ5" t="b">
        <v>0</v>
      </c>
      <c r="GR5">
        <v>19592.98</v>
      </c>
      <c r="GS5" t="b">
        <v>0</v>
      </c>
      <c r="GT5">
        <v>19813.490000000002</v>
      </c>
      <c r="GU5">
        <v>72390.64</v>
      </c>
      <c r="GV5">
        <v>94.3</v>
      </c>
      <c r="GW5">
        <v>1.1000000000000001</v>
      </c>
      <c r="GX5" t="b">
        <v>0</v>
      </c>
      <c r="GY5">
        <v>71893.78</v>
      </c>
      <c r="GZ5" t="b">
        <v>0</v>
      </c>
      <c r="HA5">
        <v>73342.95</v>
      </c>
      <c r="HB5" t="b">
        <v>0</v>
      </c>
      <c r="HC5">
        <v>71601.539999999994</v>
      </c>
      <c r="HD5" t="b">
        <v>0</v>
      </c>
      <c r="HE5">
        <v>71953.789999999994</v>
      </c>
      <c r="HF5" t="b">
        <v>0</v>
      </c>
      <c r="HG5">
        <v>73161.119999999995</v>
      </c>
      <c r="HH5">
        <v>26862.47</v>
      </c>
      <c r="HI5">
        <v>94.6</v>
      </c>
      <c r="HJ5">
        <v>2.7</v>
      </c>
      <c r="HK5" t="b">
        <v>0</v>
      </c>
      <c r="HL5">
        <v>27394.07</v>
      </c>
      <c r="HM5" t="b">
        <v>0</v>
      </c>
      <c r="HN5">
        <v>26230.59</v>
      </c>
      <c r="HO5" t="b">
        <v>0</v>
      </c>
      <c r="HP5">
        <v>26040.17</v>
      </c>
      <c r="HQ5" t="b">
        <v>0</v>
      </c>
      <c r="HR5">
        <v>26942.639999999999</v>
      </c>
      <c r="HS5" t="b">
        <v>0</v>
      </c>
      <c r="HT5">
        <v>27704.89</v>
      </c>
    </row>
    <row r="6" spans="1:228" x14ac:dyDescent="0.25">
      <c r="A6" t="s">
        <v>117</v>
      </c>
      <c r="B6" t="b">
        <v>0</v>
      </c>
      <c r="C6" t="s">
        <v>183</v>
      </c>
      <c r="D6" s="37">
        <v>43993.615277777775</v>
      </c>
      <c r="E6" t="s">
        <v>175</v>
      </c>
      <c r="F6">
        <v>3</v>
      </c>
      <c r="G6" t="s">
        <v>115</v>
      </c>
      <c r="H6">
        <v>139.22300000000001</v>
      </c>
      <c r="I6">
        <v>3.7</v>
      </c>
      <c r="J6">
        <v>12678.2</v>
      </c>
      <c r="K6" t="b">
        <v>0</v>
      </c>
      <c r="L6">
        <v>12628.06</v>
      </c>
      <c r="M6" t="b">
        <v>0</v>
      </c>
      <c r="N6">
        <v>13269.3</v>
      </c>
      <c r="O6" t="b">
        <v>0</v>
      </c>
      <c r="P6">
        <v>12858.51</v>
      </c>
      <c r="Q6" t="b">
        <v>0</v>
      </c>
      <c r="R6">
        <v>12888.64</v>
      </c>
      <c r="S6" t="b">
        <v>0</v>
      </c>
      <c r="T6">
        <v>11746.48</v>
      </c>
      <c r="U6">
        <v>138.96700000000001</v>
      </c>
      <c r="V6">
        <v>2.1</v>
      </c>
      <c r="W6">
        <v>221170.94</v>
      </c>
      <c r="X6" t="b">
        <v>0</v>
      </c>
      <c r="Y6">
        <v>220841.49</v>
      </c>
      <c r="Z6" t="b">
        <v>0</v>
      </c>
      <c r="AA6">
        <v>226946.43</v>
      </c>
      <c r="AB6" t="b">
        <v>0</v>
      </c>
      <c r="AC6">
        <v>218239.8</v>
      </c>
      <c r="AD6" t="b">
        <v>0</v>
      </c>
      <c r="AE6">
        <v>217918.57</v>
      </c>
      <c r="AF6" t="b">
        <v>0</v>
      </c>
      <c r="AG6">
        <v>221908.4</v>
      </c>
      <c r="AH6">
        <v>91.602000000000004</v>
      </c>
      <c r="AI6">
        <v>4.5999999999999996</v>
      </c>
      <c r="AJ6">
        <v>43844.75</v>
      </c>
      <c r="AK6" t="b">
        <v>0</v>
      </c>
      <c r="AL6">
        <v>44400.78</v>
      </c>
      <c r="AM6" t="b">
        <v>0</v>
      </c>
      <c r="AN6">
        <v>41981.5</v>
      </c>
      <c r="AO6" t="b">
        <v>0</v>
      </c>
      <c r="AP6">
        <v>44742.18</v>
      </c>
      <c r="AQ6" t="b">
        <v>0</v>
      </c>
      <c r="AR6">
        <v>43366.7</v>
      </c>
      <c r="AS6" t="b">
        <v>0</v>
      </c>
      <c r="AT6">
        <v>44732.57</v>
      </c>
      <c r="AU6">
        <v>94.716999999999999</v>
      </c>
      <c r="AV6">
        <v>4.8</v>
      </c>
      <c r="AW6">
        <v>1308001.08</v>
      </c>
      <c r="AX6" t="b">
        <v>0</v>
      </c>
      <c r="AY6">
        <v>1275683.1000000001</v>
      </c>
      <c r="AZ6" t="b">
        <v>0</v>
      </c>
      <c r="BA6">
        <v>1308502.9099999999</v>
      </c>
      <c r="BB6" t="b">
        <v>0</v>
      </c>
      <c r="BC6">
        <v>1309998.6599999999</v>
      </c>
      <c r="BD6" t="b">
        <v>0</v>
      </c>
      <c r="BE6">
        <v>1329363.8899999999</v>
      </c>
      <c r="BF6" t="b">
        <v>0</v>
      </c>
      <c r="BG6">
        <v>1316456.8400000001</v>
      </c>
      <c r="BH6">
        <v>94.403999999999996</v>
      </c>
      <c r="BI6">
        <v>5.3</v>
      </c>
      <c r="BJ6">
        <v>1891610.54</v>
      </c>
      <c r="BK6" t="b">
        <v>0</v>
      </c>
      <c r="BL6">
        <v>1858530.85</v>
      </c>
      <c r="BM6" t="b">
        <v>0</v>
      </c>
      <c r="BN6">
        <v>1878542.27</v>
      </c>
      <c r="BO6" t="b">
        <v>0</v>
      </c>
      <c r="BP6">
        <v>1892692.23</v>
      </c>
      <c r="BQ6" t="b">
        <v>0</v>
      </c>
      <c r="BR6">
        <v>1939763.64</v>
      </c>
      <c r="BS6" t="b">
        <v>0</v>
      </c>
      <c r="BT6">
        <v>1888523.73</v>
      </c>
      <c r="BU6">
        <v>101.852</v>
      </c>
      <c r="BV6">
        <v>1.9</v>
      </c>
      <c r="BW6">
        <v>4377845.5999999996</v>
      </c>
      <c r="BX6" t="b">
        <v>0</v>
      </c>
      <c r="BY6">
        <v>4364888.0199999996</v>
      </c>
      <c r="BZ6" t="b">
        <v>0</v>
      </c>
      <c r="CA6">
        <v>4414037.4800000004</v>
      </c>
      <c r="CB6" t="b">
        <v>0</v>
      </c>
      <c r="CC6">
        <v>4321050.59</v>
      </c>
      <c r="CD6" t="b">
        <v>0</v>
      </c>
      <c r="CE6">
        <v>4385044.26</v>
      </c>
      <c r="CF6" t="b">
        <v>0</v>
      </c>
      <c r="CG6">
        <v>4404207.6500000004</v>
      </c>
      <c r="CH6">
        <v>97.626000000000005</v>
      </c>
      <c r="CI6">
        <v>3.9</v>
      </c>
      <c r="CJ6">
        <v>1057690.5</v>
      </c>
      <c r="CK6" t="b">
        <v>0</v>
      </c>
      <c r="CL6">
        <v>1052620.08</v>
      </c>
      <c r="CM6" t="b">
        <v>0</v>
      </c>
      <c r="CN6">
        <v>1050054.2</v>
      </c>
      <c r="CO6" t="b">
        <v>0</v>
      </c>
      <c r="CP6">
        <v>1055327.8700000001</v>
      </c>
      <c r="CQ6" t="b">
        <v>0</v>
      </c>
      <c r="CR6">
        <v>1053517.97</v>
      </c>
      <c r="CS6" t="b">
        <v>0</v>
      </c>
      <c r="CT6">
        <v>1076932.3600000001</v>
      </c>
      <c r="CU6">
        <v>105.86199999999999</v>
      </c>
      <c r="CV6">
        <v>5.5</v>
      </c>
      <c r="CW6">
        <v>10097.65</v>
      </c>
      <c r="CX6" t="b">
        <v>0</v>
      </c>
      <c r="CY6">
        <v>10334.049999999999</v>
      </c>
      <c r="CZ6" t="b">
        <v>0</v>
      </c>
      <c r="DA6">
        <v>9652.92</v>
      </c>
      <c r="DB6" t="b">
        <v>0</v>
      </c>
      <c r="DC6">
        <v>10163.799999999999</v>
      </c>
      <c r="DD6" t="b">
        <v>0</v>
      </c>
      <c r="DE6">
        <v>10394.129999999999</v>
      </c>
      <c r="DF6" t="b">
        <v>0</v>
      </c>
      <c r="DG6">
        <v>9943.3700000000008</v>
      </c>
      <c r="DH6">
        <v>100.479</v>
      </c>
      <c r="DI6">
        <v>3.4</v>
      </c>
      <c r="DJ6">
        <v>2027916.13</v>
      </c>
      <c r="DK6" t="b">
        <v>0</v>
      </c>
      <c r="DL6">
        <v>2010283.57</v>
      </c>
      <c r="DM6" t="b">
        <v>0</v>
      </c>
      <c r="DN6">
        <v>2070496.44</v>
      </c>
      <c r="DO6" t="b">
        <v>0</v>
      </c>
      <c r="DP6">
        <v>1992747.68</v>
      </c>
      <c r="DQ6" t="b">
        <v>0</v>
      </c>
      <c r="DR6">
        <v>1980692.93</v>
      </c>
      <c r="DS6" t="b">
        <v>0</v>
      </c>
      <c r="DT6">
        <v>2085360.05</v>
      </c>
      <c r="DU6">
        <v>108.224</v>
      </c>
      <c r="DV6">
        <v>5.9</v>
      </c>
      <c r="DW6">
        <v>8180.53</v>
      </c>
      <c r="DX6" t="b">
        <v>0</v>
      </c>
      <c r="DY6">
        <v>8320.74</v>
      </c>
      <c r="DZ6" t="b">
        <v>0</v>
      </c>
      <c r="EA6">
        <v>8290.67</v>
      </c>
      <c r="EB6" t="b">
        <v>0</v>
      </c>
      <c r="EC6">
        <v>7759.9</v>
      </c>
      <c r="ED6" t="b">
        <v>0</v>
      </c>
      <c r="EE6">
        <v>8260.65</v>
      </c>
      <c r="EF6" t="b">
        <v>0</v>
      </c>
      <c r="EG6">
        <v>8270.68</v>
      </c>
      <c r="EH6">
        <v>97.649000000000001</v>
      </c>
      <c r="EI6">
        <v>2.4</v>
      </c>
      <c r="EJ6">
        <v>454119.87</v>
      </c>
      <c r="EK6" t="b">
        <v>0</v>
      </c>
      <c r="EL6">
        <v>450385.5</v>
      </c>
      <c r="EM6" t="b">
        <v>0</v>
      </c>
      <c r="EN6">
        <v>455085.34</v>
      </c>
      <c r="EO6" t="b">
        <v>0</v>
      </c>
      <c r="EP6">
        <v>453142.01</v>
      </c>
      <c r="EQ6" t="b">
        <v>0</v>
      </c>
      <c r="ER6">
        <v>450582.41</v>
      </c>
      <c r="ES6" t="b">
        <v>0</v>
      </c>
      <c r="ET6">
        <v>461404.1</v>
      </c>
      <c r="EU6">
        <v>52266.07</v>
      </c>
      <c r="EV6">
        <v>98.3</v>
      </c>
      <c r="EW6">
        <v>1.7</v>
      </c>
      <c r="EX6" t="b">
        <v>0</v>
      </c>
      <c r="EY6">
        <v>53198.44</v>
      </c>
      <c r="EZ6" t="b">
        <v>0</v>
      </c>
      <c r="FA6">
        <v>53057.61</v>
      </c>
      <c r="FB6" t="b">
        <v>0</v>
      </c>
      <c r="FC6">
        <v>51892.24</v>
      </c>
      <c r="FD6" t="b">
        <v>0</v>
      </c>
      <c r="FE6">
        <v>52113.19</v>
      </c>
      <c r="FF6" t="b">
        <v>0</v>
      </c>
      <c r="FG6">
        <v>51068.85</v>
      </c>
      <c r="FH6">
        <v>3790.31</v>
      </c>
      <c r="FI6">
        <v>105.8</v>
      </c>
      <c r="FJ6">
        <v>3.7</v>
      </c>
      <c r="FK6" t="b">
        <v>0</v>
      </c>
      <c r="FL6">
        <v>3814.34</v>
      </c>
      <c r="FM6" t="b">
        <v>0</v>
      </c>
      <c r="FN6">
        <v>3914.47</v>
      </c>
      <c r="FO6" t="b">
        <v>0</v>
      </c>
      <c r="FP6">
        <v>3864.4</v>
      </c>
      <c r="FQ6" t="b">
        <v>0</v>
      </c>
      <c r="FR6">
        <v>3554.01</v>
      </c>
      <c r="FS6" t="b">
        <v>0</v>
      </c>
      <c r="FT6">
        <v>3804.33</v>
      </c>
      <c r="FU6">
        <v>72510.23</v>
      </c>
      <c r="FV6">
        <v>98.2</v>
      </c>
      <c r="FW6">
        <v>2.6</v>
      </c>
      <c r="FX6" t="b">
        <v>0</v>
      </c>
      <c r="FY6">
        <v>75260.539999999994</v>
      </c>
      <c r="FZ6" t="b">
        <v>0</v>
      </c>
      <c r="GA6">
        <v>72473.91</v>
      </c>
      <c r="GB6" t="b">
        <v>0</v>
      </c>
      <c r="GC6">
        <v>72946.39</v>
      </c>
      <c r="GD6" t="b">
        <v>0</v>
      </c>
      <c r="GE6">
        <v>69949.39</v>
      </c>
      <c r="GF6" t="b">
        <v>0</v>
      </c>
      <c r="GG6">
        <v>71920.91</v>
      </c>
      <c r="GH6">
        <v>19725.38</v>
      </c>
      <c r="GI6">
        <v>101.3</v>
      </c>
      <c r="GJ6">
        <v>2.4</v>
      </c>
      <c r="GK6" t="b">
        <v>0</v>
      </c>
      <c r="GL6">
        <v>19342.57</v>
      </c>
      <c r="GM6" t="b">
        <v>0</v>
      </c>
      <c r="GN6">
        <v>19302.330000000002</v>
      </c>
      <c r="GO6" t="b">
        <v>0</v>
      </c>
      <c r="GP6">
        <v>20455.150000000001</v>
      </c>
      <c r="GQ6" t="b">
        <v>0</v>
      </c>
      <c r="GR6">
        <v>19673.23</v>
      </c>
      <c r="GS6" t="b">
        <v>0</v>
      </c>
      <c r="GT6">
        <v>19853.599999999999</v>
      </c>
      <c r="GU6">
        <v>75441.41</v>
      </c>
      <c r="GV6">
        <v>98.2</v>
      </c>
      <c r="GW6">
        <v>1.2</v>
      </c>
      <c r="GX6" t="b">
        <v>0</v>
      </c>
      <c r="GY6">
        <v>75274.77</v>
      </c>
      <c r="GZ6" t="b">
        <v>0</v>
      </c>
      <c r="HA6">
        <v>76894.75</v>
      </c>
      <c r="HB6" t="b">
        <v>0</v>
      </c>
      <c r="HC6">
        <v>74287.649999999994</v>
      </c>
      <c r="HD6" t="b">
        <v>0</v>
      </c>
      <c r="HE6">
        <v>75415.25</v>
      </c>
      <c r="HF6" t="b">
        <v>0</v>
      </c>
      <c r="HG6">
        <v>75334.64</v>
      </c>
      <c r="HH6">
        <v>27733.02</v>
      </c>
      <c r="HI6">
        <v>97.7</v>
      </c>
      <c r="HJ6">
        <v>2.2000000000000002</v>
      </c>
      <c r="HK6" t="b">
        <v>0</v>
      </c>
      <c r="HL6">
        <v>28717.84</v>
      </c>
      <c r="HM6" t="b">
        <v>0</v>
      </c>
      <c r="HN6">
        <v>27103.33</v>
      </c>
      <c r="HO6" t="b">
        <v>0</v>
      </c>
      <c r="HP6">
        <v>27795.11</v>
      </c>
      <c r="HQ6" t="b">
        <v>0</v>
      </c>
      <c r="HR6">
        <v>27554.52</v>
      </c>
      <c r="HS6" t="b">
        <v>0</v>
      </c>
      <c r="HT6">
        <v>27494.29</v>
      </c>
    </row>
    <row r="7" spans="1:228" x14ac:dyDescent="0.25">
      <c r="A7" t="s">
        <v>182</v>
      </c>
      <c r="B7" t="b">
        <v>0</v>
      </c>
      <c r="C7" t="s">
        <v>181</v>
      </c>
      <c r="D7" s="37">
        <v>43993.618055555555</v>
      </c>
      <c r="E7" t="s">
        <v>180</v>
      </c>
      <c r="F7">
        <v>3</v>
      </c>
      <c r="G7" t="s">
        <v>179</v>
      </c>
      <c r="H7">
        <v>137.65600000000001</v>
      </c>
      <c r="I7">
        <v>2.9</v>
      </c>
      <c r="J7">
        <v>12770.33</v>
      </c>
      <c r="K7" t="b">
        <v>0</v>
      </c>
      <c r="L7">
        <v>12798.38</v>
      </c>
      <c r="M7" t="b">
        <v>0</v>
      </c>
      <c r="N7">
        <v>12467.76</v>
      </c>
      <c r="O7" t="b">
        <v>0</v>
      </c>
      <c r="P7">
        <v>12898.52</v>
      </c>
      <c r="Q7" t="b">
        <v>0</v>
      </c>
      <c r="R7">
        <v>12578.03</v>
      </c>
      <c r="S7" t="b">
        <v>0</v>
      </c>
      <c r="T7">
        <v>13108.97</v>
      </c>
      <c r="U7">
        <v>137.78200000000001</v>
      </c>
      <c r="V7">
        <v>1.6</v>
      </c>
      <c r="W7">
        <v>223600.56</v>
      </c>
      <c r="X7" t="b">
        <v>0</v>
      </c>
      <c r="Y7">
        <v>223135.13</v>
      </c>
      <c r="Z7" t="b">
        <v>0</v>
      </c>
      <c r="AA7">
        <v>224592.2</v>
      </c>
      <c r="AB7" t="b">
        <v>0</v>
      </c>
      <c r="AC7">
        <v>221522.01</v>
      </c>
      <c r="AD7" t="b">
        <v>0</v>
      </c>
      <c r="AE7">
        <v>219610.26</v>
      </c>
      <c r="AF7" t="b">
        <v>0</v>
      </c>
      <c r="AG7">
        <v>229143.21</v>
      </c>
      <c r="AH7">
        <v>98.774000000000001</v>
      </c>
      <c r="AI7">
        <v>7.8</v>
      </c>
      <c r="AJ7">
        <v>44388.85</v>
      </c>
      <c r="AK7" t="b">
        <v>0</v>
      </c>
      <c r="AL7">
        <v>44631.96</v>
      </c>
      <c r="AM7" t="b">
        <v>0</v>
      </c>
      <c r="AN7">
        <v>44531.34</v>
      </c>
      <c r="AO7" t="b">
        <v>0</v>
      </c>
      <c r="AP7">
        <v>43878.7</v>
      </c>
      <c r="AQ7" t="b">
        <v>0</v>
      </c>
      <c r="AR7">
        <v>44933.1</v>
      </c>
      <c r="AS7" t="b">
        <v>0</v>
      </c>
      <c r="AT7">
        <v>43969.14</v>
      </c>
      <c r="AU7">
        <v>102.381</v>
      </c>
      <c r="AV7">
        <v>7</v>
      </c>
      <c r="AW7">
        <v>1328328.6399999999</v>
      </c>
      <c r="AX7" t="b">
        <v>0</v>
      </c>
      <c r="AY7">
        <v>1340349.52</v>
      </c>
      <c r="AZ7" t="b">
        <v>0</v>
      </c>
      <c r="BA7">
        <v>1322447.44</v>
      </c>
      <c r="BB7" t="b">
        <v>0</v>
      </c>
      <c r="BC7">
        <v>1314152.58</v>
      </c>
      <c r="BD7" t="b">
        <v>0</v>
      </c>
      <c r="BE7">
        <v>1330159.76</v>
      </c>
      <c r="BF7" t="b">
        <v>0</v>
      </c>
      <c r="BG7">
        <v>1334533.8999999999</v>
      </c>
      <c r="BH7">
        <v>100.249</v>
      </c>
      <c r="BI7">
        <v>7.4</v>
      </c>
      <c r="BJ7">
        <v>1887096.25</v>
      </c>
      <c r="BK7" t="b">
        <v>0</v>
      </c>
      <c r="BL7">
        <v>1821999.44</v>
      </c>
      <c r="BM7" t="b">
        <v>0</v>
      </c>
      <c r="BN7">
        <v>1883920.81</v>
      </c>
      <c r="BO7" t="b">
        <v>0</v>
      </c>
      <c r="BP7">
        <v>1883133.69</v>
      </c>
      <c r="BQ7" t="b">
        <v>0</v>
      </c>
      <c r="BR7">
        <v>1858509.42</v>
      </c>
      <c r="BS7" t="b">
        <v>0</v>
      </c>
      <c r="BT7">
        <v>1987917.89</v>
      </c>
      <c r="BU7">
        <v>100.506</v>
      </c>
      <c r="BV7">
        <v>1.9</v>
      </c>
      <c r="BW7">
        <v>4401010.4800000004</v>
      </c>
      <c r="BX7" t="b">
        <v>0</v>
      </c>
      <c r="BY7">
        <v>4346568.5999999996</v>
      </c>
      <c r="BZ7" t="b">
        <v>0</v>
      </c>
      <c r="CA7">
        <v>4503748.12</v>
      </c>
      <c r="CB7" t="b">
        <v>0</v>
      </c>
      <c r="CC7">
        <v>4395023.1500000004</v>
      </c>
      <c r="CD7" t="b">
        <v>0</v>
      </c>
      <c r="CE7">
        <v>4319561.13</v>
      </c>
      <c r="CF7" t="b">
        <v>0</v>
      </c>
      <c r="CG7">
        <v>4440151.4000000004</v>
      </c>
      <c r="CH7">
        <v>102.212</v>
      </c>
      <c r="CI7">
        <v>6.9</v>
      </c>
      <c r="CJ7">
        <v>1040201.57</v>
      </c>
      <c r="CK7" t="b">
        <v>0</v>
      </c>
      <c r="CL7">
        <v>1033021.15</v>
      </c>
      <c r="CM7" t="b">
        <v>0</v>
      </c>
      <c r="CN7">
        <v>1036159.29</v>
      </c>
      <c r="CO7" t="b">
        <v>0</v>
      </c>
      <c r="CP7">
        <v>1039116.7</v>
      </c>
      <c r="CQ7" t="b">
        <v>0</v>
      </c>
      <c r="CR7">
        <v>1037118.61</v>
      </c>
      <c r="CS7" t="b">
        <v>0</v>
      </c>
      <c r="CT7">
        <v>1055592.08</v>
      </c>
      <c r="CU7">
        <v>108.708</v>
      </c>
      <c r="CV7">
        <v>10.9</v>
      </c>
      <c r="CW7">
        <v>10187.83</v>
      </c>
      <c r="CX7" t="b">
        <v>0</v>
      </c>
      <c r="CY7">
        <v>9863.25</v>
      </c>
      <c r="CZ7" t="b">
        <v>0</v>
      </c>
      <c r="DA7">
        <v>10133.73</v>
      </c>
      <c r="DB7" t="b">
        <v>0</v>
      </c>
      <c r="DC7">
        <v>9602.7999999999993</v>
      </c>
      <c r="DD7" t="b">
        <v>0</v>
      </c>
      <c r="DE7">
        <v>10344.120000000001</v>
      </c>
      <c r="DF7" t="b">
        <v>0</v>
      </c>
      <c r="DG7">
        <v>10995.24</v>
      </c>
      <c r="DH7">
        <v>100.61199999999999</v>
      </c>
      <c r="DI7">
        <v>2.2000000000000002</v>
      </c>
      <c r="DJ7">
        <v>2052226.94</v>
      </c>
      <c r="DK7" t="b">
        <v>0</v>
      </c>
      <c r="DL7">
        <v>2099681.9500000002</v>
      </c>
      <c r="DM7" t="b">
        <v>0</v>
      </c>
      <c r="DN7">
        <v>2057089.4</v>
      </c>
      <c r="DO7" t="b">
        <v>0</v>
      </c>
      <c r="DP7">
        <v>1982769.57</v>
      </c>
      <c r="DQ7" t="b">
        <v>0</v>
      </c>
      <c r="DR7">
        <v>2009513.11</v>
      </c>
      <c r="DS7" t="b">
        <v>0</v>
      </c>
      <c r="DT7">
        <v>2112080.6800000002</v>
      </c>
      <c r="DU7">
        <v>106.477</v>
      </c>
      <c r="DV7">
        <v>8.1999999999999993</v>
      </c>
      <c r="DW7">
        <v>8180.54</v>
      </c>
      <c r="DX7" t="b">
        <v>0</v>
      </c>
      <c r="DY7">
        <v>7809.97</v>
      </c>
      <c r="DZ7" t="b">
        <v>0</v>
      </c>
      <c r="EA7">
        <v>8631.24</v>
      </c>
      <c r="EB7" t="b">
        <v>0</v>
      </c>
      <c r="EC7">
        <v>8060.35</v>
      </c>
      <c r="ED7" t="b">
        <v>0</v>
      </c>
      <c r="EE7">
        <v>7589.59</v>
      </c>
      <c r="EF7" t="b">
        <v>0</v>
      </c>
      <c r="EG7">
        <v>8811.5499999999993</v>
      </c>
      <c r="EH7">
        <v>98.051000000000002</v>
      </c>
      <c r="EI7">
        <v>3.4</v>
      </c>
      <c r="EJ7">
        <v>452586.92</v>
      </c>
      <c r="EK7" t="b">
        <v>0</v>
      </c>
      <c r="EL7">
        <v>450717.52</v>
      </c>
      <c r="EM7" t="b">
        <v>0</v>
      </c>
      <c r="EN7">
        <v>449730.08</v>
      </c>
      <c r="EO7" t="b">
        <v>0</v>
      </c>
      <c r="EP7">
        <v>449267.36</v>
      </c>
      <c r="EQ7" t="b">
        <v>0</v>
      </c>
      <c r="ER7">
        <v>451744.37</v>
      </c>
      <c r="ES7" t="b">
        <v>0</v>
      </c>
      <c r="ET7">
        <v>461475.25</v>
      </c>
      <c r="EU7">
        <v>53240.480000000003</v>
      </c>
      <c r="EV7">
        <v>100</v>
      </c>
      <c r="EW7">
        <v>1.7</v>
      </c>
      <c r="EX7" t="b">
        <v>0</v>
      </c>
      <c r="EY7">
        <v>53750.82</v>
      </c>
      <c r="EZ7" t="b">
        <v>0</v>
      </c>
      <c r="FA7">
        <v>53961.86</v>
      </c>
      <c r="FB7" t="b">
        <v>0</v>
      </c>
      <c r="FC7">
        <v>51801.83</v>
      </c>
      <c r="FD7" t="b">
        <v>0</v>
      </c>
      <c r="FE7">
        <v>52836.69</v>
      </c>
      <c r="FF7" t="b">
        <v>0</v>
      </c>
      <c r="FG7">
        <v>53851.22</v>
      </c>
      <c r="FH7">
        <v>3570.03</v>
      </c>
      <c r="FI7">
        <v>100</v>
      </c>
      <c r="FJ7">
        <v>6.9</v>
      </c>
      <c r="FK7" t="b">
        <v>0</v>
      </c>
      <c r="FL7">
        <v>3764.29</v>
      </c>
      <c r="FM7" t="b">
        <v>0</v>
      </c>
      <c r="FN7">
        <v>3253.63</v>
      </c>
      <c r="FO7" t="b">
        <v>0</v>
      </c>
      <c r="FP7">
        <v>3774.3</v>
      </c>
      <c r="FQ7" t="b">
        <v>0</v>
      </c>
      <c r="FR7">
        <v>3353.75</v>
      </c>
      <c r="FS7" t="b">
        <v>0</v>
      </c>
      <c r="FT7">
        <v>3704.18</v>
      </c>
      <c r="FU7">
        <v>73246.55</v>
      </c>
      <c r="FV7">
        <v>100</v>
      </c>
      <c r="FW7">
        <v>1.8</v>
      </c>
      <c r="FX7" t="b">
        <v>0</v>
      </c>
      <c r="FY7">
        <v>74203.990000000005</v>
      </c>
      <c r="FZ7" t="b">
        <v>0</v>
      </c>
      <c r="GA7">
        <v>74345.19</v>
      </c>
      <c r="GB7" t="b">
        <v>0</v>
      </c>
      <c r="GC7">
        <v>73027.23</v>
      </c>
      <c r="GD7" t="b">
        <v>0</v>
      </c>
      <c r="GE7">
        <v>71055.67</v>
      </c>
      <c r="GF7" t="b">
        <v>0</v>
      </c>
      <c r="GG7">
        <v>73600.679999999993</v>
      </c>
      <c r="GH7">
        <v>19583.04</v>
      </c>
      <c r="GI7">
        <v>100</v>
      </c>
      <c r="GJ7">
        <v>2.4</v>
      </c>
      <c r="GK7" t="b">
        <v>0</v>
      </c>
      <c r="GL7">
        <v>19222.14</v>
      </c>
      <c r="GM7" t="b">
        <v>0</v>
      </c>
      <c r="GN7">
        <v>19853.73</v>
      </c>
      <c r="GO7" t="b">
        <v>0</v>
      </c>
      <c r="GP7">
        <v>19883.8</v>
      </c>
      <c r="GQ7" t="b">
        <v>0</v>
      </c>
      <c r="GR7">
        <v>20024</v>
      </c>
      <c r="GS7" t="b">
        <v>0</v>
      </c>
      <c r="GT7">
        <v>18931.53</v>
      </c>
      <c r="GU7">
        <v>74409.009999999995</v>
      </c>
      <c r="GV7">
        <v>100</v>
      </c>
      <c r="GW7">
        <v>1.4</v>
      </c>
      <c r="GX7" t="b">
        <v>0</v>
      </c>
      <c r="GY7">
        <v>73453.05</v>
      </c>
      <c r="GZ7" t="b">
        <v>0</v>
      </c>
      <c r="HA7">
        <v>75727.429999999993</v>
      </c>
      <c r="HB7" t="b">
        <v>0</v>
      </c>
      <c r="HC7">
        <v>73865.72</v>
      </c>
      <c r="HD7" t="b">
        <v>0</v>
      </c>
      <c r="HE7">
        <v>73603.73</v>
      </c>
      <c r="HF7" t="b">
        <v>0</v>
      </c>
      <c r="HG7">
        <v>75395.12</v>
      </c>
      <c r="HH7">
        <v>27347.85</v>
      </c>
      <c r="HI7">
        <v>100</v>
      </c>
      <c r="HJ7">
        <v>2.8</v>
      </c>
      <c r="HK7" t="b">
        <v>0</v>
      </c>
      <c r="HL7">
        <v>28156.22</v>
      </c>
      <c r="HM7" t="b">
        <v>0</v>
      </c>
      <c r="HN7">
        <v>26581.56</v>
      </c>
      <c r="HO7" t="b">
        <v>0</v>
      </c>
      <c r="HP7">
        <v>27052.94</v>
      </c>
      <c r="HQ7" t="b">
        <v>0</v>
      </c>
      <c r="HR7">
        <v>26772.32</v>
      </c>
      <c r="HS7" t="b">
        <v>0</v>
      </c>
      <c r="HT7">
        <v>28176.2</v>
      </c>
    </row>
    <row r="8" spans="1:228" x14ac:dyDescent="0.25">
      <c r="A8" t="s">
        <v>117</v>
      </c>
      <c r="B8" t="b">
        <v>0</v>
      </c>
      <c r="C8" t="s">
        <v>178</v>
      </c>
      <c r="D8" s="37">
        <v>43993.620138888888</v>
      </c>
      <c r="E8" t="s">
        <v>175</v>
      </c>
      <c r="F8">
        <v>2</v>
      </c>
      <c r="G8" t="s">
        <v>177</v>
      </c>
      <c r="H8">
        <v>13.664</v>
      </c>
      <c r="I8">
        <v>11.8</v>
      </c>
      <c r="J8">
        <v>1805.94</v>
      </c>
      <c r="K8" t="b">
        <v>0</v>
      </c>
      <c r="L8">
        <v>1561.67</v>
      </c>
      <c r="M8" t="b">
        <v>0</v>
      </c>
      <c r="N8">
        <v>1922.07</v>
      </c>
      <c r="O8" t="b">
        <v>0</v>
      </c>
      <c r="P8">
        <v>1862</v>
      </c>
      <c r="Q8" t="b">
        <v>0</v>
      </c>
      <c r="R8">
        <v>1912.06</v>
      </c>
      <c r="S8" t="b">
        <v>0</v>
      </c>
      <c r="T8">
        <v>1771.89</v>
      </c>
      <c r="U8">
        <v>13.831</v>
      </c>
      <c r="V8">
        <v>2.4</v>
      </c>
      <c r="W8">
        <v>44073.23</v>
      </c>
      <c r="X8" t="b">
        <v>0</v>
      </c>
      <c r="Y8">
        <v>43757.96</v>
      </c>
      <c r="Z8" t="b">
        <v>0</v>
      </c>
      <c r="AA8">
        <v>44601.42</v>
      </c>
      <c r="AB8" t="b">
        <v>0</v>
      </c>
      <c r="AC8">
        <v>44390.65</v>
      </c>
      <c r="AD8" t="b">
        <v>0</v>
      </c>
      <c r="AE8">
        <v>44008.84</v>
      </c>
      <c r="AF8" t="b">
        <v>0</v>
      </c>
      <c r="AG8">
        <v>43607.28</v>
      </c>
      <c r="AH8">
        <v>9.6609999999999996</v>
      </c>
      <c r="AI8">
        <v>8.4</v>
      </c>
      <c r="AJ8">
        <v>4369.0600000000004</v>
      </c>
      <c r="AK8" t="b">
        <v>0</v>
      </c>
      <c r="AL8">
        <v>4264.93</v>
      </c>
      <c r="AM8" t="b">
        <v>0</v>
      </c>
      <c r="AN8">
        <v>4254.91</v>
      </c>
      <c r="AO8" t="b">
        <v>0</v>
      </c>
      <c r="AP8">
        <v>4545.29</v>
      </c>
      <c r="AQ8" t="b">
        <v>0</v>
      </c>
      <c r="AR8">
        <v>4495.21</v>
      </c>
      <c r="AS8" t="b">
        <v>0</v>
      </c>
      <c r="AT8">
        <v>4284.9399999999996</v>
      </c>
      <c r="AU8">
        <v>9.8350000000000009</v>
      </c>
      <c r="AV8">
        <v>7.2</v>
      </c>
      <c r="AW8">
        <v>128323.12</v>
      </c>
      <c r="AX8" t="b">
        <v>0</v>
      </c>
      <c r="AY8">
        <v>128381.2</v>
      </c>
      <c r="AZ8" t="b">
        <v>0</v>
      </c>
      <c r="BA8">
        <v>134278.1</v>
      </c>
      <c r="BB8" t="b">
        <v>0</v>
      </c>
      <c r="BC8">
        <v>124403.66</v>
      </c>
      <c r="BD8" t="b">
        <v>0</v>
      </c>
      <c r="BE8">
        <v>125069.78</v>
      </c>
      <c r="BF8" t="b">
        <v>0</v>
      </c>
      <c r="BG8">
        <v>129482.84</v>
      </c>
      <c r="BH8">
        <v>9.6780000000000008</v>
      </c>
      <c r="BI8">
        <v>8.9</v>
      </c>
      <c r="BJ8">
        <v>194263.67999999999</v>
      </c>
      <c r="BK8" t="b">
        <v>0</v>
      </c>
      <c r="BL8">
        <v>192354.06</v>
      </c>
      <c r="BM8" t="b">
        <v>0</v>
      </c>
      <c r="BN8">
        <v>200145.01</v>
      </c>
      <c r="BO8" t="b">
        <v>0</v>
      </c>
      <c r="BP8">
        <v>187477.43</v>
      </c>
      <c r="BQ8" t="b">
        <v>0</v>
      </c>
      <c r="BR8">
        <v>194879.43</v>
      </c>
      <c r="BS8" t="b">
        <v>0</v>
      </c>
      <c r="BT8">
        <v>196462.49</v>
      </c>
      <c r="BU8">
        <v>10.079000000000001</v>
      </c>
      <c r="BV8">
        <v>1.3</v>
      </c>
      <c r="BW8">
        <v>436692.76</v>
      </c>
      <c r="BX8" t="b">
        <v>0</v>
      </c>
      <c r="BY8">
        <v>433626.19</v>
      </c>
      <c r="BZ8" t="b">
        <v>0</v>
      </c>
      <c r="CA8">
        <v>440474.81</v>
      </c>
      <c r="CB8" t="b">
        <v>0</v>
      </c>
      <c r="CC8">
        <v>440041.33</v>
      </c>
      <c r="CD8" t="b">
        <v>0</v>
      </c>
      <c r="CE8">
        <v>433758.88</v>
      </c>
      <c r="CF8" t="b">
        <v>0</v>
      </c>
      <c r="CG8">
        <v>435562.59</v>
      </c>
      <c r="CH8">
        <v>9.8650000000000002</v>
      </c>
      <c r="CI8">
        <v>7.9</v>
      </c>
      <c r="CJ8">
        <v>101195.39</v>
      </c>
      <c r="CK8" t="b">
        <v>0</v>
      </c>
      <c r="CL8">
        <v>99162.18</v>
      </c>
      <c r="CM8" t="b">
        <v>0</v>
      </c>
      <c r="CN8">
        <v>103526.39</v>
      </c>
      <c r="CO8" t="b">
        <v>0</v>
      </c>
      <c r="CP8">
        <v>100057.98</v>
      </c>
      <c r="CQ8" t="b">
        <v>0</v>
      </c>
      <c r="CR8">
        <v>100410.62</v>
      </c>
      <c r="CS8" t="b">
        <v>0</v>
      </c>
      <c r="CT8">
        <v>102819.8</v>
      </c>
      <c r="CU8">
        <v>460.93400000000003</v>
      </c>
      <c r="CV8">
        <v>2.7</v>
      </c>
      <c r="CW8">
        <v>30289.63</v>
      </c>
      <c r="CX8" t="b">
        <v>0</v>
      </c>
      <c r="CY8">
        <v>30191.43</v>
      </c>
      <c r="CZ8" t="b">
        <v>0</v>
      </c>
      <c r="DA8">
        <v>31555.42</v>
      </c>
      <c r="DB8" t="b">
        <v>0</v>
      </c>
      <c r="DC8">
        <v>29830.33</v>
      </c>
      <c r="DD8" t="b">
        <v>0</v>
      </c>
      <c r="DE8">
        <v>30060.86</v>
      </c>
      <c r="DF8" t="b">
        <v>0</v>
      </c>
      <c r="DG8">
        <v>29810.1</v>
      </c>
      <c r="DH8">
        <v>10.271000000000001</v>
      </c>
      <c r="DI8">
        <v>0.8</v>
      </c>
      <c r="DJ8">
        <v>206880.43</v>
      </c>
      <c r="DK8" t="b">
        <v>0</v>
      </c>
      <c r="DL8">
        <v>206493.8</v>
      </c>
      <c r="DM8" t="b">
        <v>0</v>
      </c>
      <c r="DN8">
        <v>208881.31</v>
      </c>
      <c r="DO8" t="b">
        <v>0</v>
      </c>
      <c r="DP8">
        <v>204129.5</v>
      </c>
      <c r="DQ8" t="b">
        <v>0</v>
      </c>
      <c r="DR8">
        <v>208321.84</v>
      </c>
      <c r="DS8" t="b">
        <v>0</v>
      </c>
      <c r="DT8">
        <v>206575.71</v>
      </c>
      <c r="DU8">
        <v>385.84800000000001</v>
      </c>
      <c r="DV8">
        <v>4.0999999999999996</v>
      </c>
      <c r="DW8">
        <v>22008.66</v>
      </c>
      <c r="DX8" t="b">
        <v>0</v>
      </c>
      <c r="DY8">
        <v>21076.38</v>
      </c>
      <c r="DZ8" t="b">
        <v>0</v>
      </c>
      <c r="EA8">
        <v>22299.46</v>
      </c>
      <c r="EB8" t="b">
        <v>0</v>
      </c>
      <c r="EC8">
        <v>21848.21</v>
      </c>
      <c r="ED8" t="b">
        <v>0</v>
      </c>
      <c r="EE8">
        <v>21707.86</v>
      </c>
      <c r="EF8" t="b">
        <v>0</v>
      </c>
      <c r="EG8">
        <v>23111.4</v>
      </c>
      <c r="EH8">
        <v>10.144</v>
      </c>
      <c r="EI8">
        <v>2.2999999999999998</v>
      </c>
      <c r="EJ8">
        <v>46261.34</v>
      </c>
      <c r="EK8" t="b">
        <v>0</v>
      </c>
      <c r="EL8">
        <v>44974.14</v>
      </c>
      <c r="EM8" t="b">
        <v>0</v>
      </c>
      <c r="EN8">
        <v>47604.82</v>
      </c>
      <c r="EO8" t="b">
        <v>0</v>
      </c>
      <c r="EP8">
        <v>45536.24</v>
      </c>
      <c r="EQ8" t="b">
        <v>0</v>
      </c>
      <c r="ER8">
        <v>45988.25</v>
      </c>
      <c r="ES8" t="b">
        <v>0</v>
      </c>
      <c r="ET8">
        <v>47203.23</v>
      </c>
      <c r="EU8">
        <v>51713.56</v>
      </c>
      <c r="EV8">
        <v>97.1</v>
      </c>
      <c r="EW8">
        <v>1.9</v>
      </c>
      <c r="EX8" t="b">
        <v>0</v>
      </c>
      <c r="EY8">
        <v>51269.85</v>
      </c>
      <c r="EZ8" t="b">
        <v>0</v>
      </c>
      <c r="FA8">
        <v>52886.85</v>
      </c>
      <c r="FB8" t="b">
        <v>0</v>
      </c>
      <c r="FC8">
        <v>52675.9</v>
      </c>
      <c r="FD8" t="b">
        <v>0</v>
      </c>
      <c r="FE8">
        <v>51088.54</v>
      </c>
      <c r="FF8" t="b">
        <v>0</v>
      </c>
      <c r="FG8">
        <v>50646.66</v>
      </c>
      <c r="FH8">
        <v>3590.06</v>
      </c>
      <c r="FI8">
        <v>100.6</v>
      </c>
      <c r="FJ8">
        <v>7.2</v>
      </c>
      <c r="FK8" t="b">
        <v>0</v>
      </c>
      <c r="FL8">
        <v>3714.22</v>
      </c>
      <c r="FM8" t="b">
        <v>0</v>
      </c>
      <c r="FN8">
        <v>3814.33</v>
      </c>
      <c r="FO8" t="b">
        <v>0</v>
      </c>
      <c r="FP8">
        <v>3804.32</v>
      </c>
      <c r="FQ8" t="b">
        <v>0</v>
      </c>
      <c r="FR8">
        <v>3303.71</v>
      </c>
      <c r="FS8" t="b">
        <v>0</v>
      </c>
      <c r="FT8">
        <v>3313.71</v>
      </c>
      <c r="FU8">
        <v>71234.37</v>
      </c>
      <c r="FV8">
        <v>97.3</v>
      </c>
      <c r="FW8">
        <v>0.9</v>
      </c>
      <c r="FX8" t="b">
        <v>0</v>
      </c>
      <c r="FY8">
        <v>71799.839999999997</v>
      </c>
      <c r="FZ8" t="b">
        <v>0</v>
      </c>
      <c r="GA8">
        <v>71256.78</v>
      </c>
      <c r="GB8" t="b">
        <v>0</v>
      </c>
      <c r="GC8">
        <v>70099.55</v>
      </c>
      <c r="GD8" t="b">
        <v>0</v>
      </c>
      <c r="GE8">
        <v>71517.78</v>
      </c>
      <c r="GF8" t="b">
        <v>0</v>
      </c>
      <c r="GG8">
        <v>71497.89</v>
      </c>
      <c r="GH8">
        <v>18977.599999999999</v>
      </c>
      <c r="GI8">
        <v>96.9</v>
      </c>
      <c r="GJ8">
        <v>2.6</v>
      </c>
      <c r="GK8" t="b">
        <v>0</v>
      </c>
      <c r="GL8">
        <v>18831.25</v>
      </c>
      <c r="GM8" t="b">
        <v>0</v>
      </c>
      <c r="GN8">
        <v>19422.580000000002</v>
      </c>
      <c r="GO8" t="b">
        <v>0</v>
      </c>
      <c r="GP8">
        <v>18199.8</v>
      </c>
      <c r="GQ8" t="b">
        <v>0</v>
      </c>
      <c r="GR8">
        <v>19362.54</v>
      </c>
      <c r="GS8" t="b">
        <v>0</v>
      </c>
      <c r="GT8">
        <v>19071.849999999999</v>
      </c>
      <c r="GU8">
        <v>72479.100000000006</v>
      </c>
      <c r="GV8">
        <v>97.4</v>
      </c>
      <c r="GW8">
        <v>2.2999999999999998</v>
      </c>
      <c r="GX8" t="b">
        <v>0</v>
      </c>
      <c r="GY8">
        <v>73684.39</v>
      </c>
      <c r="GZ8" t="b">
        <v>0</v>
      </c>
      <c r="HA8">
        <v>73473.320000000007</v>
      </c>
      <c r="HB8" t="b">
        <v>0</v>
      </c>
      <c r="HC8">
        <v>69770.67</v>
      </c>
      <c r="HD8" t="b">
        <v>0</v>
      </c>
      <c r="HE8">
        <v>73372.39</v>
      </c>
      <c r="HF8" t="b">
        <v>0</v>
      </c>
      <c r="HG8">
        <v>72094.75</v>
      </c>
      <c r="HH8">
        <v>26497.360000000001</v>
      </c>
      <c r="HI8">
        <v>96.9</v>
      </c>
      <c r="HJ8">
        <v>2</v>
      </c>
      <c r="HK8" t="b">
        <v>0</v>
      </c>
      <c r="HL8">
        <v>25839.53</v>
      </c>
      <c r="HM8" t="b">
        <v>0</v>
      </c>
      <c r="HN8">
        <v>27243.53</v>
      </c>
      <c r="HO8" t="b">
        <v>0</v>
      </c>
      <c r="HP8">
        <v>26260.59</v>
      </c>
      <c r="HQ8" t="b">
        <v>0</v>
      </c>
      <c r="HR8">
        <v>26772.17</v>
      </c>
      <c r="HS8" t="b">
        <v>0</v>
      </c>
      <c r="HT8">
        <v>26370.99</v>
      </c>
    </row>
    <row r="9" spans="1:228" x14ac:dyDescent="0.25">
      <c r="A9" t="s">
        <v>117</v>
      </c>
      <c r="B9" t="b">
        <v>0</v>
      </c>
      <c r="C9" t="s">
        <v>176</v>
      </c>
      <c r="D9" s="37">
        <v>43993.622916666667</v>
      </c>
      <c r="E9" t="s">
        <v>175</v>
      </c>
      <c r="F9">
        <v>4</v>
      </c>
      <c r="G9" t="s">
        <v>174</v>
      </c>
      <c r="H9">
        <v>689.26900000000001</v>
      </c>
      <c r="I9">
        <v>1.6</v>
      </c>
      <c r="J9">
        <v>59385.599999999999</v>
      </c>
      <c r="K9" t="b">
        <v>0</v>
      </c>
      <c r="L9">
        <v>59106.38</v>
      </c>
      <c r="M9" t="b">
        <v>0</v>
      </c>
      <c r="N9">
        <v>59890.15</v>
      </c>
      <c r="O9" t="b">
        <v>0</v>
      </c>
      <c r="P9">
        <v>60101.07</v>
      </c>
      <c r="Q9" t="b">
        <v>0</v>
      </c>
      <c r="R9">
        <v>58302.07</v>
      </c>
      <c r="S9" t="b">
        <v>0</v>
      </c>
      <c r="T9">
        <v>59528.33</v>
      </c>
      <c r="U9">
        <v>689.24</v>
      </c>
      <c r="V9">
        <v>1.9</v>
      </c>
      <c r="W9">
        <v>984281.22</v>
      </c>
      <c r="X9" t="b">
        <v>0</v>
      </c>
      <c r="Y9">
        <v>981083.71</v>
      </c>
      <c r="Z9" t="b">
        <v>0</v>
      </c>
      <c r="AA9">
        <v>991039.42</v>
      </c>
      <c r="AB9" t="b">
        <v>0</v>
      </c>
      <c r="AC9">
        <v>984684.88</v>
      </c>
      <c r="AD9" t="b">
        <v>0</v>
      </c>
      <c r="AE9">
        <v>973691.67</v>
      </c>
      <c r="AF9" t="b">
        <v>0</v>
      </c>
      <c r="AG9">
        <v>990906.42</v>
      </c>
      <c r="AH9">
        <v>486.73500000000001</v>
      </c>
      <c r="AI9">
        <v>4.7</v>
      </c>
      <c r="AJ9">
        <v>221291.94</v>
      </c>
      <c r="AK9" t="b">
        <v>0</v>
      </c>
      <c r="AL9">
        <v>224273.74</v>
      </c>
      <c r="AM9" t="b">
        <v>0</v>
      </c>
      <c r="AN9">
        <v>218776.64</v>
      </c>
      <c r="AO9" t="b">
        <v>0</v>
      </c>
      <c r="AP9">
        <v>221739.56</v>
      </c>
      <c r="AQ9" t="b">
        <v>0</v>
      </c>
      <c r="AR9">
        <v>220507.82</v>
      </c>
      <c r="AS9" t="b">
        <v>0</v>
      </c>
      <c r="AT9">
        <v>221161.96</v>
      </c>
      <c r="AU9">
        <v>505.49900000000002</v>
      </c>
      <c r="AV9">
        <v>3.1</v>
      </c>
      <c r="AW9">
        <v>6636485.3799999999</v>
      </c>
      <c r="AX9" t="b">
        <v>0</v>
      </c>
      <c r="AY9">
        <v>6575697.3399999999</v>
      </c>
      <c r="AZ9" t="b">
        <v>0</v>
      </c>
      <c r="BA9">
        <v>6653163.5499999998</v>
      </c>
      <c r="BB9" t="b">
        <v>0</v>
      </c>
      <c r="BC9">
        <v>6760475.5499999998</v>
      </c>
      <c r="BD9" t="b">
        <v>0</v>
      </c>
      <c r="BE9">
        <v>6478908.8399999999</v>
      </c>
      <c r="BF9" t="b">
        <v>0</v>
      </c>
      <c r="BG9">
        <v>6714181.5999999996</v>
      </c>
      <c r="BH9">
        <v>499.18599999999998</v>
      </c>
      <c r="BI9">
        <v>4.9000000000000004</v>
      </c>
      <c r="BJ9">
        <v>9450991.8499999996</v>
      </c>
      <c r="BK9" t="b">
        <v>0</v>
      </c>
      <c r="BL9">
        <v>9495881.1699999999</v>
      </c>
      <c r="BM9" t="b">
        <v>0</v>
      </c>
      <c r="BN9">
        <v>9291847.4600000009</v>
      </c>
      <c r="BO9" t="b">
        <v>0</v>
      </c>
      <c r="BP9">
        <v>9428042.7100000009</v>
      </c>
      <c r="BQ9" t="b">
        <v>0</v>
      </c>
      <c r="BR9">
        <v>9426015.3699999992</v>
      </c>
      <c r="BS9" t="b">
        <v>0</v>
      </c>
      <c r="BT9">
        <v>9613172.5199999996</v>
      </c>
      <c r="BU9">
        <v>508.77300000000002</v>
      </c>
      <c r="BV9">
        <v>2.5</v>
      </c>
      <c r="BW9">
        <v>21538587.079999998</v>
      </c>
      <c r="BX9" t="b">
        <v>0</v>
      </c>
      <c r="BY9">
        <v>21040278.289999999</v>
      </c>
      <c r="BZ9" t="b">
        <v>0</v>
      </c>
      <c r="CA9">
        <v>22282723.809999999</v>
      </c>
      <c r="CB9" t="b">
        <v>0</v>
      </c>
      <c r="CC9">
        <v>21256289.289999999</v>
      </c>
      <c r="CD9" t="b">
        <v>0</v>
      </c>
      <c r="CE9">
        <v>21268104.859999999</v>
      </c>
      <c r="CF9" t="b">
        <v>0</v>
      </c>
      <c r="CG9">
        <v>21845539.140000001</v>
      </c>
      <c r="CH9">
        <v>508.43299999999999</v>
      </c>
      <c r="CI9">
        <v>4.3</v>
      </c>
      <c r="CJ9">
        <v>5231843.32</v>
      </c>
      <c r="CK9" t="b">
        <v>0</v>
      </c>
      <c r="CL9">
        <v>5204389.05</v>
      </c>
      <c r="CM9" t="b">
        <v>0</v>
      </c>
      <c r="CN9">
        <v>5223187.22</v>
      </c>
      <c r="CO9" t="b">
        <v>0</v>
      </c>
      <c r="CP9">
        <v>5223985.05</v>
      </c>
      <c r="CQ9" t="b">
        <v>0</v>
      </c>
      <c r="CR9">
        <v>5236400.75</v>
      </c>
      <c r="CS9" t="b">
        <v>0</v>
      </c>
      <c r="CT9">
        <v>5271254.51</v>
      </c>
      <c r="CU9">
        <v>488.48200000000003</v>
      </c>
      <c r="CV9">
        <v>4.4000000000000004</v>
      </c>
      <c r="CW9">
        <v>32745.46</v>
      </c>
      <c r="CX9" t="b">
        <v>0</v>
      </c>
      <c r="CY9">
        <v>33000.29</v>
      </c>
      <c r="CZ9" t="b">
        <v>0</v>
      </c>
      <c r="DA9">
        <v>32829.699999999997</v>
      </c>
      <c r="DB9" t="b">
        <v>0</v>
      </c>
      <c r="DC9">
        <v>33030.239999999998</v>
      </c>
      <c r="DD9" t="b">
        <v>0</v>
      </c>
      <c r="DE9">
        <v>32910.01</v>
      </c>
      <c r="DF9" t="b">
        <v>0</v>
      </c>
      <c r="DG9">
        <v>31957.05</v>
      </c>
      <c r="DH9">
        <v>499.39800000000002</v>
      </c>
      <c r="DI9">
        <v>2.2999999999999998</v>
      </c>
      <c r="DJ9">
        <v>9845591</v>
      </c>
      <c r="DK9" t="b">
        <v>0</v>
      </c>
      <c r="DL9">
        <v>9742395.4900000002</v>
      </c>
      <c r="DM9" t="b">
        <v>0</v>
      </c>
      <c r="DN9">
        <v>9997370.4600000009</v>
      </c>
      <c r="DO9" t="b">
        <v>0</v>
      </c>
      <c r="DP9">
        <v>10009425.640000001</v>
      </c>
      <c r="DQ9" t="b">
        <v>0</v>
      </c>
      <c r="DR9">
        <v>9637548.4600000009</v>
      </c>
      <c r="DS9" t="b">
        <v>0</v>
      </c>
      <c r="DT9">
        <v>9841214.9299999997</v>
      </c>
      <c r="DU9">
        <v>490.43</v>
      </c>
      <c r="DV9">
        <v>2.6</v>
      </c>
      <c r="DW9">
        <v>27144.400000000001</v>
      </c>
      <c r="DX9" t="b">
        <v>0</v>
      </c>
      <c r="DY9">
        <v>26761.33</v>
      </c>
      <c r="DZ9" t="b">
        <v>0</v>
      </c>
      <c r="EA9">
        <v>26671.19</v>
      </c>
      <c r="EB9" t="b">
        <v>0</v>
      </c>
      <c r="EC9">
        <v>28195.25</v>
      </c>
      <c r="ED9" t="b">
        <v>0</v>
      </c>
      <c r="EE9">
        <v>26911.69</v>
      </c>
      <c r="EF9" t="b">
        <v>0</v>
      </c>
      <c r="EG9">
        <v>27182.52</v>
      </c>
      <c r="EH9">
        <v>499.91699999999997</v>
      </c>
      <c r="EI9">
        <v>3</v>
      </c>
      <c r="EJ9">
        <v>2293664.16</v>
      </c>
      <c r="EK9" t="b">
        <v>0</v>
      </c>
      <c r="EL9">
        <v>2300402.9</v>
      </c>
      <c r="EM9" t="b">
        <v>0</v>
      </c>
      <c r="EN9">
        <v>2308352.41</v>
      </c>
      <c r="EO9" t="b">
        <v>0</v>
      </c>
      <c r="EP9">
        <v>2283088.63</v>
      </c>
      <c r="EQ9" t="b">
        <v>0</v>
      </c>
      <c r="ER9">
        <v>2277072.0699999998</v>
      </c>
      <c r="ES9" t="b">
        <v>0</v>
      </c>
      <c r="ET9">
        <v>2299404.79</v>
      </c>
      <c r="EU9">
        <v>51562.91</v>
      </c>
      <c r="EV9">
        <v>96.8</v>
      </c>
      <c r="EW9">
        <v>2.2000000000000002</v>
      </c>
      <c r="EX9" t="b">
        <v>0</v>
      </c>
      <c r="EY9">
        <v>52143.49</v>
      </c>
      <c r="EZ9" t="b">
        <v>0</v>
      </c>
      <c r="FA9">
        <v>52967.15</v>
      </c>
      <c r="FB9" t="b">
        <v>0</v>
      </c>
      <c r="FC9">
        <v>51721.65</v>
      </c>
      <c r="FD9" t="b">
        <v>0</v>
      </c>
      <c r="FE9">
        <v>49933.7</v>
      </c>
      <c r="FF9" t="b">
        <v>0</v>
      </c>
      <c r="FG9">
        <v>51048.56</v>
      </c>
      <c r="FH9">
        <v>3602.07</v>
      </c>
      <c r="FI9">
        <v>100.9</v>
      </c>
      <c r="FJ9">
        <v>4.2</v>
      </c>
      <c r="FK9" t="b">
        <v>0</v>
      </c>
      <c r="FL9">
        <v>3493.93</v>
      </c>
      <c r="FM9" t="b">
        <v>0</v>
      </c>
      <c r="FN9">
        <v>3784.3</v>
      </c>
      <c r="FO9" t="b">
        <v>0</v>
      </c>
      <c r="FP9">
        <v>3734.23</v>
      </c>
      <c r="FQ9" t="b">
        <v>0</v>
      </c>
      <c r="FR9">
        <v>3433.85</v>
      </c>
      <c r="FS9" t="b">
        <v>0</v>
      </c>
      <c r="FT9">
        <v>3564.02</v>
      </c>
      <c r="FU9">
        <v>70908.41</v>
      </c>
      <c r="FV9">
        <v>96.8</v>
      </c>
      <c r="FW9">
        <v>1.7</v>
      </c>
      <c r="FX9" t="b">
        <v>0</v>
      </c>
      <c r="FY9">
        <v>72302.490000000005</v>
      </c>
      <c r="FZ9" t="b">
        <v>0</v>
      </c>
      <c r="GA9">
        <v>69727.22</v>
      </c>
      <c r="GB9" t="b">
        <v>0</v>
      </c>
      <c r="GC9">
        <v>71538.679999999993</v>
      </c>
      <c r="GD9" t="b">
        <v>0</v>
      </c>
      <c r="GE9">
        <v>69475.83</v>
      </c>
      <c r="GF9" t="b">
        <v>0</v>
      </c>
      <c r="GG9">
        <v>71497.850000000006</v>
      </c>
      <c r="GH9">
        <v>19502.86</v>
      </c>
      <c r="GI9">
        <v>99.6</v>
      </c>
      <c r="GJ9">
        <v>3.4</v>
      </c>
      <c r="GK9" t="b">
        <v>0</v>
      </c>
      <c r="GL9">
        <v>20294.849999999999</v>
      </c>
      <c r="GM9" t="b">
        <v>0</v>
      </c>
      <c r="GN9">
        <v>19833.650000000001</v>
      </c>
      <c r="GO9" t="b">
        <v>0</v>
      </c>
      <c r="GP9">
        <v>18560.599999999999</v>
      </c>
      <c r="GQ9" t="b">
        <v>0</v>
      </c>
      <c r="GR9">
        <v>19212.2</v>
      </c>
      <c r="GS9" t="b">
        <v>0</v>
      </c>
      <c r="GT9">
        <v>19613</v>
      </c>
      <c r="GU9">
        <v>71016.31</v>
      </c>
      <c r="GV9">
        <v>95.4</v>
      </c>
      <c r="GW9">
        <v>1.5</v>
      </c>
      <c r="GX9" t="b">
        <v>0</v>
      </c>
      <c r="GY9">
        <v>70686.149999999994</v>
      </c>
      <c r="GZ9" t="b">
        <v>0</v>
      </c>
      <c r="HA9">
        <v>71189.600000000006</v>
      </c>
      <c r="HB9" t="b">
        <v>0</v>
      </c>
      <c r="HC9">
        <v>72567.86</v>
      </c>
      <c r="HD9" t="b">
        <v>0</v>
      </c>
      <c r="HE9">
        <v>69599.789999999994</v>
      </c>
      <c r="HF9" t="b">
        <v>0</v>
      </c>
      <c r="HG9">
        <v>71038.16</v>
      </c>
      <c r="HH9">
        <v>27045</v>
      </c>
      <c r="HI9">
        <v>98.9</v>
      </c>
      <c r="HJ9">
        <v>0.6</v>
      </c>
      <c r="HK9" t="b">
        <v>0</v>
      </c>
      <c r="HL9">
        <v>26922.68</v>
      </c>
      <c r="HM9" t="b">
        <v>0</v>
      </c>
      <c r="HN9">
        <v>27173.3</v>
      </c>
      <c r="HO9" t="b">
        <v>0</v>
      </c>
      <c r="HP9">
        <v>27113.200000000001</v>
      </c>
      <c r="HQ9" t="b">
        <v>0</v>
      </c>
      <c r="HR9">
        <v>26842.42</v>
      </c>
      <c r="HS9" t="b">
        <v>0</v>
      </c>
      <c r="HT9">
        <v>27173.38</v>
      </c>
    </row>
    <row r="10" spans="1:228" x14ac:dyDescent="0.25">
      <c r="A10" t="s">
        <v>117</v>
      </c>
      <c r="B10" t="b">
        <v>0</v>
      </c>
      <c r="C10" t="s">
        <v>173</v>
      </c>
      <c r="D10" s="37">
        <v>43993.625</v>
      </c>
      <c r="E10" t="s">
        <v>107</v>
      </c>
      <c r="G10" t="s">
        <v>106</v>
      </c>
      <c r="H10">
        <v>1.4E-2</v>
      </c>
      <c r="I10">
        <v>2899.4</v>
      </c>
      <c r="J10">
        <v>630.65</v>
      </c>
      <c r="K10" t="b">
        <v>0</v>
      </c>
      <c r="L10">
        <v>660.68</v>
      </c>
      <c r="M10" t="b">
        <v>0</v>
      </c>
      <c r="N10">
        <v>640.66</v>
      </c>
      <c r="O10" t="b">
        <v>0</v>
      </c>
      <c r="P10">
        <v>640.66</v>
      </c>
      <c r="Q10" t="b">
        <v>0</v>
      </c>
      <c r="R10">
        <v>560.58000000000004</v>
      </c>
      <c r="S10" t="b">
        <v>0</v>
      </c>
      <c r="T10">
        <v>650.66999999999996</v>
      </c>
      <c r="U10">
        <v>1.012</v>
      </c>
      <c r="V10">
        <v>57</v>
      </c>
      <c r="W10">
        <v>25840.400000000001</v>
      </c>
      <c r="X10" t="b">
        <v>0</v>
      </c>
      <c r="Y10">
        <v>25256.78</v>
      </c>
      <c r="Z10" t="b">
        <v>0</v>
      </c>
      <c r="AA10">
        <v>26430.13</v>
      </c>
      <c r="AB10" t="b">
        <v>0</v>
      </c>
      <c r="AC10">
        <v>25477.37</v>
      </c>
      <c r="AD10" t="b">
        <v>0</v>
      </c>
      <c r="AE10">
        <v>26059.07</v>
      </c>
      <c r="AF10" t="b">
        <v>0</v>
      </c>
      <c r="AG10">
        <v>25978.67</v>
      </c>
      <c r="AH10">
        <v>0</v>
      </c>
      <c r="AI10">
        <v>18290.5</v>
      </c>
      <c r="AJ10">
        <v>4</v>
      </c>
      <c r="AK10" t="b">
        <v>0</v>
      </c>
      <c r="AL10">
        <v>0</v>
      </c>
      <c r="AM10" t="b">
        <v>0</v>
      </c>
      <c r="AN10">
        <v>10.01</v>
      </c>
      <c r="AO10" t="b">
        <v>0</v>
      </c>
      <c r="AP10">
        <v>10.01</v>
      </c>
      <c r="AQ10" t="b">
        <v>0</v>
      </c>
      <c r="AR10">
        <v>0</v>
      </c>
      <c r="AS10" t="b">
        <v>0</v>
      </c>
      <c r="AT10">
        <v>0</v>
      </c>
      <c r="AU10">
        <v>2.1000000000000001E-2</v>
      </c>
      <c r="AV10">
        <v>11.4</v>
      </c>
      <c r="AW10">
        <v>264.27</v>
      </c>
      <c r="AX10" t="b">
        <v>0</v>
      </c>
      <c r="AY10">
        <v>250.25</v>
      </c>
      <c r="AZ10" t="b">
        <v>0</v>
      </c>
      <c r="BA10">
        <v>250.25</v>
      </c>
      <c r="BB10" t="b">
        <v>0</v>
      </c>
      <c r="BC10">
        <v>230.23</v>
      </c>
      <c r="BD10" t="b">
        <v>0</v>
      </c>
      <c r="BE10">
        <v>250.25</v>
      </c>
      <c r="BF10" t="b">
        <v>0</v>
      </c>
      <c r="BG10">
        <v>340.35</v>
      </c>
      <c r="BH10">
        <v>2.3E-2</v>
      </c>
      <c r="BI10">
        <v>269.7</v>
      </c>
      <c r="BJ10">
        <v>12379.66</v>
      </c>
      <c r="BK10" t="b">
        <v>0</v>
      </c>
      <c r="BL10">
        <v>12407.72</v>
      </c>
      <c r="BM10" t="b">
        <v>0</v>
      </c>
      <c r="BN10">
        <v>12267.44</v>
      </c>
      <c r="BO10" t="b">
        <v>0</v>
      </c>
      <c r="BP10">
        <v>12908.66</v>
      </c>
      <c r="BQ10" t="b">
        <v>0</v>
      </c>
      <c r="BR10">
        <v>12287.49</v>
      </c>
      <c r="BS10" t="b">
        <v>0</v>
      </c>
      <c r="BT10">
        <v>12026.99</v>
      </c>
      <c r="BU10">
        <v>3.0000000000000001E-3</v>
      </c>
      <c r="BV10">
        <v>160.4</v>
      </c>
      <c r="BW10">
        <v>8953.77</v>
      </c>
      <c r="BX10" t="b">
        <v>0</v>
      </c>
      <c r="BY10">
        <v>8791.48</v>
      </c>
      <c r="BZ10" t="b">
        <v>0</v>
      </c>
      <c r="CA10">
        <v>8931.7800000000007</v>
      </c>
      <c r="CB10" t="b">
        <v>0</v>
      </c>
      <c r="CC10">
        <v>9192.14</v>
      </c>
      <c r="CD10" t="b">
        <v>0</v>
      </c>
      <c r="CE10">
        <v>8691.33</v>
      </c>
      <c r="CF10" t="b">
        <v>0</v>
      </c>
      <c r="CG10">
        <v>9162.14</v>
      </c>
      <c r="CH10">
        <v>5.0000000000000001E-3</v>
      </c>
      <c r="CI10">
        <v>111.8</v>
      </c>
      <c r="CJ10">
        <v>366.38</v>
      </c>
      <c r="CK10" t="b">
        <v>0</v>
      </c>
      <c r="CL10">
        <v>340.35</v>
      </c>
      <c r="CM10" t="b">
        <v>0</v>
      </c>
      <c r="CN10">
        <v>390.4</v>
      </c>
      <c r="CO10" t="b">
        <v>0</v>
      </c>
      <c r="CP10">
        <v>290.3</v>
      </c>
      <c r="CQ10" t="b">
        <v>0</v>
      </c>
      <c r="CR10">
        <v>400.41</v>
      </c>
      <c r="CS10" t="b">
        <v>0</v>
      </c>
      <c r="CT10">
        <v>410.42</v>
      </c>
      <c r="CU10" t="s">
        <v>105</v>
      </c>
      <c r="CV10" t="s">
        <v>104</v>
      </c>
      <c r="CW10">
        <v>3445.89</v>
      </c>
      <c r="CX10" t="b">
        <v>0</v>
      </c>
      <c r="CY10">
        <v>3463.93</v>
      </c>
      <c r="CZ10" t="b">
        <v>0</v>
      </c>
      <c r="DA10">
        <v>3373.78</v>
      </c>
      <c r="DB10" t="b">
        <v>0</v>
      </c>
      <c r="DC10">
        <v>3263.66</v>
      </c>
      <c r="DD10" t="b">
        <v>0</v>
      </c>
      <c r="DE10">
        <v>3333.75</v>
      </c>
      <c r="DF10" t="b">
        <v>0</v>
      </c>
      <c r="DG10">
        <v>3794.31</v>
      </c>
      <c r="DH10">
        <v>0.01</v>
      </c>
      <c r="DI10">
        <v>121.9</v>
      </c>
      <c r="DJ10">
        <v>3608.09</v>
      </c>
      <c r="DK10" t="b">
        <v>0</v>
      </c>
      <c r="DL10">
        <v>3704.21</v>
      </c>
      <c r="DM10" t="b">
        <v>0</v>
      </c>
      <c r="DN10">
        <v>3333.75</v>
      </c>
      <c r="DO10" t="b">
        <v>0</v>
      </c>
      <c r="DP10">
        <v>3744.25</v>
      </c>
      <c r="DQ10" t="b">
        <v>0</v>
      </c>
      <c r="DR10">
        <v>3814.34</v>
      </c>
      <c r="DS10" t="b">
        <v>0</v>
      </c>
      <c r="DT10">
        <v>3443.88</v>
      </c>
      <c r="DU10">
        <v>0.95899999999999996</v>
      </c>
      <c r="DV10">
        <v>442.3</v>
      </c>
      <c r="DW10">
        <v>2582.83</v>
      </c>
      <c r="DX10" t="b">
        <v>0</v>
      </c>
      <c r="DY10">
        <v>2562.81</v>
      </c>
      <c r="DZ10" t="b">
        <v>0</v>
      </c>
      <c r="EA10">
        <v>2923.24</v>
      </c>
      <c r="EB10" t="b">
        <v>0</v>
      </c>
      <c r="EC10">
        <v>2302.5</v>
      </c>
      <c r="ED10" t="b">
        <v>0</v>
      </c>
      <c r="EE10">
        <v>2522.7600000000002</v>
      </c>
      <c r="EF10" t="b">
        <v>0</v>
      </c>
      <c r="EG10">
        <v>2602.86</v>
      </c>
      <c r="EH10">
        <v>1.7000000000000001E-2</v>
      </c>
      <c r="EI10">
        <v>125.5</v>
      </c>
      <c r="EJ10">
        <v>1045.0899999999999</v>
      </c>
      <c r="EK10" t="b">
        <v>0</v>
      </c>
      <c r="EL10">
        <v>1121.18</v>
      </c>
      <c r="EM10" t="b">
        <v>0</v>
      </c>
      <c r="EN10">
        <v>1121.18</v>
      </c>
      <c r="EO10" t="b">
        <v>0</v>
      </c>
      <c r="EP10">
        <v>870.9</v>
      </c>
      <c r="EQ10" t="b">
        <v>0</v>
      </c>
      <c r="ER10">
        <v>1031.08</v>
      </c>
      <c r="ES10" t="b">
        <v>0</v>
      </c>
      <c r="ET10">
        <v>1081.1300000000001</v>
      </c>
      <c r="EU10">
        <v>51070.75</v>
      </c>
      <c r="EV10">
        <v>95.9</v>
      </c>
      <c r="EW10">
        <v>1.5</v>
      </c>
      <c r="EX10" t="b">
        <v>0</v>
      </c>
      <c r="EY10">
        <v>51952.54</v>
      </c>
      <c r="EZ10" t="b">
        <v>0</v>
      </c>
      <c r="FA10">
        <v>50455.91</v>
      </c>
      <c r="FB10" t="b">
        <v>0</v>
      </c>
      <c r="FC10">
        <v>51099.07</v>
      </c>
      <c r="FD10" t="b">
        <v>0</v>
      </c>
      <c r="FE10">
        <v>50134.52</v>
      </c>
      <c r="FF10" t="b">
        <v>0</v>
      </c>
      <c r="FG10">
        <v>51711.69</v>
      </c>
      <c r="FH10">
        <v>3457.89</v>
      </c>
      <c r="FI10">
        <v>96.9</v>
      </c>
      <c r="FJ10">
        <v>7.8</v>
      </c>
      <c r="FK10" t="b">
        <v>0</v>
      </c>
      <c r="FL10">
        <v>3403.82</v>
      </c>
      <c r="FM10" t="b">
        <v>0</v>
      </c>
      <c r="FN10">
        <v>3544</v>
      </c>
      <c r="FO10" t="b">
        <v>0</v>
      </c>
      <c r="FP10">
        <v>3423.87</v>
      </c>
      <c r="FQ10" t="b">
        <v>0</v>
      </c>
      <c r="FR10">
        <v>3083.42</v>
      </c>
      <c r="FS10" t="b">
        <v>0</v>
      </c>
      <c r="FT10">
        <v>3834.35</v>
      </c>
      <c r="FU10">
        <v>69576.84</v>
      </c>
      <c r="FV10">
        <v>95</v>
      </c>
      <c r="FW10">
        <v>2.1</v>
      </c>
      <c r="FX10" t="b">
        <v>0</v>
      </c>
      <c r="FY10">
        <v>67152.59</v>
      </c>
      <c r="FZ10" t="b">
        <v>0</v>
      </c>
      <c r="GA10">
        <v>70864.58</v>
      </c>
      <c r="GB10" t="b">
        <v>0</v>
      </c>
      <c r="GC10">
        <v>69496.3</v>
      </c>
      <c r="GD10" t="b">
        <v>0</v>
      </c>
      <c r="GE10">
        <v>70542.69</v>
      </c>
      <c r="GF10" t="b">
        <v>0</v>
      </c>
      <c r="GG10">
        <v>69828.05</v>
      </c>
      <c r="GH10">
        <v>18955.560000000001</v>
      </c>
      <c r="GI10">
        <v>96.8</v>
      </c>
      <c r="GJ10">
        <v>1.4</v>
      </c>
      <c r="GK10" t="b">
        <v>0</v>
      </c>
      <c r="GL10">
        <v>18811.25</v>
      </c>
      <c r="GM10" t="b">
        <v>0</v>
      </c>
      <c r="GN10">
        <v>19242.21</v>
      </c>
      <c r="GO10" t="b">
        <v>0</v>
      </c>
      <c r="GP10">
        <v>18570.63</v>
      </c>
      <c r="GQ10" t="b">
        <v>0</v>
      </c>
      <c r="GR10">
        <v>19071.8</v>
      </c>
      <c r="GS10" t="b">
        <v>0</v>
      </c>
      <c r="GT10">
        <v>19081.89</v>
      </c>
      <c r="GU10">
        <v>72889.59</v>
      </c>
      <c r="GV10">
        <v>98</v>
      </c>
      <c r="GW10">
        <v>1.8</v>
      </c>
      <c r="GX10" t="b">
        <v>0</v>
      </c>
      <c r="GY10">
        <v>71340.27</v>
      </c>
      <c r="GZ10" t="b">
        <v>0</v>
      </c>
      <c r="HA10">
        <v>74730.8</v>
      </c>
      <c r="HB10" t="b">
        <v>0</v>
      </c>
      <c r="HC10">
        <v>72869.75</v>
      </c>
      <c r="HD10" t="b">
        <v>0</v>
      </c>
      <c r="HE10">
        <v>73543.320000000007</v>
      </c>
      <c r="HF10" t="b">
        <v>0</v>
      </c>
      <c r="HG10">
        <v>71963.820000000007</v>
      </c>
      <c r="HH10">
        <v>27943.64</v>
      </c>
      <c r="HI10">
        <v>102.2</v>
      </c>
      <c r="HJ10">
        <v>2</v>
      </c>
      <c r="HK10" t="b">
        <v>0</v>
      </c>
      <c r="HL10">
        <v>27123.19</v>
      </c>
      <c r="HM10" t="b">
        <v>0</v>
      </c>
      <c r="HN10">
        <v>27955.58</v>
      </c>
      <c r="HO10" t="b">
        <v>0</v>
      </c>
      <c r="HP10">
        <v>28196.28</v>
      </c>
      <c r="HQ10" t="b">
        <v>0</v>
      </c>
      <c r="HR10">
        <v>27815.48</v>
      </c>
      <c r="HS10" t="b">
        <v>0</v>
      </c>
      <c r="HT10">
        <v>28627.65</v>
      </c>
    </row>
    <row r="11" spans="1:228" x14ac:dyDescent="0.25">
      <c r="A11" t="s">
        <v>117</v>
      </c>
      <c r="B11" t="b">
        <v>0</v>
      </c>
      <c r="C11" t="s">
        <v>172</v>
      </c>
      <c r="D11" s="37">
        <v>43993.62777777778</v>
      </c>
      <c r="E11" t="s">
        <v>107</v>
      </c>
      <c r="G11" t="s">
        <v>106</v>
      </c>
      <c r="H11">
        <v>3.4000000000000002E-2</v>
      </c>
      <c r="I11">
        <v>3415.2</v>
      </c>
      <c r="J11">
        <v>628.65</v>
      </c>
      <c r="K11" t="b">
        <v>0</v>
      </c>
      <c r="L11">
        <v>580.6</v>
      </c>
      <c r="M11" t="b">
        <v>0</v>
      </c>
      <c r="N11">
        <v>520.53</v>
      </c>
      <c r="O11" t="b">
        <v>0</v>
      </c>
      <c r="P11">
        <v>660.68</v>
      </c>
      <c r="Q11" t="b">
        <v>0</v>
      </c>
      <c r="R11">
        <v>760.79</v>
      </c>
      <c r="S11" t="b">
        <v>0</v>
      </c>
      <c r="T11">
        <v>620.64</v>
      </c>
      <c r="U11">
        <v>1.4450000000000001</v>
      </c>
      <c r="V11">
        <v>63.4</v>
      </c>
      <c r="W11">
        <v>26325.79</v>
      </c>
      <c r="X11" t="b">
        <v>0</v>
      </c>
      <c r="Y11">
        <v>26309.83</v>
      </c>
      <c r="Z11" t="b">
        <v>0</v>
      </c>
      <c r="AA11">
        <v>26279.54</v>
      </c>
      <c r="AB11" t="b">
        <v>0</v>
      </c>
      <c r="AC11">
        <v>26550.38</v>
      </c>
      <c r="AD11" t="b">
        <v>0</v>
      </c>
      <c r="AE11">
        <v>27292.53</v>
      </c>
      <c r="AF11" t="b">
        <v>0</v>
      </c>
      <c r="AG11">
        <v>25196.65</v>
      </c>
      <c r="AH11" t="s">
        <v>105</v>
      </c>
      <c r="AI11" t="s">
        <v>104</v>
      </c>
      <c r="AJ11">
        <v>2</v>
      </c>
      <c r="AK11" t="b">
        <v>0</v>
      </c>
      <c r="AL11">
        <v>0</v>
      </c>
      <c r="AM11" t="b">
        <v>0</v>
      </c>
      <c r="AN11">
        <v>0</v>
      </c>
      <c r="AO11" t="b">
        <v>0</v>
      </c>
      <c r="AP11">
        <v>0</v>
      </c>
      <c r="AQ11" t="b">
        <v>0</v>
      </c>
      <c r="AR11">
        <v>10.01</v>
      </c>
      <c r="AS11" t="b">
        <v>0</v>
      </c>
      <c r="AT11">
        <v>0</v>
      </c>
      <c r="AU11">
        <v>1.0999999999999999E-2</v>
      </c>
      <c r="AV11">
        <v>43.4</v>
      </c>
      <c r="AW11">
        <v>140.13999999999999</v>
      </c>
      <c r="AX11" t="b">
        <v>0</v>
      </c>
      <c r="AY11">
        <v>210.21</v>
      </c>
      <c r="AZ11" t="b">
        <v>0</v>
      </c>
      <c r="BA11">
        <v>80.08</v>
      </c>
      <c r="BB11" t="b">
        <v>0</v>
      </c>
      <c r="BC11">
        <v>120.12</v>
      </c>
      <c r="BD11" t="b">
        <v>0</v>
      </c>
      <c r="BE11">
        <v>170.17</v>
      </c>
      <c r="BF11" t="b">
        <v>0</v>
      </c>
      <c r="BG11">
        <v>120.12</v>
      </c>
      <c r="BH11">
        <v>2.5000000000000001E-2</v>
      </c>
      <c r="BI11">
        <v>265.60000000000002</v>
      </c>
      <c r="BJ11">
        <v>12654.15</v>
      </c>
      <c r="BK11" t="b">
        <v>0</v>
      </c>
      <c r="BL11">
        <v>12628.08</v>
      </c>
      <c r="BM11" t="b">
        <v>0</v>
      </c>
      <c r="BN11">
        <v>12648.09</v>
      </c>
      <c r="BO11" t="b">
        <v>0</v>
      </c>
      <c r="BP11">
        <v>12077.07</v>
      </c>
      <c r="BQ11" t="b">
        <v>0</v>
      </c>
      <c r="BR11">
        <v>13159.12</v>
      </c>
      <c r="BS11" t="b">
        <v>0</v>
      </c>
      <c r="BT11">
        <v>12758.39</v>
      </c>
      <c r="BU11">
        <v>2.4E-2</v>
      </c>
      <c r="BV11">
        <v>11.6</v>
      </c>
      <c r="BW11">
        <v>9775.11</v>
      </c>
      <c r="BX11" t="b">
        <v>0</v>
      </c>
      <c r="BY11">
        <v>9652.8799999999992</v>
      </c>
      <c r="BZ11" t="b">
        <v>0</v>
      </c>
      <c r="CA11">
        <v>9973.42</v>
      </c>
      <c r="CB11" t="b">
        <v>0</v>
      </c>
      <c r="CC11">
        <v>9713.07</v>
      </c>
      <c r="CD11" t="b">
        <v>0</v>
      </c>
      <c r="CE11">
        <v>9522.66</v>
      </c>
      <c r="CF11" t="b">
        <v>0</v>
      </c>
      <c r="CG11">
        <v>10013.5</v>
      </c>
      <c r="CH11">
        <v>6.0000000000000001E-3</v>
      </c>
      <c r="CI11">
        <v>107.7</v>
      </c>
      <c r="CJ11">
        <v>382.39</v>
      </c>
      <c r="CK11" t="b">
        <v>0</v>
      </c>
      <c r="CL11">
        <v>430.44</v>
      </c>
      <c r="CM11" t="b">
        <v>0</v>
      </c>
      <c r="CN11">
        <v>310.32</v>
      </c>
      <c r="CO11" t="b">
        <v>0</v>
      </c>
      <c r="CP11">
        <v>370.38</v>
      </c>
      <c r="CQ11" t="b">
        <v>0</v>
      </c>
      <c r="CR11">
        <v>400.41</v>
      </c>
      <c r="CS11" t="b">
        <v>0</v>
      </c>
      <c r="CT11">
        <v>400.41</v>
      </c>
      <c r="CU11">
        <v>0.20799999999999999</v>
      </c>
      <c r="CV11">
        <v>509.5</v>
      </c>
      <c r="CW11">
        <v>3634.11</v>
      </c>
      <c r="CX11" t="b">
        <v>0</v>
      </c>
      <c r="CY11">
        <v>3574.04</v>
      </c>
      <c r="CZ11" t="b">
        <v>0</v>
      </c>
      <c r="DA11">
        <v>3684.17</v>
      </c>
      <c r="DB11" t="b">
        <v>0</v>
      </c>
      <c r="DC11">
        <v>3533.99</v>
      </c>
      <c r="DD11" t="b">
        <v>0</v>
      </c>
      <c r="DE11">
        <v>3704.19</v>
      </c>
      <c r="DF11" t="b">
        <v>0</v>
      </c>
      <c r="DG11">
        <v>3674.17</v>
      </c>
      <c r="DH11">
        <v>1.4E-2</v>
      </c>
      <c r="DI11">
        <v>69.5</v>
      </c>
      <c r="DJ11">
        <v>3682.18</v>
      </c>
      <c r="DK11" t="b">
        <v>0</v>
      </c>
      <c r="DL11">
        <v>3684.18</v>
      </c>
      <c r="DM11" t="b">
        <v>0</v>
      </c>
      <c r="DN11">
        <v>3954.52</v>
      </c>
      <c r="DO11" t="b">
        <v>0</v>
      </c>
      <c r="DP11">
        <v>3584.05</v>
      </c>
      <c r="DQ11" t="b">
        <v>0</v>
      </c>
      <c r="DR11">
        <v>3814.35</v>
      </c>
      <c r="DS11" t="b">
        <v>0</v>
      </c>
      <c r="DT11">
        <v>3373.8</v>
      </c>
      <c r="DU11">
        <v>1.3859999999999999</v>
      </c>
      <c r="DV11">
        <v>232.6</v>
      </c>
      <c r="DW11">
        <v>2606.86</v>
      </c>
      <c r="DX11" t="b">
        <v>0</v>
      </c>
      <c r="DY11">
        <v>2723</v>
      </c>
      <c r="DZ11" t="b">
        <v>0</v>
      </c>
      <c r="EA11">
        <v>2632.89</v>
      </c>
      <c r="EB11" t="b">
        <v>0</v>
      </c>
      <c r="EC11">
        <v>2672.94</v>
      </c>
      <c r="ED11" t="b">
        <v>0</v>
      </c>
      <c r="EE11">
        <v>2692.97</v>
      </c>
      <c r="EF11" t="b">
        <v>0</v>
      </c>
      <c r="EG11">
        <v>2312.5100000000002</v>
      </c>
      <c r="EH11" t="s">
        <v>105</v>
      </c>
      <c r="EI11" t="s">
        <v>104</v>
      </c>
      <c r="EJ11">
        <v>948.99</v>
      </c>
      <c r="EK11" t="b">
        <v>0</v>
      </c>
      <c r="EL11">
        <v>870.9</v>
      </c>
      <c r="EM11" t="b">
        <v>0</v>
      </c>
      <c r="EN11">
        <v>900.94</v>
      </c>
      <c r="EO11" t="b">
        <v>0</v>
      </c>
      <c r="EP11">
        <v>870.91</v>
      </c>
      <c r="EQ11" t="b">
        <v>0</v>
      </c>
      <c r="ER11">
        <v>1191.25</v>
      </c>
      <c r="ES11" t="b">
        <v>0</v>
      </c>
      <c r="ET11">
        <v>910.95</v>
      </c>
      <c r="EU11">
        <v>50881.91</v>
      </c>
      <c r="EV11">
        <v>95.6</v>
      </c>
      <c r="EW11">
        <v>2.5</v>
      </c>
      <c r="EX11" t="b">
        <v>0</v>
      </c>
      <c r="EY11">
        <v>49300.97</v>
      </c>
      <c r="EZ11" t="b">
        <v>0</v>
      </c>
      <c r="FA11">
        <v>52233.98</v>
      </c>
      <c r="FB11" t="b">
        <v>0</v>
      </c>
      <c r="FC11">
        <v>51078.54</v>
      </c>
      <c r="FD11" t="b">
        <v>0</v>
      </c>
      <c r="FE11">
        <v>49833.22</v>
      </c>
      <c r="FF11" t="b">
        <v>0</v>
      </c>
      <c r="FG11">
        <v>51962.86</v>
      </c>
      <c r="FH11">
        <v>3521.98</v>
      </c>
      <c r="FI11">
        <v>98.7</v>
      </c>
      <c r="FJ11">
        <v>7.7</v>
      </c>
      <c r="FK11" t="b">
        <v>0</v>
      </c>
      <c r="FL11">
        <v>3203.59</v>
      </c>
      <c r="FM11" t="b">
        <v>0</v>
      </c>
      <c r="FN11">
        <v>3614.09</v>
      </c>
      <c r="FO11" t="b">
        <v>0</v>
      </c>
      <c r="FP11">
        <v>3734.23</v>
      </c>
      <c r="FQ11" t="b">
        <v>0</v>
      </c>
      <c r="FR11">
        <v>3263.65</v>
      </c>
      <c r="FS11" t="b">
        <v>0</v>
      </c>
      <c r="FT11">
        <v>3794.33</v>
      </c>
      <c r="FU11">
        <v>69661.38</v>
      </c>
      <c r="FV11">
        <v>95.1</v>
      </c>
      <c r="FW11">
        <v>1.7</v>
      </c>
      <c r="FX11" t="b">
        <v>0</v>
      </c>
      <c r="FY11">
        <v>69033.72</v>
      </c>
      <c r="FZ11" t="b">
        <v>0</v>
      </c>
      <c r="GA11">
        <v>70119.97</v>
      </c>
      <c r="GB11" t="b">
        <v>0</v>
      </c>
      <c r="GC11">
        <v>68842.48</v>
      </c>
      <c r="GD11" t="b">
        <v>0</v>
      </c>
      <c r="GE11">
        <v>71488.09</v>
      </c>
      <c r="GF11" t="b">
        <v>0</v>
      </c>
      <c r="GG11">
        <v>68822.62</v>
      </c>
      <c r="GH11">
        <v>19192.080000000002</v>
      </c>
      <c r="GI11">
        <v>98</v>
      </c>
      <c r="GJ11">
        <v>2.8</v>
      </c>
      <c r="GK11" t="b">
        <v>0</v>
      </c>
      <c r="GL11">
        <v>19031.669999999998</v>
      </c>
      <c r="GM11" t="b">
        <v>0</v>
      </c>
      <c r="GN11">
        <v>19021.689999999999</v>
      </c>
      <c r="GO11" t="b">
        <v>0</v>
      </c>
      <c r="GP11">
        <v>18580.66</v>
      </c>
      <c r="GQ11" t="b">
        <v>0</v>
      </c>
      <c r="GR11">
        <v>20024.060000000001</v>
      </c>
      <c r="GS11" t="b">
        <v>0</v>
      </c>
      <c r="GT11">
        <v>19302.310000000001</v>
      </c>
      <c r="GU11">
        <v>72326.42</v>
      </c>
      <c r="GV11">
        <v>97.2</v>
      </c>
      <c r="GW11">
        <v>1.6</v>
      </c>
      <c r="GX11" t="b">
        <v>0</v>
      </c>
      <c r="GY11">
        <v>73100.89</v>
      </c>
      <c r="GZ11" t="b">
        <v>0</v>
      </c>
      <c r="HA11">
        <v>73624.92</v>
      </c>
      <c r="HB11" t="b">
        <v>0</v>
      </c>
      <c r="HC11">
        <v>70736.789999999994</v>
      </c>
      <c r="HD11" t="b">
        <v>0</v>
      </c>
      <c r="HE11">
        <v>71742.850000000006</v>
      </c>
      <c r="HF11" t="b">
        <v>0</v>
      </c>
      <c r="HG11">
        <v>72426.66</v>
      </c>
      <c r="HH11">
        <v>27482.27</v>
      </c>
      <c r="HI11">
        <v>100.5</v>
      </c>
      <c r="HJ11">
        <v>2.1</v>
      </c>
      <c r="HK11" t="b">
        <v>0</v>
      </c>
      <c r="HL11">
        <v>27734.959999999999</v>
      </c>
      <c r="HM11" t="b">
        <v>0</v>
      </c>
      <c r="HN11">
        <v>28075.94</v>
      </c>
      <c r="HO11" t="b">
        <v>0</v>
      </c>
      <c r="HP11">
        <v>27043.119999999999</v>
      </c>
      <c r="HQ11" t="b">
        <v>0</v>
      </c>
      <c r="HR11">
        <v>27845.26</v>
      </c>
      <c r="HS11" t="b">
        <v>0</v>
      </c>
      <c r="HT11">
        <v>26712.07</v>
      </c>
    </row>
    <row r="12" spans="1:228" x14ac:dyDescent="0.25">
      <c r="A12" t="s">
        <v>171</v>
      </c>
      <c r="B12" t="b">
        <v>0</v>
      </c>
      <c r="C12" t="s">
        <v>170</v>
      </c>
      <c r="D12" s="37">
        <v>43993.629861111112</v>
      </c>
      <c r="E12" t="s">
        <v>107</v>
      </c>
      <c r="G12" t="s">
        <v>169</v>
      </c>
      <c r="H12">
        <v>31.344999999999999</v>
      </c>
      <c r="I12">
        <v>9.1</v>
      </c>
      <c r="J12">
        <v>3616.1</v>
      </c>
      <c r="K12" t="b">
        <v>0</v>
      </c>
      <c r="L12">
        <v>3373.79</v>
      </c>
      <c r="M12" t="b">
        <v>0</v>
      </c>
      <c r="N12">
        <v>3574.05</v>
      </c>
      <c r="O12" t="b">
        <v>0</v>
      </c>
      <c r="P12">
        <v>3894.46</v>
      </c>
      <c r="Q12" t="b">
        <v>0</v>
      </c>
      <c r="R12">
        <v>3864.41</v>
      </c>
      <c r="S12" t="b">
        <v>0</v>
      </c>
      <c r="T12">
        <v>3373.79</v>
      </c>
      <c r="U12">
        <v>34.334000000000003</v>
      </c>
      <c r="V12">
        <v>2.2999999999999998</v>
      </c>
      <c r="W12">
        <v>79281.73</v>
      </c>
      <c r="X12" t="b">
        <v>0</v>
      </c>
      <c r="Y12">
        <v>79752.55</v>
      </c>
      <c r="Z12" t="b">
        <v>0</v>
      </c>
      <c r="AA12">
        <v>78273.66</v>
      </c>
      <c r="AB12" t="b">
        <v>0</v>
      </c>
      <c r="AC12">
        <v>80678.41</v>
      </c>
      <c r="AD12" t="b">
        <v>0</v>
      </c>
      <c r="AE12">
        <v>78152.83</v>
      </c>
      <c r="AF12" t="b">
        <v>0</v>
      </c>
      <c r="AG12">
        <v>79551.210000000006</v>
      </c>
      <c r="AH12">
        <v>87.52</v>
      </c>
      <c r="AI12">
        <v>4.4000000000000004</v>
      </c>
      <c r="AJ12">
        <v>39646.81</v>
      </c>
      <c r="AK12" t="b">
        <v>0</v>
      </c>
      <c r="AL12">
        <v>40074.089999999997</v>
      </c>
      <c r="AM12" t="b">
        <v>0</v>
      </c>
      <c r="AN12">
        <v>40806.99</v>
      </c>
      <c r="AO12" t="b">
        <v>0</v>
      </c>
      <c r="AP12">
        <v>39913.72</v>
      </c>
      <c r="AQ12" t="b">
        <v>0</v>
      </c>
      <c r="AR12">
        <v>38087.519999999997</v>
      </c>
      <c r="AS12" t="b">
        <v>0</v>
      </c>
      <c r="AT12">
        <v>39351.72</v>
      </c>
      <c r="AU12">
        <v>64.548000000000002</v>
      </c>
      <c r="AV12">
        <v>4.7</v>
      </c>
      <c r="AW12">
        <v>843504.66</v>
      </c>
      <c r="AX12" t="b">
        <v>0</v>
      </c>
      <c r="AY12">
        <v>849745.67</v>
      </c>
      <c r="AZ12" t="b">
        <v>0</v>
      </c>
      <c r="BA12">
        <v>835978.08</v>
      </c>
      <c r="BB12" t="b">
        <v>0</v>
      </c>
      <c r="BC12">
        <v>851835.91</v>
      </c>
      <c r="BD12" t="b">
        <v>0</v>
      </c>
      <c r="BE12">
        <v>846566.48</v>
      </c>
      <c r="BF12" t="b">
        <v>0</v>
      </c>
      <c r="BG12">
        <v>833397.18</v>
      </c>
      <c r="BH12">
        <v>395.964</v>
      </c>
      <c r="BI12">
        <v>3.8</v>
      </c>
      <c r="BJ12">
        <v>7471955.6600000001</v>
      </c>
      <c r="BK12" t="b">
        <v>0</v>
      </c>
      <c r="BL12">
        <v>7396046.25</v>
      </c>
      <c r="BM12" t="b">
        <v>0</v>
      </c>
      <c r="BN12">
        <v>7591877.3899999997</v>
      </c>
      <c r="BO12" t="b">
        <v>0</v>
      </c>
      <c r="BP12">
        <v>7560244.8200000003</v>
      </c>
      <c r="BQ12" t="b">
        <v>0</v>
      </c>
      <c r="BR12">
        <v>7434043.4699999997</v>
      </c>
      <c r="BS12" t="b">
        <v>0</v>
      </c>
      <c r="BT12">
        <v>7377566.3700000001</v>
      </c>
      <c r="BU12">
        <v>26.619</v>
      </c>
      <c r="BV12">
        <v>1.7</v>
      </c>
      <c r="BW12">
        <v>1241624.29</v>
      </c>
      <c r="BX12" t="b">
        <v>0</v>
      </c>
      <c r="BY12">
        <v>1227109.29</v>
      </c>
      <c r="BZ12" t="b">
        <v>0</v>
      </c>
      <c r="CA12">
        <v>1240896.9099999999</v>
      </c>
      <c r="CB12" t="b">
        <v>0</v>
      </c>
      <c r="CC12">
        <v>1243937.02</v>
      </c>
      <c r="CD12" t="b">
        <v>0</v>
      </c>
      <c r="CE12">
        <v>1245608.6100000001</v>
      </c>
      <c r="CF12" t="b">
        <v>0</v>
      </c>
      <c r="CG12">
        <v>1250569.6299999999</v>
      </c>
      <c r="CH12">
        <v>26.506</v>
      </c>
      <c r="CI12">
        <v>4.7</v>
      </c>
      <c r="CJ12">
        <v>271927.90999999997</v>
      </c>
      <c r="CK12" t="b">
        <v>0</v>
      </c>
      <c r="CL12">
        <v>271734.14</v>
      </c>
      <c r="CM12" t="b">
        <v>0</v>
      </c>
      <c r="CN12">
        <v>274534.13</v>
      </c>
      <c r="CO12" t="b">
        <v>0</v>
      </c>
      <c r="CP12">
        <v>273220.42</v>
      </c>
      <c r="CQ12" t="b">
        <v>0</v>
      </c>
      <c r="CR12">
        <v>266812.81</v>
      </c>
      <c r="CS12" t="b">
        <v>0</v>
      </c>
      <c r="CT12">
        <v>273338.06</v>
      </c>
      <c r="CU12">
        <v>744.02700000000004</v>
      </c>
      <c r="CV12">
        <v>2.4</v>
      </c>
      <c r="CW12">
        <v>47516.44</v>
      </c>
      <c r="CX12" t="b">
        <v>0</v>
      </c>
      <c r="CY12">
        <v>47283.45</v>
      </c>
      <c r="CZ12" t="b">
        <v>0</v>
      </c>
      <c r="DA12">
        <v>46620.69</v>
      </c>
      <c r="DB12" t="b">
        <v>0</v>
      </c>
      <c r="DC12">
        <v>48578.83</v>
      </c>
      <c r="DD12" t="b">
        <v>0</v>
      </c>
      <c r="DE12">
        <v>46690.74</v>
      </c>
      <c r="DF12" t="b">
        <v>0</v>
      </c>
      <c r="DG12">
        <v>48408.47</v>
      </c>
      <c r="DH12">
        <v>76.722999999999999</v>
      </c>
      <c r="DI12">
        <v>2.1</v>
      </c>
      <c r="DJ12">
        <v>1511269.63</v>
      </c>
      <c r="DK12" t="b">
        <v>0</v>
      </c>
      <c r="DL12">
        <v>1501763.55</v>
      </c>
      <c r="DM12" t="b">
        <v>0</v>
      </c>
      <c r="DN12">
        <v>1538996.36</v>
      </c>
      <c r="DO12" t="b">
        <v>0</v>
      </c>
      <c r="DP12">
        <v>1504382.22</v>
      </c>
      <c r="DQ12" t="b">
        <v>0</v>
      </c>
      <c r="DR12">
        <v>1512541.36</v>
      </c>
      <c r="DS12" t="b">
        <v>0</v>
      </c>
      <c r="DT12">
        <v>1498664.67</v>
      </c>
      <c r="DU12">
        <v>633.721</v>
      </c>
      <c r="DV12">
        <v>3.2</v>
      </c>
      <c r="DW12">
        <v>34220.21</v>
      </c>
      <c r="DX12" t="b">
        <v>0</v>
      </c>
      <c r="DY12">
        <v>33672.449999999997</v>
      </c>
      <c r="DZ12" t="b">
        <v>0</v>
      </c>
      <c r="EA12">
        <v>33270.92</v>
      </c>
      <c r="EB12" t="b">
        <v>0</v>
      </c>
      <c r="EC12">
        <v>35117.339999999997</v>
      </c>
      <c r="ED12" t="b">
        <v>0</v>
      </c>
      <c r="EE12">
        <v>34775.910000000003</v>
      </c>
      <c r="EF12" t="b">
        <v>0</v>
      </c>
      <c r="EG12">
        <v>34264.42</v>
      </c>
      <c r="EH12">
        <v>77.064999999999998</v>
      </c>
      <c r="EI12">
        <v>2.6</v>
      </c>
      <c r="EJ12">
        <v>351071.23</v>
      </c>
      <c r="EK12" t="b">
        <v>0</v>
      </c>
      <c r="EL12">
        <v>351137.95</v>
      </c>
      <c r="EM12" t="b">
        <v>0</v>
      </c>
      <c r="EN12">
        <v>355943.23</v>
      </c>
      <c r="EO12" t="b">
        <v>0</v>
      </c>
      <c r="EP12">
        <v>350025.49</v>
      </c>
      <c r="EQ12" t="b">
        <v>0</v>
      </c>
      <c r="ER12">
        <v>350372.68</v>
      </c>
      <c r="ES12" t="b">
        <v>0</v>
      </c>
      <c r="ET12">
        <v>347876.82</v>
      </c>
      <c r="EU12">
        <v>56389.11</v>
      </c>
      <c r="EV12">
        <v>105.9</v>
      </c>
      <c r="EW12">
        <v>1.5</v>
      </c>
      <c r="EX12" t="b">
        <v>0</v>
      </c>
      <c r="EY12">
        <v>56805.07</v>
      </c>
      <c r="EZ12" t="b">
        <v>0</v>
      </c>
      <c r="FA12">
        <v>54895.96</v>
      </c>
      <c r="FB12" t="b">
        <v>0</v>
      </c>
      <c r="FC12">
        <v>56433</v>
      </c>
      <c r="FD12" t="b">
        <v>0</v>
      </c>
      <c r="FE12">
        <v>56664.36</v>
      </c>
      <c r="FF12" t="b">
        <v>0</v>
      </c>
      <c r="FG12">
        <v>57147.17</v>
      </c>
      <c r="FH12">
        <v>3588.05</v>
      </c>
      <c r="FI12">
        <v>100.5</v>
      </c>
      <c r="FJ12">
        <v>4.7</v>
      </c>
      <c r="FK12" t="b">
        <v>0</v>
      </c>
      <c r="FL12">
        <v>3554.01</v>
      </c>
      <c r="FM12" t="b">
        <v>0</v>
      </c>
      <c r="FN12">
        <v>3844.38</v>
      </c>
      <c r="FO12" t="b">
        <v>0</v>
      </c>
      <c r="FP12">
        <v>3533.98</v>
      </c>
      <c r="FQ12" t="b">
        <v>0</v>
      </c>
      <c r="FR12">
        <v>3624.09</v>
      </c>
      <c r="FS12" t="b">
        <v>0</v>
      </c>
      <c r="FT12">
        <v>3383.79</v>
      </c>
      <c r="FU12">
        <v>70707.259999999995</v>
      </c>
      <c r="FV12">
        <v>96.5</v>
      </c>
      <c r="FW12">
        <v>1.4</v>
      </c>
      <c r="FX12" t="b">
        <v>0</v>
      </c>
      <c r="FY12">
        <v>72433.710000000006</v>
      </c>
      <c r="FZ12" t="b">
        <v>0</v>
      </c>
      <c r="GA12">
        <v>70069.38</v>
      </c>
      <c r="GB12" t="b">
        <v>0</v>
      </c>
      <c r="GC12">
        <v>70280.73</v>
      </c>
      <c r="GD12" t="b">
        <v>0</v>
      </c>
      <c r="GE12">
        <v>70481.899999999994</v>
      </c>
      <c r="GF12" t="b">
        <v>0</v>
      </c>
      <c r="GG12">
        <v>70270.59</v>
      </c>
      <c r="GH12">
        <v>19312.36</v>
      </c>
      <c r="GI12">
        <v>98.6</v>
      </c>
      <c r="GJ12">
        <v>2.5</v>
      </c>
      <c r="GK12" t="b">
        <v>0</v>
      </c>
      <c r="GL12">
        <v>19683.189999999999</v>
      </c>
      <c r="GM12" t="b">
        <v>0</v>
      </c>
      <c r="GN12">
        <v>19202.21</v>
      </c>
      <c r="GO12" t="b">
        <v>0</v>
      </c>
      <c r="GP12">
        <v>19883.669999999998</v>
      </c>
      <c r="GQ12" t="b">
        <v>0</v>
      </c>
      <c r="GR12">
        <v>18680.87</v>
      </c>
      <c r="GS12" t="b">
        <v>0</v>
      </c>
      <c r="GT12">
        <v>19111.84</v>
      </c>
      <c r="GU12">
        <v>71056.679999999993</v>
      </c>
      <c r="GV12">
        <v>95.5</v>
      </c>
      <c r="GW12">
        <v>0.6</v>
      </c>
      <c r="GX12" t="b">
        <v>0</v>
      </c>
      <c r="GY12">
        <v>71491.3</v>
      </c>
      <c r="GZ12" t="b">
        <v>0</v>
      </c>
      <c r="HA12">
        <v>71380.350000000006</v>
      </c>
      <c r="HB12" t="b">
        <v>0</v>
      </c>
      <c r="HC12">
        <v>70515.600000000006</v>
      </c>
      <c r="HD12" t="b">
        <v>0</v>
      </c>
      <c r="HE12">
        <v>71149.070000000007</v>
      </c>
      <c r="HF12" t="b">
        <v>0</v>
      </c>
      <c r="HG12">
        <v>70747.08</v>
      </c>
      <c r="HH12">
        <v>27121.26</v>
      </c>
      <c r="HI12">
        <v>99.2</v>
      </c>
      <c r="HJ12">
        <v>1.9</v>
      </c>
      <c r="HK12" t="b">
        <v>0</v>
      </c>
      <c r="HL12">
        <v>27394.05</v>
      </c>
      <c r="HM12" t="b">
        <v>0</v>
      </c>
      <c r="HN12">
        <v>27584.92</v>
      </c>
      <c r="HO12" t="b">
        <v>0</v>
      </c>
      <c r="HP12">
        <v>27293.65</v>
      </c>
      <c r="HQ12" t="b">
        <v>0</v>
      </c>
      <c r="HR12">
        <v>26270.74</v>
      </c>
      <c r="HS12" t="b">
        <v>0</v>
      </c>
      <c r="HT12">
        <v>27062.94</v>
      </c>
    </row>
    <row r="13" spans="1:228" x14ac:dyDescent="0.25">
      <c r="A13" t="s">
        <v>168</v>
      </c>
      <c r="B13" t="b">
        <v>0</v>
      </c>
      <c r="C13" t="s">
        <v>167</v>
      </c>
      <c r="D13" s="37">
        <v>43993.631944444445</v>
      </c>
      <c r="E13" t="s">
        <v>107</v>
      </c>
      <c r="G13" t="s">
        <v>166</v>
      </c>
      <c r="H13">
        <v>30.803999999999998</v>
      </c>
      <c r="I13">
        <v>4.5999999999999996</v>
      </c>
      <c r="J13">
        <v>3255.65</v>
      </c>
      <c r="K13" t="b">
        <v>0</v>
      </c>
      <c r="L13">
        <v>3183.56</v>
      </c>
      <c r="M13" t="b">
        <v>0</v>
      </c>
      <c r="N13">
        <v>3213.61</v>
      </c>
      <c r="O13" t="b">
        <v>0</v>
      </c>
      <c r="P13">
        <v>3503.95</v>
      </c>
      <c r="Q13" t="b">
        <v>0</v>
      </c>
      <c r="R13">
        <v>3223.6</v>
      </c>
      <c r="S13" t="b">
        <v>0</v>
      </c>
      <c r="T13">
        <v>3153.52</v>
      </c>
      <c r="U13">
        <v>32.895000000000003</v>
      </c>
      <c r="V13">
        <v>2.2000000000000002</v>
      </c>
      <c r="W13">
        <v>70360.23</v>
      </c>
      <c r="X13" t="b">
        <v>0</v>
      </c>
      <c r="Y13">
        <v>71060.47</v>
      </c>
      <c r="Z13" t="b">
        <v>0</v>
      </c>
      <c r="AA13">
        <v>70255.7</v>
      </c>
      <c r="AB13" t="b">
        <v>0</v>
      </c>
      <c r="AC13">
        <v>71673.56</v>
      </c>
      <c r="AD13" t="b">
        <v>0</v>
      </c>
      <c r="AE13">
        <v>69501.279999999999</v>
      </c>
      <c r="AF13" t="b">
        <v>0</v>
      </c>
      <c r="AG13">
        <v>69310.16</v>
      </c>
      <c r="AH13">
        <v>65.91</v>
      </c>
      <c r="AI13">
        <v>4.5999999999999996</v>
      </c>
      <c r="AJ13">
        <v>29234.14</v>
      </c>
      <c r="AK13" t="b">
        <v>0</v>
      </c>
      <c r="AL13">
        <v>28776.76</v>
      </c>
      <c r="AM13" t="b">
        <v>0</v>
      </c>
      <c r="AN13">
        <v>29027.5</v>
      </c>
      <c r="AO13" t="b">
        <v>0</v>
      </c>
      <c r="AP13">
        <v>29438.77</v>
      </c>
      <c r="AQ13" t="b">
        <v>0</v>
      </c>
      <c r="AR13">
        <v>29137.94</v>
      </c>
      <c r="AS13" t="b">
        <v>0</v>
      </c>
      <c r="AT13">
        <v>29789.72</v>
      </c>
      <c r="AU13">
        <v>60.790999999999997</v>
      </c>
      <c r="AV13">
        <v>5</v>
      </c>
      <c r="AW13">
        <v>777968.22</v>
      </c>
      <c r="AX13" t="b">
        <v>0</v>
      </c>
      <c r="AY13">
        <v>794379.82</v>
      </c>
      <c r="AZ13" t="b">
        <v>0</v>
      </c>
      <c r="BA13">
        <v>774698.62</v>
      </c>
      <c r="BB13" t="b">
        <v>0</v>
      </c>
      <c r="BC13">
        <v>769532.61</v>
      </c>
      <c r="BD13" t="b">
        <v>0</v>
      </c>
      <c r="BE13">
        <v>766193.98</v>
      </c>
      <c r="BF13" t="b">
        <v>0</v>
      </c>
      <c r="BG13">
        <v>785036.08</v>
      </c>
      <c r="BH13">
        <v>370.04399999999998</v>
      </c>
      <c r="BI13">
        <v>6.5</v>
      </c>
      <c r="BJ13">
        <v>6835018.6200000001</v>
      </c>
      <c r="BK13" t="b">
        <v>0</v>
      </c>
      <c r="BL13">
        <v>7211906.5</v>
      </c>
      <c r="BM13" t="b">
        <v>0</v>
      </c>
      <c r="BN13">
        <v>6884829.7400000002</v>
      </c>
      <c r="BO13" t="b">
        <v>0</v>
      </c>
      <c r="BP13">
        <v>6601265.8799999999</v>
      </c>
      <c r="BQ13" t="b">
        <v>0</v>
      </c>
      <c r="BR13">
        <v>6667407.0199999996</v>
      </c>
      <c r="BS13" t="b">
        <v>0</v>
      </c>
      <c r="BT13">
        <v>6809683.9800000004</v>
      </c>
      <c r="BU13">
        <v>26.303000000000001</v>
      </c>
      <c r="BV13">
        <v>2</v>
      </c>
      <c r="BW13">
        <v>1119835.73</v>
      </c>
      <c r="BX13" t="b">
        <v>0</v>
      </c>
      <c r="BY13">
        <v>1101287.3</v>
      </c>
      <c r="BZ13" t="b">
        <v>0</v>
      </c>
      <c r="CA13">
        <v>1124569.22</v>
      </c>
      <c r="CB13" t="b">
        <v>0</v>
      </c>
      <c r="CC13">
        <v>1124748.3</v>
      </c>
      <c r="CD13" t="b">
        <v>0</v>
      </c>
      <c r="CE13">
        <v>1122500.08</v>
      </c>
      <c r="CF13" t="b">
        <v>0</v>
      </c>
      <c r="CG13">
        <v>1126073.77</v>
      </c>
      <c r="CH13">
        <v>24.812000000000001</v>
      </c>
      <c r="CI13">
        <v>5.7</v>
      </c>
      <c r="CJ13">
        <v>249230.81</v>
      </c>
      <c r="CK13" t="b">
        <v>0</v>
      </c>
      <c r="CL13">
        <v>251057.37</v>
      </c>
      <c r="CM13" t="b">
        <v>0</v>
      </c>
      <c r="CN13">
        <v>252565.51</v>
      </c>
      <c r="CO13" t="b">
        <v>0</v>
      </c>
      <c r="CP13">
        <v>245481.9</v>
      </c>
      <c r="CQ13" t="b">
        <v>0</v>
      </c>
      <c r="CR13">
        <v>245242.44</v>
      </c>
      <c r="CS13" t="b">
        <v>0</v>
      </c>
      <c r="CT13">
        <v>251806.85</v>
      </c>
      <c r="CU13">
        <v>743.13300000000004</v>
      </c>
      <c r="CV13">
        <v>2.9</v>
      </c>
      <c r="CW13">
        <v>46962.06</v>
      </c>
      <c r="CX13" t="b">
        <v>0</v>
      </c>
      <c r="CY13">
        <v>47524.29</v>
      </c>
      <c r="CZ13" t="b">
        <v>0</v>
      </c>
      <c r="DA13">
        <v>46289.41</v>
      </c>
      <c r="DB13" t="b">
        <v>0</v>
      </c>
      <c r="DC13">
        <v>46108.53</v>
      </c>
      <c r="DD13" t="b">
        <v>0</v>
      </c>
      <c r="DE13">
        <v>46801.43</v>
      </c>
      <c r="DF13" t="b">
        <v>0</v>
      </c>
      <c r="DG13">
        <v>48086.65</v>
      </c>
      <c r="DH13">
        <v>72.915000000000006</v>
      </c>
      <c r="DI13">
        <v>1.3</v>
      </c>
      <c r="DJ13">
        <v>1387851.46</v>
      </c>
      <c r="DK13" t="b">
        <v>0</v>
      </c>
      <c r="DL13">
        <v>1370657.68</v>
      </c>
      <c r="DM13" t="b">
        <v>0</v>
      </c>
      <c r="DN13">
        <v>1385367.58</v>
      </c>
      <c r="DO13" t="b">
        <v>0</v>
      </c>
      <c r="DP13">
        <v>1389027.57</v>
      </c>
      <c r="DQ13" t="b">
        <v>0</v>
      </c>
      <c r="DR13">
        <v>1398430.06</v>
      </c>
      <c r="DS13" t="b">
        <v>0</v>
      </c>
      <c r="DT13">
        <v>1395774.4</v>
      </c>
      <c r="DU13">
        <v>639.99300000000005</v>
      </c>
      <c r="DV13">
        <v>2</v>
      </c>
      <c r="DW13">
        <v>33365.46</v>
      </c>
      <c r="DX13" t="b">
        <v>0</v>
      </c>
      <c r="DY13">
        <v>33883.19</v>
      </c>
      <c r="DZ13" t="b">
        <v>0</v>
      </c>
      <c r="EA13">
        <v>32759.24</v>
      </c>
      <c r="EB13" t="b">
        <v>0</v>
      </c>
      <c r="EC13">
        <v>33632.33</v>
      </c>
      <c r="ED13" t="b">
        <v>0</v>
      </c>
      <c r="EE13">
        <v>33090.53</v>
      </c>
      <c r="EF13" t="b">
        <v>0</v>
      </c>
      <c r="EG13">
        <v>33462</v>
      </c>
      <c r="EH13">
        <v>71.004000000000005</v>
      </c>
      <c r="EI13">
        <v>1.3</v>
      </c>
      <c r="EJ13">
        <v>320230.86</v>
      </c>
      <c r="EK13" t="b">
        <v>0</v>
      </c>
      <c r="EL13">
        <v>327235.37</v>
      </c>
      <c r="EM13" t="b">
        <v>0</v>
      </c>
      <c r="EN13">
        <v>319555.61</v>
      </c>
      <c r="EO13" t="b">
        <v>0</v>
      </c>
      <c r="EP13">
        <v>319419.88</v>
      </c>
      <c r="EQ13" t="b">
        <v>0</v>
      </c>
      <c r="ER13">
        <v>316367.5</v>
      </c>
      <c r="ES13" t="b">
        <v>0</v>
      </c>
      <c r="ET13">
        <v>318575.94</v>
      </c>
      <c r="EU13">
        <v>51464.52</v>
      </c>
      <c r="EV13">
        <v>96.7</v>
      </c>
      <c r="EW13">
        <v>1.6</v>
      </c>
      <c r="EX13" t="b">
        <v>0</v>
      </c>
      <c r="EY13">
        <v>51410.32</v>
      </c>
      <c r="EZ13" t="b">
        <v>0</v>
      </c>
      <c r="FA13">
        <v>52133.54</v>
      </c>
      <c r="FB13" t="b">
        <v>0</v>
      </c>
      <c r="FC13">
        <v>52053.37</v>
      </c>
      <c r="FD13" t="b">
        <v>0</v>
      </c>
      <c r="FE13">
        <v>51661.23</v>
      </c>
      <c r="FF13" t="b">
        <v>0</v>
      </c>
      <c r="FG13">
        <v>50064.14</v>
      </c>
      <c r="FH13">
        <v>3513.96</v>
      </c>
      <c r="FI13">
        <v>98.4</v>
      </c>
      <c r="FJ13">
        <v>4.5999999999999996</v>
      </c>
      <c r="FK13" t="b">
        <v>0</v>
      </c>
      <c r="FL13">
        <v>3523.96</v>
      </c>
      <c r="FM13" t="b">
        <v>0</v>
      </c>
      <c r="FN13">
        <v>3273.67</v>
      </c>
      <c r="FO13" t="b">
        <v>0</v>
      </c>
      <c r="FP13">
        <v>3493.93</v>
      </c>
      <c r="FQ13" t="b">
        <v>0</v>
      </c>
      <c r="FR13">
        <v>3724.23</v>
      </c>
      <c r="FS13" t="b">
        <v>0</v>
      </c>
      <c r="FT13">
        <v>3554.02</v>
      </c>
      <c r="FU13">
        <v>68307.56</v>
      </c>
      <c r="FV13">
        <v>93.3</v>
      </c>
      <c r="FW13">
        <v>0.8</v>
      </c>
      <c r="FX13" t="b">
        <v>0</v>
      </c>
      <c r="FY13">
        <v>68460.87</v>
      </c>
      <c r="FZ13" t="b">
        <v>0</v>
      </c>
      <c r="GA13">
        <v>68741.919999999998</v>
      </c>
      <c r="GB13" t="b">
        <v>0</v>
      </c>
      <c r="GC13">
        <v>68128.679999999993</v>
      </c>
      <c r="GD13" t="b">
        <v>0</v>
      </c>
      <c r="GE13">
        <v>68812.25</v>
      </c>
      <c r="GF13" t="b">
        <v>0</v>
      </c>
      <c r="GG13">
        <v>67394.100000000006</v>
      </c>
      <c r="GH13">
        <v>19107.919999999998</v>
      </c>
      <c r="GI13">
        <v>97.6</v>
      </c>
      <c r="GJ13">
        <v>1.7</v>
      </c>
      <c r="GK13" t="b">
        <v>0</v>
      </c>
      <c r="GL13">
        <v>19522.91</v>
      </c>
      <c r="GM13" t="b">
        <v>0</v>
      </c>
      <c r="GN13">
        <v>19252.25</v>
      </c>
      <c r="GO13" t="b">
        <v>0</v>
      </c>
      <c r="GP13">
        <v>18911.439999999999</v>
      </c>
      <c r="GQ13" t="b">
        <v>0</v>
      </c>
      <c r="GR13">
        <v>19162.09</v>
      </c>
      <c r="GS13" t="b">
        <v>0</v>
      </c>
      <c r="GT13">
        <v>18690.93</v>
      </c>
      <c r="GU13">
        <v>69386.429999999993</v>
      </c>
      <c r="GV13">
        <v>93.3</v>
      </c>
      <c r="GW13">
        <v>1.2</v>
      </c>
      <c r="GX13" t="b">
        <v>0</v>
      </c>
      <c r="GY13">
        <v>68794.91</v>
      </c>
      <c r="GZ13" t="b">
        <v>0</v>
      </c>
      <c r="HA13">
        <v>70032.28</v>
      </c>
      <c r="HB13" t="b">
        <v>0</v>
      </c>
      <c r="HC13">
        <v>69398.649999999994</v>
      </c>
      <c r="HD13" t="b">
        <v>0</v>
      </c>
      <c r="HE13">
        <v>70374.039999999994</v>
      </c>
      <c r="HF13" t="b">
        <v>0</v>
      </c>
      <c r="HG13">
        <v>68332.27</v>
      </c>
      <c r="HH13">
        <v>25891.66</v>
      </c>
      <c r="HI13">
        <v>94.7</v>
      </c>
      <c r="HJ13">
        <v>2.2999999999999998</v>
      </c>
      <c r="HK13" t="b">
        <v>0</v>
      </c>
      <c r="HL13">
        <v>25969.93</v>
      </c>
      <c r="HM13" t="b">
        <v>0</v>
      </c>
      <c r="HN13">
        <v>26350.959999999999</v>
      </c>
      <c r="HO13" t="b">
        <v>0</v>
      </c>
      <c r="HP13">
        <v>25197.64</v>
      </c>
      <c r="HQ13" t="b">
        <v>0</v>
      </c>
      <c r="HR13">
        <v>25368.13</v>
      </c>
      <c r="HS13" t="b">
        <v>0</v>
      </c>
      <c r="HT13">
        <v>26571.63</v>
      </c>
    </row>
    <row r="14" spans="1:228" x14ac:dyDescent="0.25">
      <c r="A14" t="s">
        <v>165</v>
      </c>
      <c r="B14" t="b">
        <v>0</v>
      </c>
      <c r="C14" t="s">
        <v>164</v>
      </c>
      <c r="D14" s="37">
        <v>43993.634722222225</v>
      </c>
      <c r="E14" t="s">
        <v>107</v>
      </c>
      <c r="G14" t="s">
        <v>163</v>
      </c>
      <c r="H14">
        <v>17.158000000000001</v>
      </c>
      <c r="I14">
        <v>8.1999999999999993</v>
      </c>
      <c r="J14">
        <v>2112.2800000000002</v>
      </c>
      <c r="K14" t="b">
        <v>0</v>
      </c>
      <c r="L14">
        <v>2162.34</v>
      </c>
      <c r="M14" t="b">
        <v>0</v>
      </c>
      <c r="N14">
        <v>2072.2399999999998</v>
      </c>
      <c r="O14" t="b">
        <v>0</v>
      </c>
      <c r="P14">
        <v>2162.34</v>
      </c>
      <c r="Q14" t="b">
        <v>0</v>
      </c>
      <c r="R14">
        <v>2232.41</v>
      </c>
      <c r="S14" t="b">
        <v>0</v>
      </c>
      <c r="T14">
        <v>1932.08</v>
      </c>
      <c r="U14">
        <v>18.081</v>
      </c>
      <c r="V14">
        <v>4.9000000000000004</v>
      </c>
      <c r="W14">
        <v>50200.78</v>
      </c>
      <c r="X14" t="b">
        <v>0</v>
      </c>
      <c r="Y14">
        <v>50556.31</v>
      </c>
      <c r="Z14" t="b">
        <v>0</v>
      </c>
      <c r="AA14">
        <v>49752.92</v>
      </c>
      <c r="AB14" t="b">
        <v>0</v>
      </c>
      <c r="AC14">
        <v>49350.95</v>
      </c>
      <c r="AD14" t="b">
        <v>0</v>
      </c>
      <c r="AE14">
        <v>50466.02</v>
      </c>
      <c r="AF14" t="b">
        <v>0</v>
      </c>
      <c r="AG14">
        <v>50877.68</v>
      </c>
      <c r="AH14">
        <v>24.728999999999999</v>
      </c>
      <c r="AI14">
        <v>3.9</v>
      </c>
      <c r="AJ14">
        <v>10151.709999999999</v>
      </c>
      <c r="AK14" t="b">
        <v>0</v>
      </c>
      <c r="AL14">
        <v>10314.01</v>
      </c>
      <c r="AM14" t="b">
        <v>0</v>
      </c>
      <c r="AN14">
        <v>10514.32</v>
      </c>
      <c r="AO14" t="b">
        <v>0</v>
      </c>
      <c r="AP14">
        <v>10113.61</v>
      </c>
      <c r="AQ14" t="b">
        <v>0</v>
      </c>
      <c r="AR14">
        <v>9692.93</v>
      </c>
      <c r="AS14" t="b">
        <v>0</v>
      </c>
      <c r="AT14">
        <v>10123.68</v>
      </c>
      <c r="AU14">
        <v>0.53800000000000003</v>
      </c>
      <c r="AV14">
        <v>7</v>
      </c>
      <c r="AW14">
        <v>6361.78</v>
      </c>
      <c r="AX14" t="b">
        <v>0</v>
      </c>
      <c r="AY14">
        <v>6608.12</v>
      </c>
      <c r="AZ14" t="b">
        <v>0</v>
      </c>
      <c r="BA14">
        <v>6187.55</v>
      </c>
      <c r="BB14" t="b">
        <v>0</v>
      </c>
      <c r="BC14">
        <v>6347.73</v>
      </c>
      <c r="BD14" t="b">
        <v>0</v>
      </c>
      <c r="BE14">
        <v>6457.94</v>
      </c>
      <c r="BF14" t="b">
        <v>0</v>
      </c>
      <c r="BG14">
        <v>6207.57</v>
      </c>
      <c r="BH14">
        <v>6.9660000000000002</v>
      </c>
      <c r="BI14">
        <v>6.4</v>
      </c>
      <c r="BJ14">
        <v>130063.87</v>
      </c>
      <c r="BK14" t="b">
        <v>0</v>
      </c>
      <c r="BL14">
        <v>130070.32</v>
      </c>
      <c r="BM14" t="b">
        <v>0</v>
      </c>
      <c r="BN14">
        <v>129695.47</v>
      </c>
      <c r="BO14" t="b">
        <v>0</v>
      </c>
      <c r="BP14">
        <v>125827.96</v>
      </c>
      <c r="BQ14" t="b">
        <v>0</v>
      </c>
      <c r="BR14">
        <v>132725.51999999999</v>
      </c>
      <c r="BS14" t="b">
        <v>0</v>
      </c>
      <c r="BT14">
        <v>132000.07999999999</v>
      </c>
      <c r="BU14">
        <v>16.986000000000001</v>
      </c>
      <c r="BV14">
        <v>2</v>
      </c>
      <c r="BW14">
        <v>732723.34</v>
      </c>
      <c r="BX14" t="b">
        <v>0</v>
      </c>
      <c r="BY14">
        <v>735237.44</v>
      </c>
      <c r="BZ14" t="b">
        <v>0</v>
      </c>
      <c r="CA14">
        <v>734865.23</v>
      </c>
      <c r="CB14" t="b">
        <v>0</v>
      </c>
      <c r="CC14">
        <v>721308.45</v>
      </c>
      <c r="CD14" t="b">
        <v>0</v>
      </c>
      <c r="CE14">
        <v>738107.53</v>
      </c>
      <c r="CF14" t="b">
        <v>0</v>
      </c>
      <c r="CG14">
        <v>734098.04</v>
      </c>
      <c r="CH14">
        <v>18.556000000000001</v>
      </c>
      <c r="CI14">
        <v>5.3</v>
      </c>
      <c r="CJ14">
        <v>172482.74</v>
      </c>
      <c r="CK14" t="b">
        <v>0</v>
      </c>
      <c r="CL14">
        <v>169366.37</v>
      </c>
      <c r="CM14" t="b">
        <v>0</v>
      </c>
      <c r="CN14">
        <v>169191.72</v>
      </c>
      <c r="CO14" t="b">
        <v>0</v>
      </c>
      <c r="CP14">
        <v>171888.57</v>
      </c>
      <c r="CQ14" t="b">
        <v>0</v>
      </c>
      <c r="CR14">
        <v>174275.92</v>
      </c>
      <c r="CS14" t="b">
        <v>0</v>
      </c>
      <c r="CT14">
        <v>177691.14</v>
      </c>
      <c r="CU14">
        <v>615.84699999999998</v>
      </c>
      <c r="CV14">
        <v>4.5</v>
      </c>
      <c r="CW14">
        <v>38276.28</v>
      </c>
      <c r="CX14" t="b">
        <v>0</v>
      </c>
      <c r="CY14">
        <v>38007.57</v>
      </c>
      <c r="CZ14" t="b">
        <v>0</v>
      </c>
      <c r="DA14">
        <v>37946.879999999997</v>
      </c>
      <c r="DB14" t="b">
        <v>0</v>
      </c>
      <c r="DC14">
        <v>38488.980000000003</v>
      </c>
      <c r="DD14" t="b">
        <v>0</v>
      </c>
      <c r="DE14">
        <v>37094.050000000003</v>
      </c>
      <c r="DF14" t="b">
        <v>0</v>
      </c>
      <c r="DG14">
        <v>39843.919999999998</v>
      </c>
      <c r="DH14">
        <v>25.263000000000002</v>
      </c>
      <c r="DI14">
        <v>1.6</v>
      </c>
      <c r="DJ14">
        <v>483920.07</v>
      </c>
      <c r="DK14" t="b">
        <v>0</v>
      </c>
      <c r="DL14">
        <v>483057</v>
      </c>
      <c r="DM14" t="b">
        <v>0</v>
      </c>
      <c r="DN14">
        <v>485712.81</v>
      </c>
      <c r="DO14" t="b">
        <v>0</v>
      </c>
      <c r="DP14">
        <v>479195.65</v>
      </c>
      <c r="DQ14" t="b">
        <v>0</v>
      </c>
      <c r="DR14">
        <v>490996.19</v>
      </c>
      <c r="DS14" t="b">
        <v>0</v>
      </c>
      <c r="DT14">
        <v>480638.68</v>
      </c>
      <c r="DU14">
        <v>516.51700000000005</v>
      </c>
      <c r="DV14">
        <v>3.6</v>
      </c>
      <c r="DW14">
        <v>27453.34</v>
      </c>
      <c r="DX14" t="b">
        <v>0</v>
      </c>
      <c r="DY14">
        <v>27072.17</v>
      </c>
      <c r="DZ14" t="b">
        <v>0</v>
      </c>
      <c r="EA14">
        <v>27333.06</v>
      </c>
      <c r="EB14" t="b">
        <v>0</v>
      </c>
      <c r="EC14">
        <v>26811.5</v>
      </c>
      <c r="ED14" t="b">
        <v>0</v>
      </c>
      <c r="EE14">
        <v>27995.01</v>
      </c>
      <c r="EF14" t="b">
        <v>0</v>
      </c>
      <c r="EG14">
        <v>28054.94</v>
      </c>
      <c r="EH14">
        <v>24.917000000000002</v>
      </c>
      <c r="EI14">
        <v>2.2000000000000002</v>
      </c>
      <c r="EJ14">
        <v>109417.71</v>
      </c>
      <c r="EK14" t="b">
        <v>0</v>
      </c>
      <c r="EL14">
        <v>110333.11</v>
      </c>
      <c r="EM14" t="b">
        <v>0</v>
      </c>
      <c r="EN14">
        <v>108729.07</v>
      </c>
      <c r="EO14" t="b">
        <v>0</v>
      </c>
      <c r="EP14">
        <v>109607.47</v>
      </c>
      <c r="EQ14" t="b">
        <v>0</v>
      </c>
      <c r="ER14">
        <v>109789.34</v>
      </c>
      <c r="ES14" t="b">
        <v>0</v>
      </c>
      <c r="ET14">
        <v>108629.56</v>
      </c>
      <c r="EU14">
        <v>51924.57</v>
      </c>
      <c r="EV14">
        <v>97.5</v>
      </c>
      <c r="EW14">
        <v>2.2999999999999998</v>
      </c>
      <c r="EX14" t="b">
        <v>0</v>
      </c>
      <c r="EY14">
        <v>53479.360000000001</v>
      </c>
      <c r="EZ14" t="b">
        <v>0</v>
      </c>
      <c r="FA14">
        <v>52866.78</v>
      </c>
      <c r="FB14" t="b">
        <v>0</v>
      </c>
      <c r="FC14">
        <v>50837.91</v>
      </c>
      <c r="FD14" t="b">
        <v>0</v>
      </c>
      <c r="FE14">
        <v>51380.2</v>
      </c>
      <c r="FF14" t="b">
        <v>0</v>
      </c>
      <c r="FG14">
        <v>51058.62</v>
      </c>
      <c r="FH14">
        <v>3249.64</v>
      </c>
      <c r="FI14">
        <v>91</v>
      </c>
      <c r="FJ14">
        <v>4.5</v>
      </c>
      <c r="FK14" t="b">
        <v>0</v>
      </c>
      <c r="FL14">
        <v>3093.46</v>
      </c>
      <c r="FM14" t="b">
        <v>0</v>
      </c>
      <c r="FN14">
        <v>3443.87</v>
      </c>
      <c r="FO14" t="b">
        <v>0</v>
      </c>
      <c r="FP14">
        <v>3343.75</v>
      </c>
      <c r="FQ14" t="b">
        <v>0</v>
      </c>
      <c r="FR14">
        <v>3123.49</v>
      </c>
      <c r="FS14" t="b">
        <v>0</v>
      </c>
      <c r="FT14">
        <v>3243.63</v>
      </c>
      <c r="FU14">
        <v>68438.179999999993</v>
      </c>
      <c r="FV14">
        <v>93.4</v>
      </c>
      <c r="FW14">
        <v>1.5</v>
      </c>
      <c r="FX14" t="b">
        <v>0</v>
      </c>
      <c r="FY14">
        <v>69476.179999999993</v>
      </c>
      <c r="FZ14" t="b">
        <v>0</v>
      </c>
      <c r="GA14">
        <v>68611.27</v>
      </c>
      <c r="GB14" t="b">
        <v>0</v>
      </c>
      <c r="GC14">
        <v>68832.58</v>
      </c>
      <c r="GD14" t="b">
        <v>0</v>
      </c>
      <c r="GE14">
        <v>68590.8</v>
      </c>
      <c r="GF14" t="b">
        <v>0</v>
      </c>
      <c r="GG14">
        <v>66680.09</v>
      </c>
      <c r="GH14">
        <v>18504.52</v>
      </c>
      <c r="GI14">
        <v>94.5</v>
      </c>
      <c r="GJ14">
        <v>2</v>
      </c>
      <c r="GK14" t="b">
        <v>0</v>
      </c>
      <c r="GL14">
        <v>18690.919999999998</v>
      </c>
      <c r="GM14" t="b">
        <v>0</v>
      </c>
      <c r="GN14">
        <v>18741.13</v>
      </c>
      <c r="GO14" t="b">
        <v>0</v>
      </c>
      <c r="GP14">
        <v>17889.12</v>
      </c>
      <c r="GQ14" t="b">
        <v>0</v>
      </c>
      <c r="GR14">
        <v>18801.13</v>
      </c>
      <c r="GS14" t="b">
        <v>0</v>
      </c>
      <c r="GT14">
        <v>18400.3</v>
      </c>
      <c r="GU14">
        <v>69149.119999999995</v>
      </c>
      <c r="GV14">
        <v>92.9</v>
      </c>
      <c r="GW14">
        <v>2.9</v>
      </c>
      <c r="GX14" t="b">
        <v>0</v>
      </c>
      <c r="GY14">
        <v>71862.83</v>
      </c>
      <c r="GZ14" t="b">
        <v>0</v>
      </c>
      <c r="HA14">
        <v>69861.320000000007</v>
      </c>
      <c r="HB14" t="b">
        <v>0</v>
      </c>
      <c r="HC14">
        <v>66471.67</v>
      </c>
      <c r="HD14" t="b">
        <v>0</v>
      </c>
      <c r="HE14">
        <v>69227.42</v>
      </c>
      <c r="HF14" t="b">
        <v>0</v>
      </c>
      <c r="HG14">
        <v>68322.37</v>
      </c>
      <c r="HH14">
        <v>25368.22</v>
      </c>
      <c r="HI14">
        <v>92.8</v>
      </c>
      <c r="HJ14">
        <v>2.2999999999999998</v>
      </c>
      <c r="HK14" t="b">
        <v>0</v>
      </c>
      <c r="HL14">
        <v>25889.65</v>
      </c>
      <c r="HM14" t="b">
        <v>0</v>
      </c>
      <c r="HN14">
        <v>26040.080000000002</v>
      </c>
      <c r="HO14" t="b">
        <v>0</v>
      </c>
      <c r="HP14">
        <v>25157.599999999999</v>
      </c>
      <c r="HQ14" t="b">
        <v>0</v>
      </c>
      <c r="HR14">
        <v>24586.080000000002</v>
      </c>
      <c r="HS14" t="b">
        <v>0</v>
      </c>
      <c r="HT14">
        <v>25167.68</v>
      </c>
    </row>
    <row r="15" spans="1:228" x14ac:dyDescent="0.25">
      <c r="A15" t="s">
        <v>162</v>
      </c>
      <c r="B15" t="b">
        <v>0</v>
      </c>
      <c r="C15" t="s">
        <v>161</v>
      </c>
      <c r="D15" s="37">
        <v>43993.636805555558</v>
      </c>
      <c r="E15" t="s">
        <v>107</v>
      </c>
      <c r="G15" t="s">
        <v>160</v>
      </c>
      <c r="H15">
        <v>13.778</v>
      </c>
      <c r="I15">
        <v>20.7</v>
      </c>
      <c r="J15">
        <v>1793.93</v>
      </c>
      <c r="K15" t="b">
        <v>0</v>
      </c>
      <c r="L15">
        <v>2162.35</v>
      </c>
      <c r="M15" t="b">
        <v>0</v>
      </c>
      <c r="N15">
        <v>1691.81</v>
      </c>
      <c r="O15" t="b">
        <v>0</v>
      </c>
      <c r="P15">
        <v>1771.9</v>
      </c>
      <c r="Q15" t="b">
        <v>0</v>
      </c>
      <c r="R15">
        <v>1481.57</v>
      </c>
      <c r="S15" t="b">
        <v>0</v>
      </c>
      <c r="T15">
        <v>1862</v>
      </c>
      <c r="U15">
        <v>16.242000000000001</v>
      </c>
      <c r="V15">
        <v>7.7</v>
      </c>
      <c r="W15">
        <v>46858.73</v>
      </c>
      <c r="X15" t="b">
        <v>0</v>
      </c>
      <c r="Y15">
        <v>45665.66</v>
      </c>
      <c r="Z15" t="b">
        <v>0</v>
      </c>
      <c r="AA15">
        <v>48306.86</v>
      </c>
      <c r="AB15" t="b">
        <v>0</v>
      </c>
      <c r="AC15">
        <v>46639.839999999997</v>
      </c>
      <c r="AD15" t="b">
        <v>0</v>
      </c>
      <c r="AE15">
        <v>46660.04</v>
      </c>
      <c r="AF15" t="b">
        <v>0</v>
      </c>
      <c r="AG15">
        <v>47021.23</v>
      </c>
      <c r="AH15">
        <v>28.154</v>
      </c>
      <c r="AI15">
        <v>6.5</v>
      </c>
      <c r="AJ15">
        <v>12285.47</v>
      </c>
      <c r="AK15" t="b">
        <v>0</v>
      </c>
      <c r="AL15">
        <v>11676.34</v>
      </c>
      <c r="AM15" t="b">
        <v>0</v>
      </c>
      <c r="AN15">
        <v>12267.51</v>
      </c>
      <c r="AO15" t="b">
        <v>0</v>
      </c>
      <c r="AP15">
        <v>12177.29</v>
      </c>
      <c r="AQ15" t="b">
        <v>0</v>
      </c>
      <c r="AR15">
        <v>12537.91</v>
      </c>
      <c r="AS15" t="b">
        <v>0</v>
      </c>
      <c r="AT15">
        <v>12768.31</v>
      </c>
      <c r="AU15">
        <v>0.55300000000000005</v>
      </c>
      <c r="AV15">
        <v>3.7</v>
      </c>
      <c r="AW15">
        <v>6974.69</v>
      </c>
      <c r="AX15" t="b">
        <v>0</v>
      </c>
      <c r="AY15">
        <v>7068.83</v>
      </c>
      <c r="AZ15" t="b">
        <v>0</v>
      </c>
      <c r="BA15">
        <v>6638.17</v>
      </c>
      <c r="BB15" t="b">
        <v>0</v>
      </c>
      <c r="BC15">
        <v>7058.81</v>
      </c>
      <c r="BD15" t="b">
        <v>0</v>
      </c>
      <c r="BE15">
        <v>6648.2</v>
      </c>
      <c r="BF15" t="b">
        <v>0</v>
      </c>
      <c r="BG15">
        <v>7459.43</v>
      </c>
      <c r="BH15">
        <v>12.363</v>
      </c>
      <c r="BI15">
        <v>4.4000000000000004</v>
      </c>
      <c r="BJ15">
        <v>236480.95</v>
      </c>
      <c r="BK15" t="b">
        <v>0</v>
      </c>
      <c r="BL15">
        <v>231069.26</v>
      </c>
      <c r="BM15" t="b">
        <v>0</v>
      </c>
      <c r="BN15">
        <v>235056.99</v>
      </c>
      <c r="BO15" t="b">
        <v>0</v>
      </c>
      <c r="BP15">
        <v>242054.03</v>
      </c>
      <c r="BQ15" t="b">
        <v>0</v>
      </c>
      <c r="BR15">
        <v>234027.76</v>
      </c>
      <c r="BS15" t="b">
        <v>0</v>
      </c>
      <c r="BT15">
        <v>240196.72</v>
      </c>
      <c r="BU15">
        <v>32.295999999999999</v>
      </c>
      <c r="BV15">
        <v>1.5</v>
      </c>
      <c r="BW15">
        <v>1363194.76</v>
      </c>
      <c r="BX15" t="b">
        <v>0</v>
      </c>
      <c r="BY15">
        <v>1370883.3</v>
      </c>
      <c r="BZ15" t="b">
        <v>0</v>
      </c>
      <c r="CA15">
        <v>1349955.88</v>
      </c>
      <c r="CB15" t="b">
        <v>0</v>
      </c>
      <c r="CC15">
        <v>1364489.83</v>
      </c>
      <c r="CD15" t="b">
        <v>0</v>
      </c>
      <c r="CE15">
        <v>1352095.92</v>
      </c>
      <c r="CF15" t="b">
        <v>0</v>
      </c>
      <c r="CG15">
        <v>1378548.89</v>
      </c>
      <c r="CH15">
        <v>33.329000000000001</v>
      </c>
      <c r="CI15">
        <v>3.8</v>
      </c>
      <c r="CJ15">
        <v>329566.5</v>
      </c>
      <c r="CK15" t="b">
        <v>0</v>
      </c>
      <c r="CL15">
        <v>329619.37</v>
      </c>
      <c r="CM15" t="b">
        <v>0</v>
      </c>
      <c r="CN15">
        <v>326086.56</v>
      </c>
      <c r="CO15" t="b">
        <v>0</v>
      </c>
      <c r="CP15">
        <v>333402.78000000003</v>
      </c>
      <c r="CQ15" t="b">
        <v>0</v>
      </c>
      <c r="CR15">
        <v>329291.75</v>
      </c>
      <c r="CS15" t="b">
        <v>0</v>
      </c>
      <c r="CT15">
        <v>329432.02</v>
      </c>
      <c r="CU15">
        <v>780.98500000000001</v>
      </c>
      <c r="CV15">
        <v>2.9</v>
      </c>
      <c r="CW15">
        <v>48988.78</v>
      </c>
      <c r="CX15" t="b">
        <v>0</v>
      </c>
      <c r="CY15">
        <v>47333.77</v>
      </c>
      <c r="CZ15" t="b">
        <v>0</v>
      </c>
      <c r="DA15">
        <v>49402.51</v>
      </c>
      <c r="DB15" t="b">
        <v>0</v>
      </c>
      <c r="DC15">
        <v>49643.5</v>
      </c>
      <c r="DD15" t="b">
        <v>0</v>
      </c>
      <c r="DE15">
        <v>48970.67</v>
      </c>
      <c r="DF15" t="b">
        <v>0</v>
      </c>
      <c r="DG15">
        <v>49593.440000000002</v>
      </c>
      <c r="DH15">
        <v>116.015</v>
      </c>
      <c r="DI15">
        <v>1.3</v>
      </c>
      <c r="DJ15">
        <v>2222719.69</v>
      </c>
      <c r="DK15" t="b">
        <v>0</v>
      </c>
      <c r="DL15">
        <v>2217349.54</v>
      </c>
      <c r="DM15" t="b">
        <v>0</v>
      </c>
      <c r="DN15">
        <v>2183571.62</v>
      </c>
      <c r="DO15" t="b">
        <v>0</v>
      </c>
      <c r="DP15">
        <v>2247976.2599999998</v>
      </c>
      <c r="DQ15" t="b">
        <v>0</v>
      </c>
      <c r="DR15">
        <v>2200921.7799999998</v>
      </c>
      <c r="DS15" t="b">
        <v>0</v>
      </c>
      <c r="DT15">
        <v>2263779.25</v>
      </c>
      <c r="DU15">
        <v>649.63199999999995</v>
      </c>
      <c r="DV15">
        <v>1.6</v>
      </c>
      <c r="DW15">
        <v>34085.89</v>
      </c>
      <c r="DX15" t="b">
        <v>0</v>
      </c>
      <c r="DY15">
        <v>34796.089999999997</v>
      </c>
      <c r="DZ15" t="b">
        <v>0</v>
      </c>
      <c r="EA15">
        <v>33893.24</v>
      </c>
      <c r="EB15" t="b">
        <v>0</v>
      </c>
      <c r="EC15">
        <v>33341.300000000003</v>
      </c>
      <c r="ED15" t="b">
        <v>0</v>
      </c>
      <c r="EE15">
        <v>33582.25</v>
      </c>
      <c r="EF15" t="b">
        <v>0</v>
      </c>
      <c r="EG15">
        <v>34816.589999999997</v>
      </c>
      <c r="EH15">
        <v>112.629</v>
      </c>
      <c r="EI15">
        <v>1.7</v>
      </c>
      <c r="EJ15">
        <v>505453.77</v>
      </c>
      <c r="EK15" t="b">
        <v>0</v>
      </c>
      <c r="EL15">
        <v>501698.85</v>
      </c>
      <c r="EM15" t="b">
        <v>0</v>
      </c>
      <c r="EN15">
        <v>505257.66</v>
      </c>
      <c r="EO15" t="b">
        <v>0</v>
      </c>
      <c r="EP15">
        <v>508569.96</v>
      </c>
      <c r="EQ15" t="b">
        <v>0</v>
      </c>
      <c r="ER15">
        <v>509174.08</v>
      </c>
      <c r="ES15" t="b">
        <v>0</v>
      </c>
      <c r="ET15">
        <v>502568.31</v>
      </c>
      <c r="EU15">
        <v>51096.9</v>
      </c>
      <c r="EV15">
        <v>96</v>
      </c>
      <c r="EW15">
        <v>1.8</v>
      </c>
      <c r="EX15" t="b">
        <v>0</v>
      </c>
      <c r="EY15">
        <v>51741.61</v>
      </c>
      <c r="EZ15" t="b">
        <v>0</v>
      </c>
      <c r="FA15">
        <v>49682.69</v>
      </c>
      <c r="FB15" t="b">
        <v>0</v>
      </c>
      <c r="FC15">
        <v>50727.13</v>
      </c>
      <c r="FD15" t="b">
        <v>0</v>
      </c>
      <c r="FE15">
        <v>51792.01</v>
      </c>
      <c r="FF15" t="b">
        <v>0</v>
      </c>
      <c r="FG15">
        <v>51541.06</v>
      </c>
      <c r="FH15">
        <v>3457.89</v>
      </c>
      <c r="FI15">
        <v>96.9</v>
      </c>
      <c r="FJ15">
        <v>4.4000000000000004</v>
      </c>
      <c r="FK15" t="b">
        <v>0</v>
      </c>
      <c r="FL15">
        <v>3574.03</v>
      </c>
      <c r="FM15" t="b">
        <v>0</v>
      </c>
      <c r="FN15">
        <v>3263.65</v>
      </c>
      <c r="FO15" t="b">
        <v>0</v>
      </c>
      <c r="FP15">
        <v>3624.12</v>
      </c>
      <c r="FQ15" t="b">
        <v>0</v>
      </c>
      <c r="FR15">
        <v>3343.75</v>
      </c>
      <c r="FS15" t="b">
        <v>0</v>
      </c>
      <c r="FT15">
        <v>3483.92</v>
      </c>
      <c r="FU15">
        <v>68812.44</v>
      </c>
      <c r="FV15">
        <v>93.9</v>
      </c>
      <c r="FW15">
        <v>0.6</v>
      </c>
      <c r="FX15" t="b">
        <v>0</v>
      </c>
      <c r="FY15">
        <v>68983.149999999994</v>
      </c>
      <c r="FZ15" t="b">
        <v>0</v>
      </c>
      <c r="GA15">
        <v>68681.789999999994</v>
      </c>
      <c r="GB15" t="b">
        <v>0</v>
      </c>
      <c r="GC15">
        <v>68440.02</v>
      </c>
      <c r="GD15" t="b">
        <v>0</v>
      </c>
      <c r="GE15">
        <v>68531.02</v>
      </c>
      <c r="GF15" t="b">
        <v>0</v>
      </c>
      <c r="GG15">
        <v>69426.240000000005</v>
      </c>
      <c r="GH15">
        <v>19037.71</v>
      </c>
      <c r="GI15">
        <v>97.2</v>
      </c>
      <c r="GJ15">
        <v>2</v>
      </c>
      <c r="GK15" t="b">
        <v>0</v>
      </c>
      <c r="GL15">
        <v>18961.57</v>
      </c>
      <c r="GM15" t="b">
        <v>0</v>
      </c>
      <c r="GN15">
        <v>19142</v>
      </c>
      <c r="GO15" t="b">
        <v>0</v>
      </c>
      <c r="GP15">
        <v>19593.04</v>
      </c>
      <c r="GQ15" t="b">
        <v>0</v>
      </c>
      <c r="GR15">
        <v>18971.490000000002</v>
      </c>
      <c r="GS15" t="b">
        <v>0</v>
      </c>
      <c r="GT15">
        <v>18520.45</v>
      </c>
      <c r="GU15">
        <v>68193.62</v>
      </c>
      <c r="GV15">
        <v>91.6</v>
      </c>
      <c r="GW15">
        <v>2.2999999999999998</v>
      </c>
      <c r="GX15" t="b">
        <v>0</v>
      </c>
      <c r="GY15">
        <v>69187.69</v>
      </c>
      <c r="GZ15" t="b">
        <v>0</v>
      </c>
      <c r="HA15">
        <v>65958.570000000007</v>
      </c>
      <c r="HB15" t="b">
        <v>0</v>
      </c>
      <c r="HC15">
        <v>67638.23</v>
      </c>
      <c r="HD15" t="b">
        <v>0</v>
      </c>
      <c r="HE15">
        <v>68050.649999999994</v>
      </c>
      <c r="HF15" t="b">
        <v>0</v>
      </c>
      <c r="HG15">
        <v>70132.94</v>
      </c>
      <c r="HH15">
        <v>25889.71</v>
      </c>
      <c r="HI15">
        <v>94.7</v>
      </c>
      <c r="HJ15">
        <v>3</v>
      </c>
      <c r="HK15" t="b">
        <v>0</v>
      </c>
      <c r="HL15">
        <v>24846.81</v>
      </c>
      <c r="HM15" t="b">
        <v>0</v>
      </c>
      <c r="HN15">
        <v>26471.24</v>
      </c>
      <c r="HO15" t="b">
        <v>0</v>
      </c>
      <c r="HP15">
        <v>26852.52</v>
      </c>
      <c r="HQ15" t="b">
        <v>0</v>
      </c>
      <c r="HR15">
        <v>25638.92</v>
      </c>
      <c r="HS15" t="b">
        <v>0</v>
      </c>
      <c r="HT15">
        <v>25639.06</v>
      </c>
    </row>
    <row r="16" spans="1:228" x14ac:dyDescent="0.25">
      <c r="A16" t="s">
        <v>117</v>
      </c>
      <c r="B16" t="b">
        <v>0</v>
      </c>
      <c r="C16" t="s">
        <v>159</v>
      </c>
      <c r="D16" s="37">
        <v>43993.638888888891</v>
      </c>
      <c r="E16" t="s">
        <v>107</v>
      </c>
      <c r="G16" t="s">
        <v>158</v>
      </c>
      <c r="H16">
        <v>34.476999999999997</v>
      </c>
      <c r="I16">
        <v>3.9</v>
      </c>
      <c r="J16">
        <v>3517.97</v>
      </c>
      <c r="K16" t="b">
        <v>0</v>
      </c>
      <c r="L16">
        <v>3473.9</v>
      </c>
      <c r="M16" t="b">
        <v>0</v>
      </c>
      <c r="N16">
        <v>3363.77</v>
      </c>
      <c r="O16" t="b">
        <v>0</v>
      </c>
      <c r="P16">
        <v>3533.98</v>
      </c>
      <c r="Q16" t="b">
        <v>0</v>
      </c>
      <c r="R16">
        <v>3564.04</v>
      </c>
      <c r="S16" t="b">
        <v>0</v>
      </c>
      <c r="T16">
        <v>3654.15</v>
      </c>
      <c r="U16">
        <v>37.496000000000002</v>
      </c>
      <c r="V16">
        <v>3.1</v>
      </c>
      <c r="W16">
        <v>75687.399999999994</v>
      </c>
      <c r="X16" t="b">
        <v>0</v>
      </c>
      <c r="Y16">
        <v>74177.94</v>
      </c>
      <c r="Z16" t="b">
        <v>0</v>
      </c>
      <c r="AA16">
        <v>74339.34</v>
      </c>
      <c r="AB16" t="b">
        <v>0</v>
      </c>
      <c r="AC16">
        <v>76633.42</v>
      </c>
      <c r="AD16" t="b">
        <v>0</v>
      </c>
      <c r="AE16">
        <v>76713.72</v>
      </c>
      <c r="AF16" t="b">
        <v>0</v>
      </c>
      <c r="AG16">
        <v>76572.600000000006</v>
      </c>
      <c r="AH16">
        <v>3.129</v>
      </c>
      <c r="AI16">
        <v>7.5</v>
      </c>
      <c r="AJ16">
        <v>1401.48</v>
      </c>
      <c r="AK16" t="b">
        <v>0</v>
      </c>
      <c r="AL16">
        <v>1291.3599999999999</v>
      </c>
      <c r="AM16" t="b">
        <v>0</v>
      </c>
      <c r="AN16">
        <v>1431.51</v>
      </c>
      <c r="AO16" t="b">
        <v>0</v>
      </c>
      <c r="AP16">
        <v>1541.64</v>
      </c>
      <c r="AQ16" t="b">
        <v>0</v>
      </c>
      <c r="AR16">
        <v>1411.49</v>
      </c>
      <c r="AS16" t="b">
        <v>0</v>
      </c>
      <c r="AT16">
        <v>1331.4</v>
      </c>
      <c r="AU16">
        <v>0.32900000000000001</v>
      </c>
      <c r="AV16">
        <v>4.5</v>
      </c>
      <c r="AW16">
        <v>4234.88</v>
      </c>
      <c r="AX16" t="b">
        <v>0</v>
      </c>
      <c r="AY16">
        <v>4134.76</v>
      </c>
      <c r="AZ16" t="b">
        <v>0</v>
      </c>
      <c r="BA16">
        <v>4154.78</v>
      </c>
      <c r="BB16" t="b">
        <v>0</v>
      </c>
      <c r="BC16">
        <v>4355.04</v>
      </c>
      <c r="BD16" t="b">
        <v>0</v>
      </c>
      <c r="BE16">
        <v>4184.8100000000004</v>
      </c>
      <c r="BF16" t="b">
        <v>0</v>
      </c>
      <c r="BG16">
        <v>4345.03</v>
      </c>
      <c r="BH16">
        <v>2.0760000000000001</v>
      </c>
      <c r="BI16">
        <v>4.0999999999999996</v>
      </c>
      <c r="BJ16">
        <v>50866.71</v>
      </c>
      <c r="BK16" t="b">
        <v>0</v>
      </c>
      <c r="BL16">
        <v>51089.97</v>
      </c>
      <c r="BM16" t="b">
        <v>0</v>
      </c>
      <c r="BN16">
        <v>50356.15</v>
      </c>
      <c r="BO16" t="b">
        <v>0</v>
      </c>
      <c r="BP16">
        <v>50637.24</v>
      </c>
      <c r="BQ16" t="b">
        <v>0</v>
      </c>
      <c r="BR16">
        <v>51271.08</v>
      </c>
      <c r="BS16" t="b">
        <v>0</v>
      </c>
      <c r="BT16">
        <v>50979.09</v>
      </c>
      <c r="BU16">
        <v>6.0999999999999999E-2</v>
      </c>
      <c r="BV16">
        <v>6.5</v>
      </c>
      <c r="BW16">
        <v>11295.7</v>
      </c>
      <c r="BX16" t="b">
        <v>0</v>
      </c>
      <c r="BY16">
        <v>11215.57</v>
      </c>
      <c r="BZ16" t="b">
        <v>0</v>
      </c>
      <c r="CA16">
        <v>11065.3</v>
      </c>
      <c r="CB16" t="b">
        <v>0</v>
      </c>
      <c r="CC16">
        <v>11425.93</v>
      </c>
      <c r="CD16" t="b">
        <v>0</v>
      </c>
      <c r="CE16">
        <v>11395.87</v>
      </c>
      <c r="CF16" t="b">
        <v>0</v>
      </c>
      <c r="CG16">
        <v>11375.83</v>
      </c>
      <c r="CH16">
        <v>3.5999999999999997E-2</v>
      </c>
      <c r="CI16">
        <v>11.5</v>
      </c>
      <c r="CJ16">
        <v>684.71</v>
      </c>
      <c r="CK16" t="b">
        <v>0</v>
      </c>
      <c r="CL16">
        <v>650.66999999999996</v>
      </c>
      <c r="CM16" t="b">
        <v>0</v>
      </c>
      <c r="CN16">
        <v>700.72</v>
      </c>
      <c r="CO16" t="b">
        <v>0</v>
      </c>
      <c r="CP16">
        <v>730.76</v>
      </c>
      <c r="CQ16" t="b">
        <v>0</v>
      </c>
      <c r="CR16">
        <v>700.72</v>
      </c>
      <c r="CS16" t="b">
        <v>0</v>
      </c>
      <c r="CT16">
        <v>640.66</v>
      </c>
      <c r="CU16">
        <v>468.55700000000002</v>
      </c>
      <c r="CV16">
        <v>3.9</v>
      </c>
      <c r="CW16">
        <v>31015.94</v>
      </c>
      <c r="CX16" t="b">
        <v>0</v>
      </c>
      <c r="CY16">
        <v>30733.119999999999</v>
      </c>
      <c r="CZ16" t="b">
        <v>0</v>
      </c>
      <c r="DA16">
        <v>30412.05</v>
      </c>
      <c r="DB16" t="b">
        <v>0</v>
      </c>
      <c r="DC16">
        <v>31505.48</v>
      </c>
      <c r="DD16" t="b">
        <v>0</v>
      </c>
      <c r="DE16">
        <v>31384.98</v>
      </c>
      <c r="DF16" t="b">
        <v>0</v>
      </c>
      <c r="DG16">
        <v>31044.06</v>
      </c>
      <c r="DH16">
        <v>3.0750000000000002</v>
      </c>
      <c r="DI16">
        <v>1.5</v>
      </c>
      <c r="DJ16">
        <v>62485.1</v>
      </c>
      <c r="DK16" t="b">
        <v>0</v>
      </c>
      <c r="DL16">
        <v>61851.91</v>
      </c>
      <c r="DM16" t="b">
        <v>0</v>
      </c>
      <c r="DN16">
        <v>61700.85</v>
      </c>
      <c r="DO16" t="b">
        <v>0</v>
      </c>
      <c r="DP16">
        <v>62233.81</v>
      </c>
      <c r="DQ16" t="b">
        <v>0</v>
      </c>
      <c r="DR16">
        <v>63631.29</v>
      </c>
      <c r="DS16" t="b">
        <v>0</v>
      </c>
      <c r="DT16">
        <v>63007.66</v>
      </c>
      <c r="DU16">
        <v>392.125</v>
      </c>
      <c r="DV16">
        <v>3.5</v>
      </c>
      <c r="DW16">
        <v>21667.8</v>
      </c>
      <c r="DX16" t="b">
        <v>0</v>
      </c>
      <c r="DY16">
        <v>20735.509999999998</v>
      </c>
      <c r="DZ16" t="b">
        <v>0</v>
      </c>
      <c r="EA16">
        <v>21527.43</v>
      </c>
      <c r="EB16" t="b">
        <v>0</v>
      </c>
      <c r="EC16">
        <v>22098.9</v>
      </c>
      <c r="ED16" t="b">
        <v>0</v>
      </c>
      <c r="EE16">
        <v>22549.9</v>
      </c>
      <c r="EF16" t="b">
        <v>0</v>
      </c>
      <c r="EG16">
        <v>21427.26</v>
      </c>
      <c r="EH16">
        <v>3.1</v>
      </c>
      <c r="EI16">
        <v>3.1</v>
      </c>
      <c r="EJ16">
        <v>14952.71</v>
      </c>
      <c r="EK16" t="b">
        <v>0</v>
      </c>
      <c r="EL16">
        <v>15183.24</v>
      </c>
      <c r="EM16" t="b">
        <v>0</v>
      </c>
      <c r="EN16">
        <v>14591.95</v>
      </c>
      <c r="EO16" t="b">
        <v>0</v>
      </c>
      <c r="EP16">
        <v>15253.24</v>
      </c>
      <c r="EQ16" t="b">
        <v>0</v>
      </c>
      <c r="ER16">
        <v>14752.29</v>
      </c>
      <c r="ES16" t="b">
        <v>0</v>
      </c>
      <c r="ET16">
        <v>14982.81</v>
      </c>
      <c r="EU16">
        <v>50751.46</v>
      </c>
      <c r="EV16">
        <v>95.3</v>
      </c>
      <c r="EW16">
        <v>1.5</v>
      </c>
      <c r="EX16" t="b">
        <v>0</v>
      </c>
      <c r="EY16">
        <v>51460.84</v>
      </c>
      <c r="EZ16" t="b">
        <v>0</v>
      </c>
      <c r="FA16">
        <v>49833.45</v>
      </c>
      <c r="FB16" t="b">
        <v>0</v>
      </c>
      <c r="FC16">
        <v>51450.559999999998</v>
      </c>
      <c r="FD16" t="b">
        <v>0</v>
      </c>
      <c r="FE16">
        <v>50867.79</v>
      </c>
      <c r="FF16" t="b">
        <v>0</v>
      </c>
      <c r="FG16">
        <v>50144.639999999999</v>
      </c>
      <c r="FH16">
        <v>3535.99</v>
      </c>
      <c r="FI16">
        <v>99</v>
      </c>
      <c r="FJ16">
        <v>3.1</v>
      </c>
      <c r="FK16" t="b">
        <v>0</v>
      </c>
      <c r="FL16">
        <v>3694.18</v>
      </c>
      <c r="FM16" t="b">
        <v>0</v>
      </c>
      <c r="FN16">
        <v>3483.92</v>
      </c>
      <c r="FO16" t="b">
        <v>0</v>
      </c>
      <c r="FP16">
        <v>3604.08</v>
      </c>
      <c r="FQ16" t="b">
        <v>0</v>
      </c>
      <c r="FR16">
        <v>3473.91</v>
      </c>
      <c r="FS16" t="b">
        <v>0</v>
      </c>
      <c r="FT16">
        <v>3423.84</v>
      </c>
      <c r="FU16">
        <v>69132.13</v>
      </c>
      <c r="FV16">
        <v>94.4</v>
      </c>
      <c r="FW16">
        <v>0.5</v>
      </c>
      <c r="FX16" t="b">
        <v>0</v>
      </c>
      <c r="FY16">
        <v>69012.97</v>
      </c>
      <c r="FZ16" t="b">
        <v>0</v>
      </c>
      <c r="GA16">
        <v>68872.94</v>
      </c>
      <c r="GB16" t="b">
        <v>0</v>
      </c>
      <c r="GC16">
        <v>69727.509999999995</v>
      </c>
      <c r="GD16" t="b">
        <v>0</v>
      </c>
      <c r="GE16">
        <v>68943.41</v>
      </c>
      <c r="GF16" t="b">
        <v>0</v>
      </c>
      <c r="GG16">
        <v>69103.839999999997</v>
      </c>
      <c r="GH16">
        <v>19159.990000000002</v>
      </c>
      <c r="GI16">
        <v>97.8</v>
      </c>
      <c r="GJ16">
        <v>2.5</v>
      </c>
      <c r="GK16" t="b">
        <v>0</v>
      </c>
      <c r="GL16">
        <v>19623.060000000001</v>
      </c>
      <c r="GM16" t="b">
        <v>0</v>
      </c>
      <c r="GN16">
        <v>19011.689999999999</v>
      </c>
      <c r="GO16" t="b">
        <v>0</v>
      </c>
      <c r="GP16">
        <v>18620.759999999998</v>
      </c>
      <c r="GQ16" t="b">
        <v>0</v>
      </c>
      <c r="GR16">
        <v>18861.23</v>
      </c>
      <c r="GS16" t="b">
        <v>0</v>
      </c>
      <c r="GT16">
        <v>19683.2</v>
      </c>
      <c r="GU16">
        <v>69939.839999999997</v>
      </c>
      <c r="GV16">
        <v>94</v>
      </c>
      <c r="GW16">
        <v>1.8</v>
      </c>
      <c r="GX16" t="b">
        <v>0</v>
      </c>
      <c r="GY16">
        <v>69891.53</v>
      </c>
      <c r="GZ16" t="b">
        <v>0</v>
      </c>
      <c r="HA16">
        <v>68956.350000000006</v>
      </c>
      <c r="HB16" t="b">
        <v>0</v>
      </c>
      <c r="HC16">
        <v>72074.399999999994</v>
      </c>
      <c r="HD16" t="b">
        <v>0</v>
      </c>
      <c r="HE16">
        <v>69016.320000000007</v>
      </c>
      <c r="HF16" t="b">
        <v>0</v>
      </c>
      <c r="HG16">
        <v>69760.59</v>
      </c>
      <c r="HH16">
        <v>26348.94</v>
      </c>
      <c r="HI16">
        <v>96.3</v>
      </c>
      <c r="HJ16">
        <v>1.8</v>
      </c>
      <c r="HK16" t="b">
        <v>0</v>
      </c>
      <c r="HL16">
        <v>26541.58</v>
      </c>
      <c r="HM16" t="b">
        <v>0</v>
      </c>
      <c r="HN16">
        <v>25999.93</v>
      </c>
      <c r="HO16" t="b">
        <v>0</v>
      </c>
      <c r="HP16">
        <v>26019.95</v>
      </c>
      <c r="HQ16" t="b">
        <v>0</v>
      </c>
      <c r="HR16">
        <v>27103.03</v>
      </c>
      <c r="HS16" t="b">
        <v>0</v>
      </c>
      <c r="HT16">
        <v>26080.22</v>
      </c>
    </row>
    <row r="17" spans="1:228" x14ac:dyDescent="0.25">
      <c r="A17" t="s">
        <v>117</v>
      </c>
      <c r="B17" t="b">
        <v>0</v>
      </c>
      <c r="C17" t="s">
        <v>157</v>
      </c>
      <c r="D17" s="37">
        <v>43993.64166666667</v>
      </c>
      <c r="E17" t="s">
        <v>107</v>
      </c>
      <c r="G17" t="s">
        <v>156</v>
      </c>
      <c r="H17">
        <v>33.231000000000002</v>
      </c>
      <c r="I17">
        <v>8.9</v>
      </c>
      <c r="J17">
        <v>3716.23</v>
      </c>
      <c r="K17" t="b">
        <v>0</v>
      </c>
      <c r="L17">
        <v>3684.18</v>
      </c>
      <c r="M17" t="b">
        <v>0</v>
      </c>
      <c r="N17">
        <v>3423.87</v>
      </c>
      <c r="O17" t="b">
        <v>0</v>
      </c>
      <c r="P17">
        <v>4084.7</v>
      </c>
      <c r="Q17" t="b">
        <v>0</v>
      </c>
      <c r="R17">
        <v>3894.45</v>
      </c>
      <c r="S17" t="b">
        <v>0</v>
      </c>
      <c r="T17">
        <v>3493.93</v>
      </c>
      <c r="U17">
        <v>36.328000000000003</v>
      </c>
      <c r="V17">
        <v>1.5</v>
      </c>
      <c r="W17">
        <v>80656.56</v>
      </c>
      <c r="X17" t="b">
        <v>0</v>
      </c>
      <c r="Y17">
        <v>79944.25</v>
      </c>
      <c r="Z17" t="b">
        <v>0</v>
      </c>
      <c r="AA17">
        <v>79471.12</v>
      </c>
      <c r="AB17" t="b">
        <v>0</v>
      </c>
      <c r="AC17">
        <v>81282.899999999994</v>
      </c>
      <c r="AD17" t="b">
        <v>0</v>
      </c>
      <c r="AE17">
        <v>81684.61</v>
      </c>
      <c r="AF17" t="b">
        <v>0</v>
      </c>
      <c r="AG17">
        <v>80899.92</v>
      </c>
      <c r="AH17">
        <v>11.01</v>
      </c>
      <c r="AI17">
        <v>11.2</v>
      </c>
      <c r="AJ17">
        <v>4719.5200000000004</v>
      </c>
      <c r="AK17" t="b">
        <v>0</v>
      </c>
      <c r="AL17">
        <v>4505.22</v>
      </c>
      <c r="AM17" t="b">
        <v>0</v>
      </c>
      <c r="AN17">
        <v>5186.16</v>
      </c>
      <c r="AO17" t="b">
        <v>0</v>
      </c>
      <c r="AP17">
        <v>4825.67</v>
      </c>
      <c r="AQ17" t="b">
        <v>0</v>
      </c>
      <c r="AR17">
        <v>4825.66</v>
      </c>
      <c r="AS17" t="b">
        <v>0</v>
      </c>
      <c r="AT17">
        <v>4254.8999999999996</v>
      </c>
      <c r="AU17">
        <v>3.972</v>
      </c>
      <c r="AV17">
        <v>7.4</v>
      </c>
      <c r="AW17">
        <v>49138.58</v>
      </c>
      <c r="AX17" t="b">
        <v>0</v>
      </c>
      <c r="AY17">
        <v>49170.63</v>
      </c>
      <c r="AZ17" t="b">
        <v>0</v>
      </c>
      <c r="BA17">
        <v>48186.45</v>
      </c>
      <c r="BB17" t="b">
        <v>0</v>
      </c>
      <c r="BC17">
        <v>49391.9</v>
      </c>
      <c r="BD17" t="b">
        <v>0</v>
      </c>
      <c r="BE17">
        <v>49481.93</v>
      </c>
      <c r="BF17" t="b">
        <v>0</v>
      </c>
      <c r="BG17">
        <v>49461.99</v>
      </c>
      <c r="BH17">
        <v>24.72</v>
      </c>
      <c r="BI17">
        <v>8.5</v>
      </c>
      <c r="BJ17">
        <v>452251.54</v>
      </c>
      <c r="BK17" t="b">
        <v>0</v>
      </c>
      <c r="BL17">
        <v>446422.9</v>
      </c>
      <c r="BM17" t="b">
        <v>0</v>
      </c>
      <c r="BN17">
        <v>445733.69</v>
      </c>
      <c r="BO17" t="b">
        <v>0</v>
      </c>
      <c r="BP17">
        <v>461379.49</v>
      </c>
      <c r="BQ17" t="b">
        <v>0</v>
      </c>
      <c r="BR17">
        <v>452325.4</v>
      </c>
      <c r="BS17" t="b">
        <v>0</v>
      </c>
      <c r="BT17">
        <v>455396.2</v>
      </c>
      <c r="BU17">
        <v>0.161</v>
      </c>
      <c r="BV17">
        <v>7.4</v>
      </c>
      <c r="BW17">
        <v>16860.62</v>
      </c>
      <c r="BX17" t="b">
        <v>0</v>
      </c>
      <c r="BY17">
        <v>16656.11</v>
      </c>
      <c r="BZ17" t="b">
        <v>0</v>
      </c>
      <c r="CA17">
        <v>17026.939999999999</v>
      </c>
      <c r="CB17" t="b">
        <v>0</v>
      </c>
      <c r="CC17">
        <v>16435.68</v>
      </c>
      <c r="CD17" t="b">
        <v>0</v>
      </c>
      <c r="CE17">
        <v>17648.36</v>
      </c>
      <c r="CF17" t="b">
        <v>0</v>
      </c>
      <c r="CG17">
        <v>16536</v>
      </c>
      <c r="CH17">
        <v>4.7E-2</v>
      </c>
      <c r="CI17">
        <v>20.2</v>
      </c>
      <c r="CJ17">
        <v>764.79</v>
      </c>
      <c r="CK17" t="b">
        <v>0</v>
      </c>
      <c r="CL17">
        <v>710.73</v>
      </c>
      <c r="CM17" t="b">
        <v>0</v>
      </c>
      <c r="CN17">
        <v>780.81</v>
      </c>
      <c r="CO17" t="b">
        <v>0</v>
      </c>
      <c r="CP17">
        <v>820.85</v>
      </c>
      <c r="CQ17" t="b">
        <v>0</v>
      </c>
      <c r="CR17">
        <v>750.78</v>
      </c>
      <c r="CS17" t="b">
        <v>0</v>
      </c>
      <c r="CT17">
        <v>760.79</v>
      </c>
      <c r="CU17">
        <v>473.67500000000001</v>
      </c>
      <c r="CV17">
        <v>1.1000000000000001</v>
      </c>
      <c r="CW17">
        <v>30941.64</v>
      </c>
      <c r="CX17" t="b">
        <v>0</v>
      </c>
      <c r="CY17">
        <v>30933.52</v>
      </c>
      <c r="CZ17" t="b">
        <v>0</v>
      </c>
      <c r="DA17">
        <v>30622.62</v>
      </c>
      <c r="DB17" t="b">
        <v>0</v>
      </c>
      <c r="DC17">
        <v>31184.37</v>
      </c>
      <c r="DD17" t="b">
        <v>0</v>
      </c>
      <c r="DE17">
        <v>30733.03</v>
      </c>
      <c r="DF17" t="b">
        <v>0</v>
      </c>
      <c r="DG17">
        <v>31234.639999999999</v>
      </c>
      <c r="DH17">
        <v>3.5350000000000001</v>
      </c>
      <c r="DI17">
        <v>1.6</v>
      </c>
      <c r="DJ17">
        <v>71903.55</v>
      </c>
      <c r="DK17" t="b">
        <v>0</v>
      </c>
      <c r="DL17">
        <v>71244</v>
      </c>
      <c r="DM17" t="b">
        <v>0</v>
      </c>
      <c r="DN17">
        <v>70650.22</v>
      </c>
      <c r="DO17" t="b">
        <v>0</v>
      </c>
      <c r="DP17">
        <v>72078.63</v>
      </c>
      <c r="DQ17" t="b">
        <v>0</v>
      </c>
      <c r="DR17">
        <v>72430.350000000006</v>
      </c>
      <c r="DS17" t="b">
        <v>0</v>
      </c>
      <c r="DT17">
        <v>73114.55</v>
      </c>
      <c r="DU17">
        <v>396.15300000000002</v>
      </c>
      <c r="DV17">
        <v>3.6</v>
      </c>
      <c r="DW17">
        <v>22040.73</v>
      </c>
      <c r="DX17" t="b">
        <v>0</v>
      </c>
      <c r="DY17">
        <v>21928.42</v>
      </c>
      <c r="DZ17" t="b">
        <v>0</v>
      </c>
      <c r="EA17">
        <v>21427.22</v>
      </c>
      <c r="EB17" t="b">
        <v>0</v>
      </c>
      <c r="EC17">
        <v>21487.27</v>
      </c>
      <c r="ED17" t="b">
        <v>0</v>
      </c>
      <c r="EE17">
        <v>22700.400000000001</v>
      </c>
      <c r="EF17" t="b">
        <v>0</v>
      </c>
      <c r="EG17">
        <v>22660.34</v>
      </c>
      <c r="EH17">
        <v>3.6629999999999998</v>
      </c>
      <c r="EI17">
        <v>1.6</v>
      </c>
      <c r="EJ17">
        <v>17275.59</v>
      </c>
      <c r="EK17" t="b">
        <v>0</v>
      </c>
      <c r="EL17">
        <v>17107.259999999998</v>
      </c>
      <c r="EM17" t="b">
        <v>0</v>
      </c>
      <c r="EN17">
        <v>17127.23</v>
      </c>
      <c r="EO17" t="b">
        <v>0</v>
      </c>
      <c r="EP17">
        <v>17367.830000000002</v>
      </c>
      <c r="EQ17" t="b">
        <v>0</v>
      </c>
      <c r="ER17">
        <v>17468.009999999998</v>
      </c>
      <c r="ES17" t="b">
        <v>0</v>
      </c>
      <c r="ET17">
        <v>17307.599999999999</v>
      </c>
      <c r="EU17">
        <v>55243.77</v>
      </c>
      <c r="EV17">
        <v>103.8</v>
      </c>
      <c r="EW17">
        <v>0.5</v>
      </c>
      <c r="EX17" t="b">
        <v>0</v>
      </c>
      <c r="EY17">
        <v>54956.4</v>
      </c>
      <c r="EZ17" t="b">
        <v>0</v>
      </c>
      <c r="FA17">
        <v>55147.31</v>
      </c>
      <c r="FB17" t="b">
        <v>0</v>
      </c>
      <c r="FC17">
        <v>55549.13</v>
      </c>
      <c r="FD17" t="b">
        <v>0</v>
      </c>
      <c r="FE17">
        <v>55097.2</v>
      </c>
      <c r="FF17" t="b">
        <v>0</v>
      </c>
      <c r="FG17">
        <v>55468.800000000003</v>
      </c>
      <c r="FH17">
        <v>3403.83</v>
      </c>
      <c r="FI17">
        <v>95.3</v>
      </c>
      <c r="FJ17">
        <v>6.6</v>
      </c>
      <c r="FK17" t="b">
        <v>0</v>
      </c>
      <c r="FL17">
        <v>3654.14</v>
      </c>
      <c r="FM17" t="b">
        <v>0</v>
      </c>
      <c r="FN17">
        <v>3493.94</v>
      </c>
      <c r="FO17" t="b">
        <v>0</v>
      </c>
      <c r="FP17">
        <v>3043.39</v>
      </c>
      <c r="FQ17" t="b">
        <v>0</v>
      </c>
      <c r="FR17">
        <v>3383.79</v>
      </c>
      <c r="FS17" t="b">
        <v>0</v>
      </c>
      <c r="FT17">
        <v>3443.88</v>
      </c>
      <c r="FU17">
        <v>69701.460000000006</v>
      </c>
      <c r="FV17">
        <v>95.2</v>
      </c>
      <c r="FW17">
        <v>1.4</v>
      </c>
      <c r="FX17" t="b">
        <v>0</v>
      </c>
      <c r="FY17">
        <v>69807.789999999994</v>
      </c>
      <c r="FZ17" t="b">
        <v>0</v>
      </c>
      <c r="GA17">
        <v>69194.39</v>
      </c>
      <c r="GB17" t="b">
        <v>0</v>
      </c>
      <c r="GC17">
        <v>70109.7</v>
      </c>
      <c r="GD17" t="b">
        <v>0</v>
      </c>
      <c r="GE17">
        <v>68389.8</v>
      </c>
      <c r="GF17" t="b">
        <v>0</v>
      </c>
      <c r="GG17">
        <v>71005.64</v>
      </c>
      <c r="GH17">
        <v>18921.46</v>
      </c>
      <c r="GI17">
        <v>96.6</v>
      </c>
      <c r="GJ17">
        <v>1.5</v>
      </c>
      <c r="GK17" t="b">
        <v>0</v>
      </c>
      <c r="GL17">
        <v>18891.37</v>
      </c>
      <c r="GM17" t="b">
        <v>0</v>
      </c>
      <c r="GN17">
        <v>18650.8</v>
      </c>
      <c r="GO17" t="b">
        <v>0</v>
      </c>
      <c r="GP17">
        <v>19382.54</v>
      </c>
      <c r="GQ17" t="b">
        <v>0</v>
      </c>
      <c r="GR17">
        <v>18721.05</v>
      </c>
      <c r="GS17" t="b">
        <v>0</v>
      </c>
      <c r="GT17">
        <v>18961.54</v>
      </c>
      <c r="GU17">
        <v>69815.11</v>
      </c>
      <c r="GV17">
        <v>93.8</v>
      </c>
      <c r="GW17">
        <v>1.5</v>
      </c>
      <c r="GX17" t="b">
        <v>0</v>
      </c>
      <c r="GY17">
        <v>70475.03</v>
      </c>
      <c r="GZ17" t="b">
        <v>0</v>
      </c>
      <c r="HA17">
        <v>69247.5</v>
      </c>
      <c r="HB17" t="b">
        <v>0</v>
      </c>
      <c r="HC17">
        <v>70465.100000000006</v>
      </c>
      <c r="HD17" t="b">
        <v>0</v>
      </c>
      <c r="HE17">
        <v>70605.86</v>
      </c>
      <c r="HF17" t="b">
        <v>0</v>
      </c>
      <c r="HG17">
        <v>68282.05</v>
      </c>
      <c r="HH17">
        <v>26607.71</v>
      </c>
      <c r="HI17">
        <v>97.3</v>
      </c>
      <c r="HJ17">
        <v>1.1000000000000001</v>
      </c>
      <c r="HK17" t="b">
        <v>0</v>
      </c>
      <c r="HL17">
        <v>26832.32</v>
      </c>
      <c r="HM17" t="b">
        <v>0</v>
      </c>
      <c r="HN17">
        <v>26601.94</v>
      </c>
      <c r="HO17" t="b">
        <v>0</v>
      </c>
      <c r="HP17">
        <v>26761.99</v>
      </c>
      <c r="HQ17" t="b">
        <v>0</v>
      </c>
      <c r="HR17">
        <v>26742.15</v>
      </c>
      <c r="HS17" t="b">
        <v>0</v>
      </c>
      <c r="HT17">
        <v>26100.15</v>
      </c>
    </row>
    <row r="18" spans="1:228" x14ac:dyDescent="0.25">
      <c r="A18" t="s">
        <v>155</v>
      </c>
      <c r="B18" t="b">
        <v>0</v>
      </c>
      <c r="C18" t="s">
        <v>154</v>
      </c>
      <c r="D18" s="37">
        <v>43993.643750000003</v>
      </c>
      <c r="E18" t="s">
        <v>107</v>
      </c>
      <c r="G18" t="s">
        <v>153</v>
      </c>
      <c r="H18">
        <v>35.911999999999999</v>
      </c>
      <c r="I18">
        <v>6.3</v>
      </c>
      <c r="J18">
        <v>3756.27</v>
      </c>
      <c r="K18" t="b">
        <v>0</v>
      </c>
      <c r="L18">
        <v>3794.32</v>
      </c>
      <c r="M18" t="b">
        <v>0</v>
      </c>
      <c r="N18">
        <v>3533.98</v>
      </c>
      <c r="O18" t="b">
        <v>0</v>
      </c>
      <c r="P18">
        <v>3674.17</v>
      </c>
      <c r="Q18" t="b">
        <v>0</v>
      </c>
      <c r="R18">
        <v>3834.35</v>
      </c>
      <c r="S18" t="b">
        <v>0</v>
      </c>
      <c r="T18">
        <v>3944.52</v>
      </c>
      <c r="U18">
        <v>37.173000000000002</v>
      </c>
      <c r="V18">
        <v>1.9</v>
      </c>
      <c r="W18">
        <v>77713.899999999994</v>
      </c>
      <c r="X18" t="b">
        <v>0</v>
      </c>
      <c r="Y18">
        <v>78776.210000000006</v>
      </c>
      <c r="Z18" t="b">
        <v>0</v>
      </c>
      <c r="AA18">
        <v>77860.91</v>
      </c>
      <c r="AB18" t="b">
        <v>0</v>
      </c>
      <c r="AC18">
        <v>76201.070000000007</v>
      </c>
      <c r="AD18" t="b">
        <v>0</v>
      </c>
      <c r="AE18">
        <v>78323.61</v>
      </c>
      <c r="AF18" t="b">
        <v>0</v>
      </c>
      <c r="AG18">
        <v>77407.69</v>
      </c>
      <c r="AH18">
        <v>21.466999999999999</v>
      </c>
      <c r="AI18">
        <v>5.7</v>
      </c>
      <c r="AJ18">
        <v>9021.85</v>
      </c>
      <c r="AK18" t="b">
        <v>0</v>
      </c>
      <c r="AL18">
        <v>9091.93</v>
      </c>
      <c r="AM18" t="b">
        <v>0</v>
      </c>
      <c r="AN18">
        <v>9332.34</v>
      </c>
      <c r="AO18" t="b">
        <v>0</v>
      </c>
      <c r="AP18">
        <v>8851.6200000000008</v>
      </c>
      <c r="AQ18" t="b">
        <v>0</v>
      </c>
      <c r="AR18">
        <v>9252.25</v>
      </c>
      <c r="AS18" t="b">
        <v>0</v>
      </c>
      <c r="AT18">
        <v>8581.1299999999992</v>
      </c>
      <c r="AU18">
        <v>33.069000000000003</v>
      </c>
      <c r="AV18">
        <v>3.9</v>
      </c>
      <c r="AW18">
        <v>401027.58</v>
      </c>
      <c r="AX18" t="b">
        <v>0</v>
      </c>
      <c r="AY18">
        <v>403351.11</v>
      </c>
      <c r="AZ18" t="b">
        <v>0</v>
      </c>
      <c r="BA18">
        <v>402380.79999999999</v>
      </c>
      <c r="BB18" t="b">
        <v>0</v>
      </c>
      <c r="BC18">
        <v>398864.65</v>
      </c>
      <c r="BD18" t="b">
        <v>0</v>
      </c>
      <c r="BE18">
        <v>404805.54</v>
      </c>
      <c r="BF18" t="b">
        <v>0</v>
      </c>
      <c r="BG18">
        <v>395735.78</v>
      </c>
      <c r="BH18">
        <v>198.947</v>
      </c>
      <c r="BI18">
        <v>4.2</v>
      </c>
      <c r="BJ18">
        <v>3488492.23</v>
      </c>
      <c r="BK18" t="b">
        <v>0</v>
      </c>
      <c r="BL18">
        <v>3431854.86</v>
      </c>
      <c r="BM18" t="b">
        <v>0</v>
      </c>
      <c r="BN18">
        <v>3532033.32</v>
      </c>
      <c r="BO18" t="b">
        <v>0</v>
      </c>
      <c r="BP18">
        <v>3571256.13</v>
      </c>
      <c r="BQ18" t="b">
        <v>0</v>
      </c>
      <c r="BR18">
        <v>3477677.71</v>
      </c>
      <c r="BS18" t="b">
        <v>0</v>
      </c>
      <c r="BT18">
        <v>3429639.13</v>
      </c>
      <c r="BU18">
        <v>1.3140000000000001</v>
      </c>
      <c r="BV18">
        <v>1.5</v>
      </c>
      <c r="BW18">
        <v>65569.039999999994</v>
      </c>
      <c r="BX18" t="b">
        <v>0</v>
      </c>
      <c r="BY18">
        <v>66456.100000000006</v>
      </c>
      <c r="BZ18" t="b">
        <v>0</v>
      </c>
      <c r="CA18">
        <v>66053.509999999995</v>
      </c>
      <c r="CB18" t="b">
        <v>0</v>
      </c>
      <c r="CC18">
        <v>65299.57</v>
      </c>
      <c r="CD18" t="b">
        <v>0</v>
      </c>
      <c r="CE18">
        <v>64585.55</v>
      </c>
      <c r="CF18" t="b">
        <v>0</v>
      </c>
      <c r="CG18">
        <v>65450.49</v>
      </c>
      <c r="CH18">
        <v>0.34</v>
      </c>
      <c r="CI18">
        <v>4.2</v>
      </c>
      <c r="CJ18">
        <v>3542.01</v>
      </c>
      <c r="CK18" t="b">
        <v>0</v>
      </c>
      <c r="CL18">
        <v>3423.85</v>
      </c>
      <c r="CM18" t="b">
        <v>0</v>
      </c>
      <c r="CN18">
        <v>3483.92</v>
      </c>
      <c r="CO18" t="b">
        <v>0</v>
      </c>
      <c r="CP18">
        <v>3624.12</v>
      </c>
      <c r="CQ18" t="b">
        <v>0</v>
      </c>
      <c r="CR18">
        <v>3493.95</v>
      </c>
      <c r="CS18" t="b">
        <v>0</v>
      </c>
      <c r="CT18">
        <v>3684.19</v>
      </c>
      <c r="CU18">
        <v>538.80700000000002</v>
      </c>
      <c r="CV18">
        <v>1.8</v>
      </c>
      <c r="CW18">
        <v>34970.769999999997</v>
      </c>
      <c r="CX18" t="b">
        <v>0</v>
      </c>
      <c r="CY18">
        <v>35418.129999999997</v>
      </c>
      <c r="CZ18" t="b">
        <v>0</v>
      </c>
      <c r="DA18">
        <v>34445.129999999997</v>
      </c>
      <c r="DB18" t="b">
        <v>0</v>
      </c>
      <c r="DC18">
        <v>34756.11</v>
      </c>
      <c r="DD18" t="b">
        <v>0</v>
      </c>
      <c r="DE18">
        <v>34786.06</v>
      </c>
      <c r="DF18" t="b">
        <v>0</v>
      </c>
      <c r="DG18">
        <v>35448.410000000003</v>
      </c>
      <c r="DH18">
        <v>3.2109999999999999</v>
      </c>
      <c r="DI18">
        <v>2.2999999999999998</v>
      </c>
      <c r="DJ18">
        <v>65229.94</v>
      </c>
      <c r="DK18" t="b">
        <v>0</v>
      </c>
      <c r="DL18">
        <v>64848.08</v>
      </c>
      <c r="DM18" t="b">
        <v>0</v>
      </c>
      <c r="DN18">
        <v>64545.9</v>
      </c>
      <c r="DO18" t="b">
        <v>0</v>
      </c>
      <c r="DP18">
        <v>64657.09</v>
      </c>
      <c r="DQ18" t="b">
        <v>0</v>
      </c>
      <c r="DR18">
        <v>66667.83</v>
      </c>
      <c r="DS18" t="b">
        <v>0</v>
      </c>
      <c r="DT18">
        <v>65430.78</v>
      </c>
      <c r="DU18">
        <v>459.22800000000001</v>
      </c>
      <c r="DV18">
        <v>7</v>
      </c>
      <c r="DW18">
        <v>24992.48</v>
      </c>
      <c r="DX18" t="b">
        <v>0</v>
      </c>
      <c r="DY18">
        <v>24314.799999999999</v>
      </c>
      <c r="DZ18" t="b">
        <v>0</v>
      </c>
      <c r="EA18">
        <v>24735.73</v>
      </c>
      <c r="EB18" t="b">
        <v>0</v>
      </c>
      <c r="EC18">
        <v>23241.71</v>
      </c>
      <c r="ED18" t="b">
        <v>0</v>
      </c>
      <c r="EE18">
        <v>26941.77</v>
      </c>
      <c r="EF18" t="b">
        <v>0</v>
      </c>
      <c r="EG18">
        <v>25728.400000000001</v>
      </c>
      <c r="EH18">
        <v>3.22</v>
      </c>
      <c r="EI18">
        <v>2.2000000000000002</v>
      </c>
      <c r="EJ18">
        <v>15423.66</v>
      </c>
      <c r="EK18" t="b">
        <v>0</v>
      </c>
      <c r="EL18">
        <v>15423.63</v>
      </c>
      <c r="EM18" t="b">
        <v>0</v>
      </c>
      <c r="EN18">
        <v>15734.36</v>
      </c>
      <c r="EO18" t="b">
        <v>0</v>
      </c>
      <c r="EP18">
        <v>15183.14</v>
      </c>
      <c r="EQ18" t="b">
        <v>0</v>
      </c>
      <c r="ER18">
        <v>15814.44</v>
      </c>
      <c r="ES18" t="b">
        <v>0</v>
      </c>
      <c r="ET18">
        <v>14962.72</v>
      </c>
      <c r="EU18">
        <v>52416.9</v>
      </c>
      <c r="EV18">
        <v>98.5</v>
      </c>
      <c r="EW18">
        <v>1.9</v>
      </c>
      <c r="EX18" t="b">
        <v>0</v>
      </c>
      <c r="EY18">
        <v>53771.06</v>
      </c>
      <c r="EZ18" t="b">
        <v>0</v>
      </c>
      <c r="FA18">
        <v>53097.95</v>
      </c>
      <c r="FB18" t="b">
        <v>0</v>
      </c>
      <c r="FC18">
        <v>51641.5</v>
      </c>
      <c r="FD18" t="b">
        <v>0</v>
      </c>
      <c r="FE18">
        <v>52163.49</v>
      </c>
      <c r="FF18" t="b">
        <v>0</v>
      </c>
      <c r="FG18">
        <v>51410.52</v>
      </c>
      <c r="FH18">
        <v>3327.73</v>
      </c>
      <c r="FI18">
        <v>93.2</v>
      </c>
      <c r="FJ18">
        <v>3.7</v>
      </c>
      <c r="FK18" t="b">
        <v>0</v>
      </c>
      <c r="FL18">
        <v>3243.63</v>
      </c>
      <c r="FM18" t="b">
        <v>0</v>
      </c>
      <c r="FN18">
        <v>3173.55</v>
      </c>
      <c r="FO18" t="b">
        <v>0</v>
      </c>
      <c r="FP18">
        <v>3383.8</v>
      </c>
      <c r="FQ18" t="b">
        <v>0</v>
      </c>
      <c r="FR18">
        <v>3493.95</v>
      </c>
      <c r="FS18" t="b">
        <v>0</v>
      </c>
      <c r="FT18">
        <v>3343.74</v>
      </c>
      <c r="FU18">
        <v>69297.42</v>
      </c>
      <c r="FV18">
        <v>94.6</v>
      </c>
      <c r="FW18">
        <v>1.7</v>
      </c>
      <c r="FX18" t="b">
        <v>0</v>
      </c>
      <c r="FY18">
        <v>69214.58</v>
      </c>
      <c r="FZ18" t="b">
        <v>0</v>
      </c>
      <c r="GA18">
        <v>69376.100000000006</v>
      </c>
      <c r="GB18" t="b">
        <v>0</v>
      </c>
      <c r="GC18">
        <v>70441.91</v>
      </c>
      <c r="GD18" t="b">
        <v>0</v>
      </c>
      <c r="GE18">
        <v>70120.61</v>
      </c>
      <c r="GF18" t="b">
        <v>0</v>
      </c>
      <c r="GG18">
        <v>67333.91</v>
      </c>
      <c r="GH18">
        <v>19065.77</v>
      </c>
      <c r="GI18">
        <v>97.4</v>
      </c>
      <c r="GJ18">
        <v>0.9</v>
      </c>
      <c r="GK18" t="b">
        <v>0</v>
      </c>
      <c r="GL18">
        <v>19252.240000000002</v>
      </c>
      <c r="GM18" t="b">
        <v>0</v>
      </c>
      <c r="GN18">
        <v>19242.2</v>
      </c>
      <c r="GO18" t="b">
        <v>0</v>
      </c>
      <c r="GP18">
        <v>18921.439999999999</v>
      </c>
      <c r="GQ18" t="b">
        <v>0</v>
      </c>
      <c r="GR18">
        <v>18981.5</v>
      </c>
      <c r="GS18" t="b">
        <v>0</v>
      </c>
      <c r="GT18">
        <v>18931.46</v>
      </c>
      <c r="GU18">
        <v>69125.03</v>
      </c>
      <c r="GV18">
        <v>92.9</v>
      </c>
      <c r="GW18">
        <v>1.4</v>
      </c>
      <c r="GX18" t="b">
        <v>0</v>
      </c>
      <c r="GY18">
        <v>69318.16</v>
      </c>
      <c r="GZ18" t="b">
        <v>0</v>
      </c>
      <c r="HA18">
        <v>68654.149999999994</v>
      </c>
      <c r="HB18" t="b">
        <v>0</v>
      </c>
      <c r="HC18">
        <v>68442.95</v>
      </c>
      <c r="HD18" t="b">
        <v>0</v>
      </c>
      <c r="HE18">
        <v>70747.039999999994</v>
      </c>
      <c r="HF18" t="b">
        <v>0</v>
      </c>
      <c r="HG18">
        <v>68462.87</v>
      </c>
      <c r="HH18">
        <v>26240.639999999999</v>
      </c>
      <c r="HI18">
        <v>96</v>
      </c>
      <c r="HJ18">
        <v>1.4</v>
      </c>
      <c r="HK18" t="b">
        <v>0</v>
      </c>
      <c r="HL18">
        <v>26330.98</v>
      </c>
      <c r="HM18" t="b">
        <v>0</v>
      </c>
      <c r="HN18">
        <v>26360.91</v>
      </c>
      <c r="HO18" t="b">
        <v>0</v>
      </c>
      <c r="HP18">
        <v>25749.19</v>
      </c>
      <c r="HQ18" t="b">
        <v>0</v>
      </c>
      <c r="HR18">
        <v>26732.03</v>
      </c>
      <c r="HS18" t="b">
        <v>0</v>
      </c>
      <c r="HT18">
        <v>26030.07</v>
      </c>
    </row>
    <row r="19" spans="1:228" x14ac:dyDescent="0.25">
      <c r="A19" t="s">
        <v>152</v>
      </c>
      <c r="B19" t="b">
        <v>0</v>
      </c>
      <c r="C19" t="s">
        <v>151</v>
      </c>
      <c r="D19" s="37">
        <v>43993.645833333336</v>
      </c>
      <c r="E19" t="s">
        <v>107</v>
      </c>
      <c r="G19" t="s">
        <v>150</v>
      </c>
      <c r="H19">
        <v>58.579000000000001</v>
      </c>
      <c r="I19">
        <v>6.1</v>
      </c>
      <c r="J19">
        <v>6179.52</v>
      </c>
      <c r="K19" t="b">
        <v>0</v>
      </c>
      <c r="L19">
        <v>6077.39</v>
      </c>
      <c r="M19" t="b">
        <v>0</v>
      </c>
      <c r="N19">
        <v>5857.04</v>
      </c>
      <c r="O19" t="b">
        <v>0</v>
      </c>
      <c r="P19">
        <v>6137.45</v>
      </c>
      <c r="Q19" t="b">
        <v>0</v>
      </c>
      <c r="R19">
        <v>6808.43</v>
      </c>
      <c r="S19" t="b">
        <v>0</v>
      </c>
      <c r="T19">
        <v>6017.3</v>
      </c>
      <c r="U19">
        <v>61.920999999999999</v>
      </c>
      <c r="V19">
        <v>2</v>
      </c>
      <c r="W19">
        <v>121729.23</v>
      </c>
      <c r="X19" t="b">
        <v>0</v>
      </c>
      <c r="Y19">
        <v>120747.11</v>
      </c>
      <c r="Z19" t="b">
        <v>0</v>
      </c>
      <c r="AA19">
        <v>121172.38</v>
      </c>
      <c r="AB19" t="b">
        <v>0</v>
      </c>
      <c r="AC19">
        <v>124270.84</v>
      </c>
      <c r="AD19" t="b">
        <v>0</v>
      </c>
      <c r="AE19">
        <v>120122.64</v>
      </c>
      <c r="AF19" t="b">
        <v>0</v>
      </c>
      <c r="AG19">
        <v>122333.17</v>
      </c>
      <c r="AH19">
        <v>68.744</v>
      </c>
      <c r="AI19">
        <v>5</v>
      </c>
      <c r="AJ19">
        <v>29697.59</v>
      </c>
      <c r="AK19" t="b">
        <v>0</v>
      </c>
      <c r="AL19">
        <v>30130.99</v>
      </c>
      <c r="AM19" t="b">
        <v>0</v>
      </c>
      <c r="AN19">
        <v>28857.11</v>
      </c>
      <c r="AO19" t="b">
        <v>0</v>
      </c>
      <c r="AP19">
        <v>30161</v>
      </c>
      <c r="AQ19" t="b">
        <v>0</v>
      </c>
      <c r="AR19">
        <v>29278.32</v>
      </c>
      <c r="AS19" t="b">
        <v>0</v>
      </c>
      <c r="AT19">
        <v>30060.53</v>
      </c>
      <c r="AU19">
        <v>113.422</v>
      </c>
      <c r="AV19">
        <v>5.6</v>
      </c>
      <c r="AW19">
        <v>1413666.93</v>
      </c>
      <c r="AX19" t="b">
        <v>0</v>
      </c>
      <c r="AY19">
        <v>1420086.79</v>
      </c>
      <c r="AZ19" t="b">
        <v>0</v>
      </c>
      <c r="BA19">
        <v>1365293.96</v>
      </c>
      <c r="BB19" t="b">
        <v>0</v>
      </c>
      <c r="BC19">
        <v>1449586.84</v>
      </c>
      <c r="BD19" t="b">
        <v>0</v>
      </c>
      <c r="BE19">
        <v>1415391.9</v>
      </c>
      <c r="BF19" t="b">
        <v>0</v>
      </c>
      <c r="BG19">
        <v>1417975.15</v>
      </c>
      <c r="BH19">
        <v>680.18899999999996</v>
      </c>
      <c r="BI19">
        <v>5.9</v>
      </c>
      <c r="BJ19">
        <v>12228023.720000001</v>
      </c>
      <c r="BK19" t="b">
        <v>0</v>
      </c>
      <c r="BL19">
        <v>12310165.359999999</v>
      </c>
      <c r="BM19" t="b">
        <v>0</v>
      </c>
      <c r="BN19">
        <v>11751994.390000001</v>
      </c>
      <c r="BO19" t="b">
        <v>0</v>
      </c>
      <c r="BP19">
        <v>12568036.66</v>
      </c>
      <c r="BQ19" t="b">
        <v>0</v>
      </c>
      <c r="BR19">
        <v>12313748.310000001</v>
      </c>
      <c r="BS19" t="b">
        <v>0</v>
      </c>
      <c r="BT19">
        <v>12196173.869999999</v>
      </c>
      <c r="BU19">
        <v>3.4529999999999998</v>
      </c>
      <c r="BV19">
        <v>2.1</v>
      </c>
      <c r="BW19">
        <v>170168.17</v>
      </c>
      <c r="BX19" t="b">
        <v>0</v>
      </c>
      <c r="BY19">
        <v>166317.71</v>
      </c>
      <c r="BZ19" t="b">
        <v>0</v>
      </c>
      <c r="CA19">
        <v>167885.46</v>
      </c>
      <c r="CB19" t="b">
        <v>0</v>
      </c>
      <c r="CC19">
        <v>173495.23</v>
      </c>
      <c r="CD19" t="b">
        <v>0</v>
      </c>
      <c r="CE19">
        <v>170416.58</v>
      </c>
      <c r="CF19" t="b">
        <v>0</v>
      </c>
      <c r="CG19">
        <v>172725.86</v>
      </c>
      <c r="CH19">
        <v>0.11799999999999999</v>
      </c>
      <c r="CI19">
        <v>14.1</v>
      </c>
      <c r="CJ19">
        <v>1471.56</v>
      </c>
      <c r="CK19" t="b">
        <v>0</v>
      </c>
      <c r="CL19">
        <v>1531.62</v>
      </c>
      <c r="CM19" t="b">
        <v>0</v>
      </c>
      <c r="CN19">
        <v>1261.33</v>
      </c>
      <c r="CO19" t="b">
        <v>0</v>
      </c>
      <c r="CP19">
        <v>1281.3499999999999</v>
      </c>
      <c r="CQ19" t="b">
        <v>0</v>
      </c>
      <c r="CR19">
        <v>1611.72</v>
      </c>
      <c r="CS19" t="b">
        <v>0</v>
      </c>
      <c r="CT19">
        <v>1671.79</v>
      </c>
      <c r="CU19">
        <v>614.00099999999998</v>
      </c>
      <c r="CV19">
        <v>4.2</v>
      </c>
      <c r="CW19">
        <v>38974.79</v>
      </c>
      <c r="CX19" t="b">
        <v>0</v>
      </c>
      <c r="CY19">
        <v>38870.31</v>
      </c>
      <c r="CZ19" t="b">
        <v>0</v>
      </c>
      <c r="DA19">
        <v>39151.599999999999</v>
      </c>
      <c r="DB19" t="b">
        <v>0</v>
      </c>
      <c r="DC19">
        <v>38639.39</v>
      </c>
      <c r="DD19" t="b">
        <v>0</v>
      </c>
      <c r="DE19">
        <v>39472.410000000003</v>
      </c>
      <c r="DF19" t="b">
        <v>0</v>
      </c>
      <c r="DG19">
        <v>38740.22</v>
      </c>
      <c r="DH19">
        <v>4.6319999999999997</v>
      </c>
      <c r="DI19">
        <v>2.1</v>
      </c>
      <c r="DJ19">
        <v>90698.02</v>
      </c>
      <c r="DK19" t="b">
        <v>0</v>
      </c>
      <c r="DL19">
        <v>88986.9</v>
      </c>
      <c r="DM19" t="b">
        <v>0</v>
      </c>
      <c r="DN19">
        <v>91203.51</v>
      </c>
      <c r="DO19" t="b">
        <v>0</v>
      </c>
      <c r="DP19">
        <v>91798.09</v>
      </c>
      <c r="DQ19" t="b">
        <v>0</v>
      </c>
      <c r="DR19">
        <v>90902.36</v>
      </c>
      <c r="DS19" t="b">
        <v>0</v>
      </c>
      <c r="DT19">
        <v>90599.22</v>
      </c>
      <c r="DU19">
        <v>515.71699999999998</v>
      </c>
      <c r="DV19">
        <v>3.4</v>
      </c>
      <c r="DW19">
        <v>27192.58</v>
      </c>
      <c r="DX19" t="b">
        <v>0</v>
      </c>
      <c r="DY19">
        <v>27142.48</v>
      </c>
      <c r="DZ19" t="b">
        <v>0</v>
      </c>
      <c r="EA19">
        <v>25999.14</v>
      </c>
      <c r="EB19" t="b">
        <v>0</v>
      </c>
      <c r="EC19">
        <v>28215.52</v>
      </c>
      <c r="ED19" t="b">
        <v>0</v>
      </c>
      <c r="EE19">
        <v>27613.73</v>
      </c>
      <c r="EF19" t="b">
        <v>0</v>
      </c>
      <c r="EG19">
        <v>26992.01</v>
      </c>
      <c r="EH19">
        <v>4.4980000000000002</v>
      </c>
      <c r="EI19">
        <v>6.1</v>
      </c>
      <c r="EJ19">
        <v>20944.07</v>
      </c>
      <c r="EK19" t="b">
        <v>0</v>
      </c>
      <c r="EL19">
        <v>20274.39</v>
      </c>
      <c r="EM19" t="b">
        <v>0</v>
      </c>
      <c r="EN19">
        <v>20354.650000000001</v>
      </c>
      <c r="EO19" t="b">
        <v>0</v>
      </c>
      <c r="EP19">
        <v>21276.87</v>
      </c>
      <c r="EQ19" t="b">
        <v>0</v>
      </c>
      <c r="ER19">
        <v>21297</v>
      </c>
      <c r="ES19" t="b">
        <v>0</v>
      </c>
      <c r="ET19">
        <v>21517.46</v>
      </c>
      <c r="EU19">
        <v>56588.12</v>
      </c>
      <c r="EV19">
        <v>106.3</v>
      </c>
      <c r="EW19">
        <v>0.8</v>
      </c>
      <c r="EX19" t="b">
        <v>0</v>
      </c>
      <c r="EY19">
        <v>56684.66</v>
      </c>
      <c r="EZ19" t="b">
        <v>0</v>
      </c>
      <c r="FA19">
        <v>56282.49</v>
      </c>
      <c r="FB19" t="b">
        <v>0</v>
      </c>
      <c r="FC19">
        <v>56935.64</v>
      </c>
      <c r="FD19" t="b">
        <v>0</v>
      </c>
      <c r="FE19">
        <v>57056.11</v>
      </c>
      <c r="FF19" t="b">
        <v>0</v>
      </c>
      <c r="FG19">
        <v>55981.72</v>
      </c>
      <c r="FH19">
        <v>3421.85</v>
      </c>
      <c r="FI19">
        <v>95.8</v>
      </c>
      <c r="FJ19">
        <v>3.9</v>
      </c>
      <c r="FK19" t="b">
        <v>0</v>
      </c>
      <c r="FL19">
        <v>3393.81</v>
      </c>
      <c r="FM19" t="b">
        <v>0</v>
      </c>
      <c r="FN19">
        <v>3483.92</v>
      </c>
      <c r="FO19" t="b">
        <v>0</v>
      </c>
      <c r="FP19">
        <v>3223.61</v>
      </c>
      <c r="FQ19" t="b">
        <v>0</v>
      </c>
      <c r="FR19">
        <v>3423.87</v>
      </c>
      <c r="FS19" t="b">
        <v>0</v>
      </c>
      <c r="FT19">
        <v>3584.05</v>
      </c>
      <c r="FU19">
        <v>67873.210000000006</v>
      </c>
      <c r="FV19">
        <v>92.7</v>
      </c>
      <c r="FW19">
        <v>2.2000000000000002</v>
      </c>
      <c r="FX19" t="b">
        <v>0</v>
      </c>
      <c r="FY19">
        <v>66932.03</v>
      </c>
      <c r="FZ19" t="b">
        <v>0</v>
      </c>
      <c r="GA19">
        <v>67917.7</v>
      </c>
      <c r="GB19" t="b">
        <v>0</v>
      </c>
      <c r="GC19">
        <v>68128.59</v>
      </c>
      <c r="GD19" t="b">
        <v>0</v>
      </c>
      <c r="GE19">
        <v>70140.08</v>
      </c>
      <c r="GF19" t="b">
        <v>0</v>
      </c>
      <c r="GG19">
        <v>66247.649999999994</v>
      </c>
      <c r="GH19">
        <v>18903.47</v>
      </c>
      <c r="GI19">
        <v>96.5</v>
      </c>
      <c r="GJ19">
        <v>3.6</v>
      </c>
      <c r="GK19" t="b">
        <v>0</v>
      </c>
      <c r="GL19">
        <v>19913.900000000001</v>
      </c>
      <c r="GM19" t="b">
        <v>0</v>
      </c>
      <c r="GN19">
        <v>18831.22</v>
      </c>
      <c r="GO19" t="b">
        <v>0</v>
      </c>
      <c r="GP19">
        <v>19152.05</v>
      </c>
      <c r="GQ19" t="b">
        <v>0</v>
      </c>
      <c r="GR19">
        <v>18420.439999999999</v>
      </c>
      <c r="GS19" t="b">
        <v>0</v>
      </c>
      <c r="GT19">
        <v>18199.740000000002</v>
      </c>
      <c r="GU19">
        <v>69018.509999999995</v>
      </c>
      <c r="GV19">
        <v>92.8</v>
      </c>
      <c r="GW19">
        <v>1.6</v>
      </c>
      <c r="GX19" t="b">
        <v>0</v>
      </c>
      <c r="GY19">
        <v>69207.61</v>
      </c>
      <c r="GZ19" t="b">
        <v>0</v>
      </c>
      <c r="HA19">
        <v>69529.41</v>
      </c>
      <c r="HB19" t="b">
        <v>0</v>
      </c>
      <c r="HC19">
        <v>70464.97</v>
      </c>
      <c r="HD19" t="b">
        <v>0</v>
      </c>
      <c r="HE19">
        <v>67849.990000000005</v>
      </c>
      <c r="HF19" t="b">
        <v>0</v>
      </c>
      <c r="HG19">
        <v>68040.55</v>
      </c>
      <c r="HH19">
        <v>26467.34</v>
      </c>
      <c r="HI19">
        <v>96.8</v>
      </c>
      <c r="HJ19">
        <v>1.9</v>
      </c>
      <c r="HK19" t="b">
        <v>0</v>
      </c>
      <c r="HL19">
        <v>26892.46</v>
      </c>
      <c r="HM19" t="b">
        <v>0</v>
      </c>
      <c r="HN19">
        <v>25628.99</v>
      </c>
      <c r="HO19" t="b">
        <v>0</v>
      </c>
      <c r="HP19">
        <v>26611.759999999998</v>
      </c>
      <c r="HQ19" t="b">
        <v>0</v>
      </c>
      <c r="HR19">
        <v>26732.02</v>
      </c>
      <c r="HS19" t="b">
        <v>0</v>
      </c>
      <c r="HT19">
        <v>26471.45</v>
      </c>
    </row>
    <row r="20" spans="1:228" x14ac:dyDescent="0.25">
      <c r="A20" t="s">
        <v>149</v>
      </c>
      <c r="B20" t="b">
        <v>0</v>
      </c>
      <c r="C20" t="s">
        <v>148</v>
      </c>
      <c r="D20" s="37">
        <v>43993.648611111108</v>
      </c>
      <c r="E20" t="s">
        <v>107</v>
      </c>
      <c r="G20" t="s">
        <v>147</v>
      </c>
      <c r="H20">
        <v>12.656000000000001</v>
      </c>
      <c r="I20">
        <v>8.3000000000000007</v>
      </c>
      <c r="J20">
        <v>1639.75</v>
      </c>
      <c r="K20" t="b">
        <v>0</v>
      </c>
      <c r="L20">
        <v>1751.89</v>
      </c>
      <c r="M20" t="b">
        <v>0</v>
      </c>
      <c r="N20">
        <v>1511.6</v>
      </c>
      <c r="O20" t="b">
        <v>0</v>
      </c>
      <c r="P20">
        <v>1661.77</v>
      </c>
      <c r="Q20" t="b">
        <v>0</v>
      </c>
      <c r="R20">
        <v>1581.68</v>
      </c>
      <c r="S20" t="b">
        <v>0</v>
      </c>
      <c r="T20">
        <v>1691.8</v>
      </c>
      <c r="U20">
        <v>15.289</v>
      </c>
      <c r="V20">
        <v>4.7</v>
      </c>
      <c r="W20">
        <v>43962.85</v>
      </c>
      <c r="X20" t="b">
        <v>0</v>
      </c>
      <c r="Y20">
        <v>43948.82</v>
      </c>
      <c r="Z20" t="b">
        <v>0</v>
      </c>
      <c r="AA20">
        <v>44099.4</v>
      </c>
      <c r="AB20" t="b">
        <v>0</v>
      </c>
      <c r="AC20">
        <v>43767.97</v>
      </c>
      <c r="AD20" t="b">
        <v>0</v>
      </c>
      <c r="AE20">
        <v>44400.75</v>
      </c>
      <c r="AF20" t="b">
        <v>0</v>
      </c>
      <c r="AG20">
        <v>43597.33</v>
      </c>
      <c r="AH20">
        <v>0.57299999999999995</v>
      </c>
      <c r="AI20">
        <v>21.8</v>
      </c>
      <c r="AJ20">
        <v>248.25</v>
      </c>
      <c r="AK20" t="b">
        <v>0</v>
      </c>
      <c r="AL20">
        <v>280.29000000000002</v>
      </c>
      <c r="AM20" t="b">
        <v>0</v>
      </c>
      <c r="AN20">
        <v>300.31</v>
      </c>
      <c r="AO20" t="b">
        <v>0</v>
      </c>
      <c r="AP20">
        <v>220.22</v>
      </c>
      <c r="AQ20" t="b">
        <v>0</v>
      </c>
      <c r="AR20">
        <v>240.25</v>
      </c>
      <c r="AS20" t="b">
        <v>0</v>
      </c>
      <c r="AT20">
        <v>200.2</v>
      </c>
      <c r="AU20">
        <v>1.8160000000000001</v>
      </c>
      <c r="AV20">
        <v>4.3</v>
      </c>
      <c r="AW20">
        <v>22487.7</v>
      </c>
      <c r="AX20" t="b">
        <v>0</v>
      </c>
      <c r="AY20">
        <v>22239.1</v>
      </c>
      <c r="AZ20" t="b">
        <v>0</v>
      </c>
      <c r="BA20">
        <v>22309.200000000001</v>
      </c>
      <c r="BB20" t="b">
        <v>0</v>
      </c>
      <c r="BC20">
        <v>22810.400000000001</v>
      </c>
      <c r="BD20" t="b">
        <v>0</v>
      </c>
      <c r="BE20">
        <v>22880.82</v>
      </c>
      <c r="BF20" t="b">
        <v>0</v>
      </c>
      <c r="BG20">
        <v>22199</v>
      </c>
      <c r="BH20">
        <v>4.3470000000000004</v>
      </c>
      <c r="BI20">
        <v>4.5999999999999996</v>
      </c>
      <c r="BJ20">
        <v>89413.18</v>
      </c>
      <c r="BK20" t="b">
        <v>0</v>
      </c>
      <c r="BL20">
        <v>89399.13</v>
      </c>
      <c r="BM20" t="b">
        <v>0</v>
      </c>
      <c r="BN20">
        <v>88220.45</v>
      </c>
      <c r="BO20" t="b">
        <v>0</v>
      </c>
      <c r="BP20">
        <v>89097.27</v>
      </c>
      <c r="BQ20" t="b">
        <v>0</v>
      </c>
      <c r="BR20">
        <v>89620.3</v>
      </c>
      <c r="BS20" t="b">
        <v>0</v>
      </c>
      <c r="BT20">
        <v>90728.73</v>
      </c>
      <c r="BU20">
        <v>0.16300000000000001</v>
      </c>
      <c r="BV20">
        <v>4.2</v>
      </c>
      <c r="BW20">
        <v>15114.99</v>
      </c>
      <c r="BX20" t="b">
        <v>0</v>
      </c>
      <c r="BY20">
        <v>15483.8</v>
      </c>
      <c r="BZ20" t="b">
        <v>0</v>
      </c>
      <c r="CA20">
        <v>15303.34</v>
      </c>
      <c r="CB20" t="b">
        <v>0</v>
      </c>
      <c r="CC20">
        <v>14962.65</v>
      </c>
      <c r="CD20" t="b">
        <v>0</v>
      </c>
      <c r="CE20">
        <v>14752.23</v>
      </c>
      <c r="CF20" t="b">
        <v>0</v>
      </c>
      <c r="CG20">
        <v>15072.91</v>
      </c>
      <c r="CH20">
        <v>0.128</v>
      </c>
      <c r="CI20">
        <v>10.3</v>
      </c>
      <c r="CJ20">
        <v>1551.65</v>
      </c>
      <c r="CK20" t="b">
        <v>0</v>
      </c>
      <c r="CL20">
        <v>1701.82</v>
      </c>
      <c r="CM20" t="b">
        <v>0</v>
      </c>
      <c r="CN20">
        <v>1411.5</v>
      </c>
      <c r="CO20" t="b">
        <v>0</v>
      </c>
      <c r="CP20">
        <v>1481.57</v>
      </c>
      <c r="CQ20" t="b">
        <v>0</v>
      </c>
      <c r="CR20">
        <v>1521.61</v>
      </c>
      <c r="CS20" t="b">
        <v>0</v>
      </c>
      <c r="CT20">
        <v>1641.75</v>
      </c>
      <c r="CU20">
        <v>542.59299999999996</v>
      </c>
      <c r="CV20">
        <v>6.3</v>
      </c>
      <c r="CW20">
        <v>34145.949999999997</v>
      </c>
      <c r="CX20" t="b">
        <v>0</v>
      </c>
      <c r="CY20">
        <v>32799.43</v>
      </c>
      <c r="CZ20" t="b">
        <v>0</v>
      </c>
      <c r="DA20">
        <v>33040.36</v>
      </c>
      <c r="DB20" t="b">
        <v>0</v>
      </c>
      <c r="DC20">
        <v>34786.18</v>
      </c>
      <c r="DD20" t="b">
        <v>0</v>
      </c>
      <c r="DE20">
        <v>35177.18</v>
      </c>
      <c r="DF20" t="b">
        <v>0</v>
      </c>
      <c r="DG20">
        <v>34926.61</v>
      </c>
      <c r="DH20">
        <v>2.8980000000000001</v>
      </c>
      <c r="DI20">
        <v>3.4</v>
      </c>
      <c r="DJ20">
        <v>57218.68</v>
      </c>
      <c r="DK20" t="b">
        <v>0</v>
      </c>
      <c r="DL20">
        <v>56163.5</v>
      </c>
      <c r="DM20" t="b">
        <v>0</v>
      </c>
      <c r="DN20">
        <v>55922.28</v>
      </c>
      <c r="DO20" t="b">
        <v>0</v>
      </c>
      <c r="DP20">
        <v>56675.96</v>
      </c>
      <c r="DQ20" t="b">
        <v>0</v>
      </c>
      <c r="DR20">
        <v>58655.92</v>
      </c>
      <c r="DS20" t="b">
        <v>0</v>
      </c>
      <c r="DT20">
        <v>58675.72</v>
      </c>
      <c r="DU20">
        <v>469.51499999999999</v>
      </c>
      <c r="DV20">
        <v>2.7</v>
      </c>
      <c r="DW20">
        <v>24645.5</v>
      </c>
      <c r="DX20" t="b">
        <v>0</v>
      </c>
      <c r="DY20">
        <v>25106.73</v>
      </c>
      <c r="DZ20" t="b">
        <v>0</v>
      </c>
      <c r="EA20">
        <v>24034.04</v>
      </c>
      <c r="EB20" t="b">
        <v>0</v>
      </c>
      <c r="EC20">
        <v>24093.9</v>
      </c>
      <c r="ED20" t="b">
        <v>0</v>
      </c>
      <c r="EE20">
        <v>25146.85</v>
      </c>
      <c r="EF20" t="b">
        <v>0</v>
      </c>
      <c r="EG20">
        <v>24846</v>
      </c>
      <c r="EH20">
        <v>2.97</v>
      </c>
      <c r="EI20">
        <v>4.5</v>
      </c>
      <c r="EJ20">
        <v>13880.57</v>
      </c>
      <c r="EK20" t="b">
        <v>0</v>
      </c>
      <c r="EL20">
        <v>14081.01</v>
      </c>
      <c r="EM20" t="b">
        <v>0</v>
      </c>
      <c r="EN20">
        <v>13269.43</v>
      </c>
      <c r="EO20" t="b">
        <v>0</v>
      </c>
      <c r="EP20">
        <v>13940.7</v>
      </c>
      <c r="EQ20" t="b">
        <v>0</v>
      </c>
      <c r="ER20">
        <v>13900.52</v>
      </c>
      <c r="ES20" t="b">
        <v>0</v>
      </c>
      <c r="ET20">
        <v>14211.2</v>
      </c>
      <c r="EU20">
        <v>49312.92</v>
      </c>
      <c r="EV20">
        <v>92.6</v>
      </c>
      <c r="EW20">
        <v>1.6</v>
      </c>
      <c r="EX20" t="b">
        <v>0</v>
      </c>
      <c r="EY20">
        <v>49511.75</v>
      </c>
      <c r="EZ20" t="b">
        <v>0</v>
      </c>
      <c r="FA20">
        <v>49240.52</v>
      </c>
      <c r="FB20" t="b">
        <v>0</v>
      </c>
      <c r="FC20">
        <v>48909.27</v>
      </c>
      <c r="FD20" t="b">
        <v>0</v>
      </c>
      <c r="FE20">
        <v>48397.07</v>
      </c>
      <c r="FF20" t="b">
        <v>0</v>
      </c>
      <c r="FG20">
        <v>50505.99</v>
      </c>
      <c r="FH20">
        <v>3399.83</v>
      </c>
      <c r="FI20">
        <v>95.2</v>
      </c>
      <c r="FJ20">
        <v>4.5999999999999996</v>
      </c>
      <c r="FK20" t="b">
        <v>0</v>
      </c>
      <c r="FL20">
        <v>3273.66</v>
      </c>
      <c r="FM20" t="b">
        <v>0</v>
      </c>
      <c r="FN20">
        <v>3193.58</v>
      </c>
      <c r="FO20" t="b">
        <v>0</v>
      </c>
      <c r="FP20">
        <v>3483.92</v>
      </c>
      <c r="FQ20" t="b">
        <v>0</v>
      </c>
      <c r="FR20">
        <v>3483.92</v>
      </c>
      <c r="FS20" t="b">
        <v>0</v>
      </c>
      <c r="FT20">
        <v>3564.05</v>
      </c>
      <c r="FU20">
        <v>66968.02</v>
      </c>
      <c r="FV20">
        <v>91.4</v>
      </c>
      <c r="FW20">
        <v>1.9</v>
      </c>
      <c r="FX20" t="b">
        <v>0</v>
      </c>
      <c r="FY20">
        <v>68098.39</v>
      </c>
      <c r="FZ20" t="b">
        <v>0</v>
      </c>
      <c r="GA20">
        <v>67655.83</v>
      </c>
      <c r="GB20" t="b">
        <v>0</v>
      </c>
      <c r="GC20">
        <v>65182.13</v>
      </c>
      <c r="GD20" t="b">
        <v>0</v>
      </c>
      <c r="GE20">
        <v>66107.289999999994</v>
      </c>
      <c r="GF20" t="b">
        <v>0</v>
      </c>
      <c r="GG20">
        <v>67796.47</v>
      </c>
      <c r="GH20">
        <v>18518.54</v>
      </c>
      <c r="GI20">
        <v>94.6</v>
      </c>
      <c r="GJ20">
        <v>2.6</v>
      </c>
      <c r="GK20" t="b">
        <v>0</v>
      </c>
      <c r="GL20">
        <v>18831.22</v>
      </c>
      <c r="GM20" t="b">
        <v>0</v>
      </c>
      <c r="GN20">
        <v>19011.66</v>
      </c>
      <c r="GO20" t="b">
        <v>0</v>
      </c>
      <c r="GP20">
        <v>18340.12</v>
      </c>
      <c r="GQ20" t="b">
        <v>0</v>
      </c>
      <c r="GR20">
        <v>17788.93</v>
      </c>
      <c r="GS20" t="b">
        <v>0</v>
      </c>
      <c r="GT20">
        <v>18620.759999999998</v>
      </c>
      <c r="GU20">
        <v>67028.820000000007</v>
      </c>
      <c r="GV20">
        <v>90.1</v>
      </c>
      <c r="GW20">
        <v>1.2</v>
      </c>
      <c r="GX20" t="b">
        <v>0</v>
      </c>
      <c r="GY20">
        <v>67950.22</v>
      </c>
      <c r="GZ20" t="b">
        <v>0</v>
      </c>
      <c r="HA20">
        <v>67316.240000000005</v>
      </c>
      <c r="HB20" t="b">
        <v>0</v>
      </c>
      <c r="HC20">
        <v>66300.789999999994</v>
      </c>
      <c r="HD20" t="b">
        <v>0</v>
      </c>
      <c r="HE20">
        <v>66149.81</v>
      </c>
      <c r="HF20" t="b">
        <v>0</v>
      </c>
      <c r="HG20">
        <v>67427.05</v>
      </c>
      <c r="HH20">
        <v>25167.64</v>
      </c>
      <c r="HI20">
        <v>92</v>
      </c>
      <c r="HJ20">
        <v>2.5</v>
      </c>
      <c r="HK20" t="b">
        <v>0</v>
      </c>
      <c r="HL20">
        <v>25648.93</v>
      </c>
      <c r="HM20" t="b">
        <v>0</v>
      </c>
      <c r="HN20">
        <v>24566</v>
      </c>
      <c r="HO20" t="b">
        <v>0</v>
      </c>
      <c r="HP20">
        <v>25719.200000000001</v>
      </c>
      <c r="HQ20" t="b">
        <v>0</v>
      </c>
      <c r="HR20">
        <v>25488.52</v>
      </c>
      <c r="HS20" t="b">
        <v>0</v>
      </c>
      <c r="HT20">
        <v>24415.55</v>
      </c>
    </row>
    <row r="21" spans="1:228" x14ac:dyDescent="0.25">
      <c r="A21" t="s">
        <v>146</v>
      </c>
      <c r="B21" t="b">
        <v>0</v>
      </c>
      <c r="C21" t="s">
        <v>145</v>
      </c>
      <c r="D21" s="37">
        <v>43993.650694444441</v>
      </c>
      <c r="E21" t="s">
        <v>107</v>
      </c>
      <c r="G21" t="s">
        <v>144</v>
      </c>
      <c r="H21">
        <v>13.688000000000001</v>
      </c>
      <c r="I21">
        <v>9.3000000000000007</v>
      </c>
      <c r="J21">
        <v>1749.87</v>
      </c>
      <c r="K21" t="b">
        <v>0</v>
      </c>
      <c r="L21">
        <v>1801.93</v>
      </c>
      <c r="M21" t="b">
        <v>0</v>
      </c>
      <c r="N21">
        <v>1841.99</v>
      </c>
      <c r="O21" t="b">
        <v>0</v>
      </c>
      <c r="P21">
        <v>1681.79</v>
      </c>
      <c r="Q21" t="b">
        <v>0</v>
      </c>
      <c r="R21">
        <v>1771.89</v>
      </c>
      <c r="S21" t="b">
        <v>0</v>
      </c>
      <c r="T21">
        <v>1651.76</v>
      </c>
      <c r="U21">
        <v>14.662000000000001</v>
      </c>
      <c r="V21">
        <v>5.8</v>
      </c>
      <c r="W21">
        <v>43822.34</v>
      </c>
      <c r="X21" t="b">
        <v>0</v>
      </c>
      <c r="Y21">
        <v>42834.47</v>
      </c>
      <c r="Z21" t="b">
        <v>0</v>
      </c>
      <c r="AA21">
        <v>43567.42</v>
      </c>
      <c r="AB21" t="b">
        <v>0</v>
      </c>
      <c r="AC21">
        <v>42934.83</v>
      </c>
      <c r="AD21" t="b">
        <v>0</v>
      </c>
      <c r="AE21">
        <v>45504.89</v>
      </c>
      <c r="AF21" t="b">
        <v>0</v>
      </c>
      <c r="AG21">
        <v>44270.080000000002</v>
      </c>
      <c r="AH21">
        <v>121.47</v>
      </c>
      <c r="AI21">
        <v>6.1</v>
      </c>
      <c r="AJ21">
        <v>52879.3</v>
      </c>
      <c r="AK21" t="b">
        <v>0</v>
      </c>
      <c r="AL21">
        <v>52606.07</v>
      </c>
      <c r="AM21" t="b">
        <v>0</v>
      </c>
      <c r="AN21">
        <v>52093.36</v>
      </c>
      <c r="AO21" t="b">
        <v>0</v>
      </c>
      <c r="AP21">
        <v>53500.44</v>
      </c>
      <c r="AQ21" t="b">
        <v>0</v>
      </c>
      <c r="AR21">
        <v>51923.5</v>
      </c>
      <c r="AS21" t="b">
        <v>0</v>
      </c>
      <c r="AT21">
        <v>54273.14</v>
      </c>
      <c r="AU21">
        <v>113.52500000000001</v>
      </c>
      <c r="AV21">
        <v>6.1</v>
      </c>
      <c r="AW21">
        <v>1426043.35</v>
      </c>
      <c r="AX21" t="b">
        <v>0</v>
      </c>
      <c r="AY21">
        <v>1412148.04</v>
      </c>
      <c r="AZ21" t="b">
        <v>0</v>
      </c>
      <c r="BA21">
        <v>1425215.83</v>
      </c>
      <c r="BB21" t="b">
        <v>0</v>
      </c>
      <c r="BC21">
        <v>1443083.11</v>
      </c>
      <c r="BD21" t="b">
        <v>0</v>
      </c>
      <c r="BE21">
        <v>1414721.94</v>
      </c>
      <c r="BF21" t="b">
        <v>0</v>
      </c>
      <c r="BG21">
        <v>1435047.85</v>
      </c>
      <c r="BH21">
        <v>677.23500000000001</v>
      </c>
      <c r="BI21">
        <v>6</v>
      </c>
      <c r="BJ21">
        <v>12273356.300000001</v>
      </c>
      <c r="BK21" t="b">
        <v>0</v>
      </c>
      <c r="BL21">
        <v>12450839.460000001</v>
      </c>
      <c r="BM21" t="b">
        <v>0</v>
      </c>
      <c r="BN21">
        <v>12027497.07</v>
      </c>
      <c r="BO21" t="b">
        <v>0</v>
      </c>
      <c r="BP21">
        <v>12397615.300000001</v>
      </c>
      <c r="BQ21" t="b">
        <v>0</v>
      </c>
      <c r="BR21">
        <v>12066012.779999999</v>
      </c>
      <c r="BS21" t="b">
        <v>0</v>
      </c>
      <c r="BT21">
        <v>12424816.880000001</v>
      </c>
      <c r="BU21">
        <v>53.656999999999996</v>
      </c>
      <c r="BV21">
        <v>3.3</v>
      </c>
      <c r="BW21">
        <v>2214860.4700000002</v>
      </c>
      <c r="BX21" t="b">
        <v>0</v>
      </c>
      <c r="BY21">
        <v>2142329.91</v>
      </c>
      <c r="BZ21" t="b">
        <v>0</v>
      </c>
      <c r="CA21">
        <v>2269572.9300000002</v>
      </c>
      <c r="CB21" t="b">
        <v>0</v>
      </c>
      <c r="CC21">
        <v>2178472.2200000002</v>
      </c>
      <c r="CD21" t="b">
        <v>0</v>
      </c>
      <c r="CE21">
        <v>2296530.75</v>
      </c>
      <c r="CF21" t="b">
        <v>0</v>
      </c>
      <c r="CG21">
        <v>2187396.54</v>
      </c>
      <c r="CH21">
        <v>48.594999999999999</v>
      </c>
      <c r="CI21">
        <v>5.3</v>
      </c>
      <c r="CJ21">
        <v>479114.92</v>
      </c>
      <c r="CK21" t="b">
        <v>0</v>
      </c>
      <c r="CL21">
        <v>479965.32</v>
      </c>
      <c r="CM21" t="b">
        <v>0</v>
      </c>
      <c r="CN21">
        <v>476014.18</v>
      </c>
      <c r="CO21" t="b">
        <v>0</v>
      </c>
      <c r="CP21">
        <v>478171.28</v>
      </c>
      <c r="CQ21" t="b">
        <v>0</v>
      </c>
      <c r="CR21">
        <v>475215.41</v>
      </c>
      <c r="CS21" t="b">
        <v>0</v>
      </c>
      <c r="CT21">
        <v>486208.4</v>
      </c>
      <c r="CU21">
        <v>881.6</v>
      </c>
      <c r="CV21">
        <v>1.9</v>
      </c>
      <c r="CW21">
        <v>53237.72</v>
      </c>
      <c r="CX21" t="b">
        <v>0</v>
      </c>
      <c r="CY21">
        <v>53179.24</v>
      </c>
      <c r="CZ21" t="b">
        <v>0</v>
      </c>
      <c r="DA21">
        <v>52737.37</v>
      </c>
      <c r="DB21" t="b">
        <v>0</v>
      </c>
      <c r="DC21">
        <v>52597.07</v>
      </c>
      <c r="DD21" t="b">
        <v>0</v>
      </c>
      <c r="DE21">
        <v>54214.46</v>
      </c>
      <c r="DF21" t="b">
        <v>0</v>
      </c>
      <c r="DG21">
        <v>53460.46</v>
      </c>
      <c r="DH21">
        <v>137.93</v>
      </c>
      <c r="DI21">
        <v>2.5</v>
      </c>
      <c r="DJ21">
        <v>2590273.2000000002</v>
      </c>
      <c r="DK21" t="b">
        <v>0</v>
      </c>
      <c r="DL21">
        <v>2517690.81</v>
      </c>
      <c r="DM21" t="b">
        <v>0</v>
      </c>
      <c r="DN21">
        <v>2556337.34</v>
      </c>
      <c r="DO21" t="b">
        <v>0</v>
      </c>
      <c r="DP21">
        <v>2560288.0099999998</v>
      </c>
      <c r="DQ21" t="b">
        <v>0</v>
      </c>
      <c r="DR21">
        <v>2671111.56</v>
      </c>
      <c r="DS21" t="b">
        <v>0</v>
      </c>
      <c r="DT21">
        <v>2645938.27</v>
      </c>
      <c r="DU21">
        <v>753.4</v>
      </c>
      <c r="DV21">
        <v>2</v>
      </c>
      <c r="DW21">
        <v>38360.629999999997</v>
      </c>
      <c r="DX21" t="b">
        <v>0</v>
      </c>
      <c r="DY21">
        <v>37726.400000000001</v>
      </c>
      <c r="DZ21" t="b">
        <v>0</v>
      </c>
      <c r="EA21">
        <v>38007.360000000001</v>
      </c>
      <c r="EB21" t="b">
        <v>0</v>
      </c>
      <c r="EC21">
        <v>39061.040000000001</v>
      </c>
      <c r="ED21" t="b">
        <v>0</v>
      </c>
      <c r="EE21">
        <v>38167.82</v>
      </c>
      <c r="EF21" t="b">
        <v>0</v>
      </c>
      <c r="EG21">
        <v>38840.51</v>
      </c>
      <c r="EH21">
        <v>134.70500000000001</v>
      </c>
      <c r="EI21">
        <v>1.1000000000000001</v>
      </c>
      <c r="EJ21">
        <v>586737.93000000005</v>
      </c>
      <c r="EK21" t="b">
        <v>0</v>
      </c>
      <c r="EL21">
        <v>583068.34</v>
      </c>
      <c r="EM21" t="b">
        <v>0</v>
      </c>
      <c r="EN21">
        <v>587005.93000000005</v>
      </c>
      <c r="EO21" t="b">
        <v>0</v>
      </c>
      <c r="EP21">
        <v>579205</v>
      </c>
      <c r="EQ21" t="b">
        <v>0</v>
      </c>
      <c r="ER21">
        <v>587523.34</v>
      </c>
      <c r="ES21" t="b">
        <v>0</v>
      </c>
      <c r="ET21">
        <v>596887.06000000006</v>
      </c>
      <c r="EU21">
        <v>50110.559999999998</v>
      </c>
      <c r="EV21">
        <v>94.1</v>
      </c>
      <c r="EW21">
        <v>2.8</v>
      </c>
      <c r="EX21" t="b">
        <v>0</v>
      </c>
      <c r="EY21">
        <v>48708.36</v>
      </c>
      <c r="EZ21" t="b">
        <v>0</v>
      </c>
      <c r="FA21">
        <v>50656.69</v>
      </c>
      <c r="FB21" t="b">
        <v>0</v>
      </c>
      <c r="FC21">
        <v>48909.54</v>
      </c>
      <c r="FD21" t="b">
        <v>0</v>
      </c>
      <c r="FE21">
        <v>50064.35</v>
      </c>
      <c r="FF21" t="b">
        <v>0</v>
      </c>
      <c r="FG21">
        <v>52213.86</v>
      </c>
      <c r="FH21">
        <v>3451.89</v>
      </c>
      <c r="FI21">
        <v>96.7</v>
      </c>
      <c r="FJ21">
        <v>5.3</v>
      </c>
      <c r="FK21" t="b">
        <v>0</v>
      </c>
      <c r="FL21">
        <v>3493.97</v>
      </c>
      <c r="FM21" t="b">
        <v>0</v>
      </c>
      <c r="FN21">
        <v>3363.77</v>
      </c>
      <c r="FO21" t="b">
        <v>0</v>
      </c>
      <c r="FP21">
        <v>3183.57</v>
      </c>
      <c r="FQ21" t="b">
        <v>0</v>
      </c>
      <c r="FR21">
        <v>3644.12</v>
      </c>
      <c r="FS21" t="b">
        <v>0</v>
      </c>
      <c r="FT21">
        <v>3574.03</v>
      </c>
      <c r="FU21">
        <v>67474.820000000007</v>
      </c>
      <c r="FV21">
        <v>92.1</v>
      </c>
      <c r="FW21">
        <v>1.7</v>
      </c>
      <c r="FX21" t="b">
        <v>0</v>
      </c>
      <c r="FY21">
        <v>65785.42</v>
      </c>
      <c r="FZ21" t="b">
        <v>0</v>
      </c>
      <c r="GA21">
        <v>68470.5</v>
      </c>
      <c r="GB21" t="b">
        <v>0</v>
      </c>
      <c r="GC21">
        <v>68098.8</v>
      </c>
      <c r="GD21" t="b">
        <v>0</v>
      </c>
      <c r="GE21">
        <v>68168.63</v>
      </c>
      <c r="GF21" t="b">
        <v>0</v>
      </c>
      <c r="GG21">
        <v>66850.740000000005</v>
      </c>
      <c r="GH21">
        <v>18480.45</v>
      </c>
      <c r="GI21">
        <v>94.4</v>
      </c>
      <c r="GJ21">
        <v>1.6</v>
      </c>
      <c r="GK21" t="b">
        <v>0</v>
      </c>
      <c r="GL21">
        <v>18069.490000000002</v>
      </c>
      <c r="GM21" t="b">
        <v>0</v>
      </c>
      <c r="GN21">
        <v>18450.330000000002</v>
      </c>
      <c r="GO21" t="b">
        <v>0</v>
      </c>
      <c r="GP21">
        <v>18460.47</v>
      </c>
      <c r="GQ21" t="b">
        <v>0</v>
      </c>
      <c r="GR21">
        <v>18500.55</v>
      </c>
      <c r="GS21" t="b">
        <v>0</v>
      </c>
      <c r="GT21">
        <v>18921.419999999998</v>
      </c>
      <c r="GU21">
        <v>68779.210000000006</v>
      </c>
      <c r="GV21">
        <v>92.4</v>
      </c>
      <c r="GW21">
        <v>1.1000000000000001</v>
      </c>
      <c r="GX21" t="b">
        <v>0</v>
      </c>
      <c r="GY21">
        <v>68030.850000000006</v>
      </c>
      <c r="GZ21" t="b">
        <v>0</v>
      </c>
      <c r="HA21">
        <v>68795.58</v>
      </c>
      <c r="HB21" t="b">
        <v>0</v>
      </c>
      <c r="HC21">
        <v>67970.649999999994</v>
      </c>
      <c r="HD21" t="b">
        <v>0</v>
      </c>
      <c r="HE21">
        <v>69569.55</v>
      </c>
      <c r="HF21" t="b">
        <v>0</v>
      </c>
      <c r="HG21">
        <v>69529.440000000002</v>
      </c>
      <c r="HH21">
        <v>25755.31</v>
      </c>
      <c r="HI21">
        <v>94.2</v>
      </c>
      <c r="HJ21">
        <v>3.3</v>
      </c>
      <c r="HK21" t="b">
        <v>0</v>
      </c>
      <c r="HL21">
        <v>25699.06</v>
      </c>
      <c r="HM21" t="b">
        <v>0</v>
      </c>
      <c r="HN21">
        <v>26320.77</v>
      </c>
      <c r="HO21" t="b">
        <v>0</v>
      </c>
      <c r="HP21">
        <v>25037.56</v>
      </c>
      <c r="HQ21" t="b">
        <v>0</v>
      </c>
      <c r="HR21">
        <v>24836.67</v>
      </c>
      <c r="HS21" t="b">
        <v>0</v>
      </c>
      <c r="HT21">
        <v>26882.51</v>
      </c>
    </row>
    <row r="22" spans="1:228" x14ac:dyDescent="0.25">
      <c r="A22" t="s">
        <v>117</v>
      </c>
      <c r="B22" t="b">
        <v>0</v>
      </c>
      <c r="C22" t="s">
        <v>143</v>
      </c>
      <c r="D22" s="37">
        <v>43993.65347222222</v>
      </c>
      <c r="E22" t="s">
        <v>107</v>
      </c>
      <c r="G22" t="s">
        <v>142</v>
      </c>
      <c r="H22">
        <v>33.985999999999997</v>
      </c>
      <c r="I22">
        <v>12.2</v>
      </c>
      <c r="J22">
        <v>3443.88</v>
      </c>
      <c r="K22" t="b">
        <v>0</v>
      </c>
      <c r="L22">
        <v>3253.66</v>
      </c>
      <c r="M22" t="b">
        <v>0</v>
      </c>
      <c r="N22">
        <v>3624.1</v>
      </c>
      <c r="O22" t="b">
        <v>0</v>
      </c>
      <c r="P22">
        <v>3023.35</v>
      </c>
      <c r="Q22" t="b">
        <v>0</v>
      </c>
      <c r="R22">
        <v>3373.77</v>
      </c>
      <c r="S22" t="b">
        <v>0</v>
      </c>
      <c r="T22">
        <v>3944.51</v>
      </c>
      <c r="U22">
        <v>35.338000000000001</v>
      </c>
      <c r="V22">
        <v>1.7</v>
      </c>
      <c r="W22">
        <v>72023.600000000006</v>
      </c>
      <c r="X22" t="b">
        <v>0</v>
      </c>
      <c r="Y22">
        <v>72136.100000000006</v>
      </c>
      <c r="Z22" t="b">
        <v>0</v>
      </c>
      <c r="AA22">
        <v>72770.12</v>
      </c>
      <c r="AB22" t="b">
        <v>0</v>
      </c>
      <c r="AC22">
        <v>71884.78</v>
      </c>
      <c r="AD22" t="b">
        <v>0</v>
      </c>
      <c r="AE22">
        <v>71874.820000000007</v>
      </c>
      <c r="AF22" t="b">
        <v>0</v>
      </c>
      <c r="AG22">
        <v>71452.17</v>
      </c>
      <c r="AH22">
        <v>0.16200000000000001</v>
      </c>
      <c r="AI22">
        <v>32</v>
      </c>
      <c r="AJ22">
        <v>72.069999999999993</v>
      </c>
      <c r="AK22" t="b">
        <v>0</v>
      </c>
      <c r="AL22">
        <v>60.06</v>
      </c>
      <c r="AM22" t="b">
        <v>0</v>
      </c>
      <c r="AN22">
        <v>80.08</v>
      </c>
      <c r="AO22" t="b">
        <v>0</v>
      </c>
      <c r="AP22">
        <v>50.05</v>
      </c>
      <c r="AQ22" t="b">
        <v>0</v>
      </c>
      <c r="AR22">
        <v>70.069999999999993</v>
      </c>
      <c r="AS22" t="b">
        <v>0</v>
      </c>
      <c r="AT22">
        <v>100.1</v>
      </c>
      <c r="AU22">
        <v>1.7999999999999999E-2</v>
      </c>
      <c r="AV22">
        <v>24.8</v>
      </c>
      <c r="AW22">
        <v>218.22</v>
      </c>
      <c r="AX22" t="b">
        <v>0</v>
      </c>
      <c r="AY22">
        <v>160.16</v>
      </c>
      <c r="AZ22" t="b">
        <v>0</v>
      </c>
      <c r="BA22">
        <v>190.19</v>
      </c>
      <c r="BB22" t="b">
        <v>0</v>
      </c>
      <c r="BC22">
        <v>330.34</v>
      </c>
      <c r="BD22" t="b">
        <v>0</v>
      </c>
      <c r="BE22">
        <v>220.22</v>
      </c>
      <c r="BF22" t="b">
        <v>0</v>
      </c>
      <c r="BG22">
        <v>190.19</v>
      </c>
      <c r="BH22">
        <v>0.62</v>
      </c>
      <c r="BI22">
        <v>14.8</v>
      </c>
      <c r="BJ22">
        <v>22726.35</v>
      </c>
      <c r="BK22" t="b">
        <v>0</v>
      </c>
      <c r="BL22">
        <v>22820.639999999999</v>
      </c>
      <c r="BM22" t="b">
        <v>0</v>
      </c>
      <c r="BN22">
        <v>21166.44</v>
      </c>
      <c r="BO22" t="b">
        <v>0</v>
      </c>
      <c r="BP22">
        <v>23863.21</v>
      </c>
      <c r="BQ22" t="b">
        <v>0</v>
      </c>
      <c r="BR22">
        <v>22620.05</v>
      </c>
      <c r="BS22" t="b">
        <v>0</v>
      </c>
      <c r="BT22">
        <v>23161.43</v>
      </c>
      <c r="BU22">
        <v>0.05</v>
      </c>
      <c r="BV22">
        <v>18.7</v>
      </c>
      <c r="BW22">
        <v>10734.73</v>
      </c>
      <c r="BX22" t="b">
        <v>0</v>
      </c>
      <c r="BY22">
        <v>10814.87</v>
      </c>
      <c r="BZ22" t="b">
        <v>0</v>
      </c>
      <c r="CA22">
        <v>10324.049999999999</v>
      </c>
      <c r="CB22" t="b">
        <v>0</v>
      </c>
      <c r="CC22">
        <v>10955.1</v>
      </c>
      <c r="CD22" t="b">
        <v>0</v>
      </c>
      <c r="CE22">
        <v>11055.32</v>
      </c>
      <c r="CF22" t="b">
        <v>0</v>
      </c>
      <c r="CG22">
        <v>10524.3</v>
      </c>
      <c r="CH22">
        <v>3.2000000000000001E-2</v>
      </c>
      <c r="CI22">
        <v>37.4</v>
      </c>
      <c r="CJ22">
        <v>616.64</v>
      </c>
      <c r="CK22" t="b">
        <v>0</v>
      </c>
      <c r="CL22">
        <v>550.57000000000005</v>
      </c>
      <c r="CM22" t="b">
        <v>0</v>
      </c>
      <c r="CN22">
        <v>570.59</v>
      </c>
      <c r="CO22" t="b">
        <v>0</v>
      </c>
      <c r="CP22">
        <v>560.58000000000004</v>
      </c>
      <c r="CQ22" t="b">
        <v>0</v>
      </c>
      <c r="CR22">
        <v>660.68</v>
      </c>
      <c r="CS22" t="b">
        <v>0</v>
      </c>
      <c r="CT22">
        <v>740.77</v>
      </c>
      <c r="CU22">
        <v>493.26799999999997</v>
      </c>
      <c r="CV22">
        <v>7</v>
      </c>
      <c r="CW22">
        <v>31074.19</v>
      </c>
      <c r="CX22" t="b">
        <v>0</v>
      </c>
      <c r="CY22">
        <v>30572.63</v>
      </c>
      <c r="CZ22" t="b">
        <v>0</v>
      </c>
      <c r="DA22">
        <v>30863.439999999999</v>
      </c>
      <c r="DB22" t="b">
        <v>0</v>
      </c>
      <c r="DC22">
        <v>32338.02</v>
      </c>
      <c r="DD22" t="b">
        <v>0</v>
      </c>
      <c r="DE22">
        <v>30974.01</v>
      </c>
      <c r="DF22" t="b">
        <v>0</v>
      </c>
      <c r="DG22">
        <v>30622.84</v>
      </c>
      <c r="DH22">
        <v>3.0579999999999998</v>
      </c>
      <c r="DI22">
        <v>3.2</v>
      </c>
      <c r="DJ22">
        <v>60677.94</v>
      </c>
      <c r="DK22" t="b">
        <v>0</v>
      </c>
      <c r="DL22">
        <v>59972.38</v>
      </c>
      <c r="DM22" t="b">
        <v>0</v>
      </c>
      <c r="DN22">
        <v>60444.52</v>
      </c>
      <c r="DO22" t="b">
        <v>0</v>
      </c>
      <c r="DP22">
        <v>60022.720000000001</v>
      </c>
      <c r="DQ22" t="b">
        <v>0</v>
      </c>
      <c r="DR22">
        <v>61731.39</v>
      </c>
      <c r="DS22" t="b">
        <v>0</v>
      </c>
      <c r="DT22">
        <v>61218.67</v>
      </c>
      <c r="DU22">
        <v>400.262</v>
      </c>
      <c r="DV22">
        <v>3.4</v>
      </c>
      <c r="DW22">
        <v>21541.599999999999</v>
      </c>
      <c r="DX22" t="b">
        <v>0</v>
      </c>
      <c r="DY22">
        <v>21136.58</v>
      </c>
      <c r="DZ22" t="b">
        <v>0</v>
      </c>
      <c r="EA22">
        <v>21738.13</v>
      </c>
      <c r="EB22" t="b">
        <v>0</v>
      </c>
      <c r="EC22">
        <v>21617.88</v>
      </c>
      <c r="ED22" t="b">
        <v>0</v>
      </c>
      <c r="EE22">
        <v>21597.61</v>
      </c>
      <c r="EF22" t="b">
        <v>0</v>
      </c>
      <c r="EG22">
        <v>21617.8</v>
      </c>
      <c r="EH22">
        <v>3.3370000000000002</v>
      </c>
      <c r="EI22">
        <v>3.5</v>
      </c>
      <c r="EJ22">
        <v>15347.53</v>
      </c>
      <c r="EK22" t="b">
        <v>0</v>
      </c>
      <c r="EL22">
        <v>15062.91</v>
      </c>
      <c r="EM22" t="b">
        <v>0</v>
      </c>
      <c r="EN22">
        <v>15493.85</v>
      </c>
      <c r="EO22" t="b">
        <v>0</v>
      </c>
      <c r="EP22">
        <v>15203.3</v>
      </c>
      <c r="EQ22" t="b">
        <v>0</v>
      </c>
      <c r="ER22">
        <v>15313.4</v>
      </c>
      <c r="ES22" t="b">
        <v>0</v>
      </c>
      <c r="ET22">
        <v>15664.17</v>
      </c>
      <c r="EU22">
        <v>50255.16</v>
      </c>
      <c r="EV22">
        <v>94.4</v>
      </c>
      <c r="EW22">
        <v>1.1000000000000001</v>
      </c>
      <c r="EX22" t="b">
        <v>0</v>
      </c>
      <c r="EY22">
        <v>50928.04</v>
      </c>
      <c r="EZ22" t="b">
        <v>0</v>
      </c>
      <c r="FA22">
        <v>50466.19</v>
      </c>
      <c r="FB22" t="b">
        <v>0</v>
      </c>
      <c r="FC22">
        <v>49803.17</v>
      </c>
      <c r="FD22" t="b">
        <v>0</v>
      </c>
      <c r="FE22">
        <v>49612.51</v>
      </c>
      <c r="FF22" t="b">
        <v>0</v>
      </c>
      <c r="FG22">
        <v>50465.88</v>
      </c>
      <c r="FH22">
        <v>3385.81</v>
      </c>
      <c r="FI22">
        <v>94.8</v>
      </c>
      <c r="FJ22">
        <v>8.5</v>
      </c>
      <c r="FK22" t="b">
        <v>0</v>
      </c>
      <c r="FL22">
        <v>3483.92</v>
      </c>
      <c r="FM22" t="b">
        <v>0</v>
      </c>
      <c r="FN22">
        <v>3283.68</v>
      </c>
      <c r="FO22" t="b">
        <v>0</v>
      </c>
      <c r="FP22">
        <v>3804.33</v>
      </c>
      <c r="FQ22" t="b">
        <v>0</v>
      </c>
      <c r="FR22">
        <v>3023.36</v>
      </c>
      <c r="FS22" t="b">
        <v>0</v>
      </c>
      <c r="FT22">
        <v>3333.76</v>
      </c>
      <c r="FU22">
        <v>67527.14</v>
      </c>
      <c r="FV22">
        <v>92.2</v>
      </c>
      <c r="FW22">
        <v>2.2000000000000002</v>
      </c>
      <c r="FX22" t="b">
        <v>0</v>
      </c>
      <c r="FY22">
        <v>69848</v>
      </c>
      <c r="FZ22" t="b">
        <v>0</v>
      </c>
      <c r="GA22">
        <v>67987.600000000006</v>
      </c>
      <c r="GB22" t="b">
        <v>0</v>
      </c>
      <c r="GC22">
        <v>66670.61</v>
      </c>
      <c r="GD22" t="b">
        <v>0</v>
      </c>
      <c r="GE22">
        <v>66992.13</v>
      </c>
      <c r="GF22" t="b">
        <v>0</v>
      </c>
      <c r="GG22">
        <v>66137.37</v>
      </c>
      <c r="GH22">
        <v>18364.259999999998</v>
      </c>
      <c r="GI22">
        <v>93.8</v>
      </c>
      <c r="GJ22">
        <v>3.9</v>
      </c>
      <c r="GK22" t="b">
        <v>0</v>
      </c>
      <c r="GL22">
        <v>18119.64</v>
      </c>
      <c r="GM22" t="b">
        <v>0</v>
      </c>
      <c r="GN22">
        <v>18721.09</v>
      </c>
      <c r="GO22" t="b">
        <v>0</v>
      </c>
      <c r="GP22">
        <v>17217.54</v>
      </c>
      <c r="GQ22" t="b">
        <v>0</v>
      </c>
      <c r="GR22">
        <v>18941.77</v>
      </c>
      <c r="GS22" t="b">
        <v>0</v>
      </c>
      <c r="GT22">
        <v>18821.259999999998</v>
      </c>
      <c r="GU22">
        <v>68049.119999999995</v>
      </c>
      <c r="GV22">
        <v>91.5</v>
      </c>
      <c r="GW22">
        <v>1.7</v>
      </c>
      <c r="GX22" t="b">
        <v>0</v>
      </c>
      <c r="GY22">
        <v>68433.64</v>
      </c>
      <c r="GZ22" t="b">
        <v>0</v>
      </c>
      <c r="HA22">
        <v>69610.36</v>
      </c>
      <c r="HB22" t="b">
        <v>0</v>
      </c>
      <c r="HC22">
        <v>66903.97</v>
      </c>
      <c r="HD22" t="b">
        <v>0</v>
      </c>
      <c r="HE22">
        <v>68302.45</v>
      </c>
      <c r="HF22" t="b">
        <v>0</v>
      </c>
      <c r="HG22">
        <v>66995.179999999993</v>
      </c>
      <c r="HH22">
        <v>26136.38</v>
      </c>
      <c r="HI22">
        <v>95.6</v>
      </c>
      <c r="HJ22">
        <v>2.9</v>
      </c>
      <c r="HK22" t="b">
        <v>0</v>
      </c>
      <c r="HL22">
        <v>26310.83</v>
      </c>
      <c r="HM22" t="b">
        <v>0</v>
      </c>
      <c r="HN22">
        <v>25889.599999999999</v>
      </c>
      <c r="HO22" t="b">
        <v>0</v>
      </c>
      <c r="HP22">
        <v>24967.17</v>
      </c>
      <c r="HQ22" t="b">
        <v>0</v>
      </c>
      <c r="HR22">
        <v>26752.11</v>
      </c>
      <c r="HS22" t="b">
        <v>0</v>
      </c>
      <c r="HT22">
        <v>26762.17</v>
      </c>
    </row>
    <row r="23" spans="1:228" x14ac:dyDescent="0.25">
      <c r="A23" t="s">
        <v>117</v>
      </c>
      <c r="B23" t="b">
        <v>0</v>
      </c>
      <c r="C23" t="s">
        <v>141</v>
      </c>
      <c r="D23" s="37">
        <v>43993.655555555553</v>
      </c>
      <c r="E23" t="s">
        <v>107</v>
      </c>
      <c r="G23" t="s">
        <v>115</v>
      </c>
      <c r="H23">
        <v>149.524</v>
      </c>
      <c r="I23">
        <v>4.2</v>
      </c>
      <c r="J23">
        <v>12379.64</v>
      </c>
      <c r="K23" t="b">
        <v>0</v>
      </c>
      <c r="L23">
        <v>12047.09</v>
      </c>
      <c r="M23" t="b">
        <v>0</v>
      </c>
      <c r="N23">
        <v>12878.47</v>
      </c>
      <c r="O23" t="b">
        <v>0</v>
      </c>
      <c r="P23">
        <v>12547.91</v>
      </c>
      <c r="Q23" t="b">
        <v>0</v>
      </c>
      <c r="R23">
        <v>11966.91</v>
      </c>
      <c r="S23" t="b">
        <v>0</v>
      </c>
      <c r="T23">
        <v>12457.81</v>
      </c>
      <c r="U23">
        <v>149.64099999999999</v>
      </c>
      <c r="V23">
        <v>3</v>
      </c>
      <c r="W23">
        <v>215618.87</v>
      </c>
      <c r="X23" t="b">
        <v>0</v>
      </c>
      <c r="Y23">
        <v>214524.42</v>
      </c>
      <c r="Z23" t="b">
        <v>0</v>
      </c>
      <c r="AA23">
        <v>217593.87</v>
      </c>
      <c r="AB23" t="b">
        <v>0</v>
      </c>
      <c r="AC23">
        <v>215030.82</v>
      </c>
      <c r="AD23" t="b">
        <v>0</v>
      </c>
      <c r="AE23">
        <v>214837.59</v>
      </c>
      <c r="AF23" t="b">
        <v>0</v>
      </c>
      <c r="AG23">
        <v>216107.67</v>
      </c>
      <c r="AH23">
        <v>102.121</v>
      </c>
      <c r="AI23">
        <v>5.0999999999999996</v>
      </c>
      <c r="AJ23">
        <v>44609.599999999999</v>
      </c>
      <c r="AK23" t="b">
        <v>0</v>
      </c>
      <c r="AL23">
        <v>45284.11</v>
      </c>
      <c r="AM23" t="b">
        <v>0</v>
      </c>
      <c r="AN23">
        <v>44671.95</v>
      </c>
      <c r="AO23" t="b">
        <v>0</v>
      </c>
      <c r="AP23">
        <v>44290.33</v>
      </c>
      <c r="AQ23" t="b">
        <v>0</v>
      </c>
      <c r="AR23">
        <v>43447.199999999997</v>
      </c>
      <c r="AS23" t="b">
        <v>0</v>
      </c>
      <c r="AT23">
        <v>45354.43</v>
      </c>
      <c r="AU23">
        <v>106.34</v>
      </c>
      <c r="AV23">
        <v>4.8</v>
      </c>
      <c r="AW23">
        <v>1340729.97</v>
      </c>
      <c r="AX23" t="b">
        <v>0</v>
      </c>
      <c r="AY23">
        <v>1314793.58</v>
      </c>
      <c r="AZ23" t="b">
        <v>0</v>
      </c>
      <c r="BA23">
        <v>1363845.56</v>
      </c>
      <c r="BB23" t="b">
        <v>0</v>
      </c>
      <c r="BC23">
        <v>1371113.02</v>
      </c>
      <c r="BD23" t="b">
        <v>0</v>
      </c>
      <c r="BE23">
        <v>1312018.07</v>
      </c>
      <c r="BF23" t="b">
        <v>0</v>
      </c>
      <c r="BG23">
        <v>1341879.6100000001</v>
      </c>
      <c r="BH23">
        <v>106.244</v>
      </c>
      <c r="BI23">
        <v>6</v>
      </c>
      <c r="BJ23">
        <v>1941393.62</v>
      </c>
      <c r="BK23" t="b">
        <v>0</v>
      </c>
      <c r="BL23">
        <v>1881447.98</v>
      </c>
      <c r="BM23" t="b">
        <v>0</v>
      </c>
      <c r="BN23">
        <v>1937996.44</v>
      </c>
      <c r="BO23" t="b">
        <v>0</v>
      </c>
      <c r="BP23">
        <v>1985890.7</v>
      </c>
      <c r="BQ23" t="b">
        <v>0</v>
      </c>
      <c r="BR23">
        <v>1968730.73</v>
      </c>
      <c r="BS23" t="b">
        <v>0</v>
      </c>
      <c r="BT23">
        <v>1932902.25</v>
      </c>
      <c r="BU23">
        <v>109.217</v>
      </c>
      <c r="BV23">
        <v>2.6</v>
      </c>
      <c r="BW23">
        <v>4285037.07</v>
      </c>
      <c r="BX23" t="b">
        <v>0</v>
      </c>
      <c r="BY23">
        <v>4255517.4000000004</v>
      </c>
      <c r="BZ23" t="b">
        <v>0</v>
      </c>
      <c r="CA23">
        <v>4402966.5599999996</v>
      </c>
      <c r="CB23" t="b">
        <v>0</v>
      </c>
      <c r="CC23">
        <v>4193261.24</v>
      </c>
      <c r="CD23" t="b">
        <v>0</v>
      </c>
      <c r="CE23">
        <v>4242957.03</v>
      </c>
      <c r="CF23" t="b">
        <v>0</v>
      </c>
      <c r="CG23">
        <v>4330483.1399999997</v>
      </c>
      <c r="CH23">
        <v>106.29900000000001</v>
      </c>
      <c r="CI23">
        <v>5.5</v>
      </c>
      <c r="CJ23">
        <v>1050724.8899999999</v>
      </c>
      <c r="CK23" t="b">
        <v>0</v>
      </c>
      <c r="CL23">
        <v>1046821.71</v>
      </c>
      <c r="CM23" t="b">
        <v>0</v>
      </c>
      <c r="CN23">
        <v>1054843.01</v>
      </c>
      <c r="CO23" t="b">
        <v>0</v>
      </c>
      <c r="CP23">
        <v>1042128.5</v>
      </c>
      <c r="CQ23" t="b">
        <v>0</v>
      </c>
      <c r="CR23">
        <v>1058853.8600000001</v>
      </c>
      <c r="CS23" t="b">
        <v>0</v>
      </c>
      <c r="CT23">
        <v>1050977.3899999999</v>
      </c>
      <c r="CU23">
        <v>116.874</v>
      </c>
      <c r="CV23">
        <v>7.9</v>
      </c>
      <c r="CW23">
        <v>10109.709999999999</v>
      </c>
      <c r="CX23" t="b">
        <v>0</v>
      </c>
      <c r="CY23">
        <v>9723.0400000000009</v>
      </c>
      <c r="CZ23" t="b">
        <v>0</v>
      </c>
      <c r="DA23">
        <v>10324.1</v>
      </c>
      <c r="DB23" t="b">
        <v>0</v>
      </c>
      <c r="DC23">
        <v>10223.94</v>
      </c>
      <c r="DD23" t="b">
        <v>0</v>
      </c>
      <c r="DE23">
        <v>9652.9</v>
      </c>
      <c r="DF23" t="b">
        <v>0</v>
      </c>
      <c r="DG23">
        <v>10624.57</v>
      </c>
      <c r="DH23">
        <v>109.015</v>
      </c>
      <c r="DI23">
        <v>1.6</v>
      </c>
      <c r="DJ23">
        <v>1985699.89</v>
      </c>
      <c r="DK23" t="b">
        <v>0</v>
      </c>
      <c r="DL23">
        <v>2010989.59</v>
      </c>
      <c r="DM23" t="b">
        <v>0</v>
      </c>
      <c r="DN23">
        <v>1996520.4</v>
      </c>
      <c r="DO23" t="b">
        <v>0</v>
      </c>
      <c r="DP23">
        <v>1952838.04</v>
      </c>
      <c r="DQ23" t="b">
        <v>0</v>
      </c>
      <c r="DR23">
        <v>1965400.96</v>
      </c>
      <c r="DS23" t="b">
        <v>0</v>
      </c>
      <c r="DT23">
        <v>2002750.45</v>
      </c>
      <c r="DU23">
        <v>116.265</v>
      </c>
      <c r="DV23">
        <v>4.4000000000000004</v>
      </c>
      <c r="DW23">
        <v>7755.88</v>
      </c>
      <c r="DX23" t="b">
        <v>0</v>
      </c>
      <c r="DY23">
        <v>7709.79</v>
      </c>
      <c r="DZ23" t="b">
        <v>0</v>
      </c>
      <c r="EA23">
        <v>7950.13</v>
      </c>
      <c r="EB23" t="b">
        <v>0</v>
      </c>
      <c r="EC23">
        <v>7840.03</v>
      </c>
      <c r="ED23" t="b">
        <v>0</v>
      </c>
      <c r="EE23">
        <v>7870.06</v>
      </c>
      <c r="EF23" t="b">
        <v>0</v>
      </c>
      <c r="EG23">
        <v>7409.38</v>
      </c>
      <c r="EH23">
        <v>103.85599999999999</v>
      </c>
      <c r="EI23">
        <v>1.5</v>
      </c>
      <c r="EJ23">
        <v>453899.57</v>
      </c>
      <c r="EK23" t="b">
        <v>0</v>
      </c>
      <c r="EL23">
        <v>453567.62</v>
      </c>
      <c r="EM23" t="b">
        <v>0</v>
      </c>
      <c r="EN23">
        <v>454387.92</v>
      </c>
      <c r="EO23" t="b">
        <v>0</v>
      </c>
      <c r="EP23">
        <v>460227.85</v>
      </c>
      <c r="EQ23" t="b">
        <v>0</v>
      </c>
      <c r="ER23">
        <v>453763.7</v>
      </c>
      <c r="ES23" t="b">
        <v>0</v>
      </c>
      <c r="ET23">
        <v>447550.76</v>
      </c>
      <c r="EU23">
        <v>47724.34</v>
      </c>
      <c r="EV23">
        <v>89.6</v>
      </c>
      <c r="EW23">
        <v>2.7</v>
      </c>
      <c r="EX23" t="b">
        <v>0</v>
      </c>
      <c r="EY23">
        <v>49541.94</v>
      </c>
      <c r="EZ23" t="b">
        <v>0</v>
      </c>
      <c r="FA23">
        <v>48638.080000000002</v>
      </c>
      <c r="FB23" t="b">
        <v>0</v>
      </c>
      <c r="FC23">
        <v>46599.56</v>
      </c>
      <c r="FD23" t="b">
        <v>0</v>
      </c>
      <c r="FE23">
        <v>46850.720000000001</v>
      </c>
      <c r="FF23" t="b">
        <v>0</v>
      </c>
      <c r="FG23">
        <v>46991.38</v>
      </c>
      <c r="FH23">
        <v>3461.9</v>
      </c>
      <c r="FI23">
        <v>97</v>
      </c>
      <c r="FJ23">
        <v>5</v>
      </c>
      <c r="FK23" t="b">
        <v>0</v>
      </c>
      <c r="FL23">
        <v>3614.08</v>
      </c>
      <c r="FM23" t="b">
        <v>0</v>
      </c>
      <c r="FN23">
        <v>3594.07</v>
      </c>
      <c r="FO23" t="b">
        <v>0</v>
      </c>
      <c r="FP23">
        <v>3554.01</v>
      </c>
      <c r="FQ23" t="b">
        <v>0</v>
      </c>
      <c r="FR23">
        <v>3293.68</v>
      </c>
      <c r="FS23" t="b">
        <v>0</v>
      </c>
      <c r="FT23">
        <v>3253.64</v>
      </c>
      <c r="FU23">
        <v>65427.33</v>
      </c>
      <c r="FV23">
        <v>89.3</v>
      </c>
      <c r="FW23">
        <v>1.8</v>
      </c>
      <c r="FX23" t="b">
        <v>0</v>
      </c>
      <c r="FY23">
        <v>66067.009999999995</v>
      </c>
      <c r="FZ23" t="b">
        <v>0</v>
      </c>
      <c r="GA23">
        <v>66821.25</v>
      </c>
      <c r="GB23" t="b">
        <v>0</v>
      </c>
      <c r="GC23">
        <v>65533.91</v>
      </c>
      <c r="GD23" t="b">
        <v>0</v>
      </c>
      <c r="GE23">
        <v>63683.66</v>
      </c>
      <c r="GF23" t="b">
        <v>0</v>
      </c>
      <c r="GG23">
        <v>65030.8</v>
      </c>
      <c r="GH23">
        <v>18534.560000000001</v>
      </c>
      <c r="GI23">
        <v>94.6</v>
      </c>
      <c r="GJ23">
        <v>1.4</v>
      </c>
      <c r="GK23" t="b">
        <v>0</v>
      </c>
      <c r="GL23">
        <v>18861.39</v>
      </c>
      <c r="GM23" t="b">
        <v>0</v>
      </c>
      <c r="GN23">
        <v>18660.900000000001</v>
      </c>
      <c r="GO23" t="b">
        <v>0</v>
      </c>
      <c r="GP23">
        <v>18400.22</v>
      </c>
      <c r="GQ23" t="b">
        <v>0</v>
      </c>
      <c r="GR23">
        <v>18560.59</v>
      </c>
      <c r="GS23" t="b">
        <v>0</v>
      </c>
      <c r="GT23">
        <v>18189.72</v>
      </c>
      <c r="GU23">
        <v>66331.149999999994</v>
      </c>
      <c r="GV23">
        <v>89.1</v>
      </c>
      <c r="GW23">
        <v>1.4</v>
      </c>
      <c r="GX23" t="b">
        <v>0</v>
      </c>
      <c r="GY23">
        <v>66754.2</v>
      </c>
      <c r="GZ23" t="b">
        <v>0</v>
      </c>
      <c r="HA23">
        <v>67125.63</v>
      </c>
      <c r="HB23" t="b">
        <v>0</v>
      </c>
      <c r="HC23">
        <v>66280.67</v>
      </c>
      <c r="HD23" t="b">
        <v>0</v>
      </c>
      <c r="HE23">
        <v>64752.02</v>
      </c>
      <c r="HF23" t="b">
        <v>0</v>
      </c>
      <c r="HG23">
        <v>66743.240000000005</v>
      </c>
      <c r="HH23">
        <v>26399.03</v>
      </c>
      <c r="HI23">
        <v>96.5</v>
      </c>
      <c r="HJ23">
        <v>2.6</v>
      </c>
      <c r="HK23" t="b">
        <v>0</v>
      </c>
      <c r="HL23">
        <v>25849.5</v>
      </c>
      <c r="HM23" t="b">
        <v>0</v>
      </c>
      <c r="HN23">
        <v>26230.48</v>
      </c>
      <c r="HO23" t="b">
        <v>0</v>
      </c>
      <c r="HP23">
        <v>27153.16</v>
      </c>
      <c r="HQ23" t="b">
        <v>0</v>
      </c>
      <c r="HR23">
        <v>27083</v>
      </c>
      <c r="HS23" t="b">
        <v>0</v>
      </c>
      <c r="HT23">
        <v>25679</v>
      </c>
    </row>
    <row r="24" spans="1:228" x14ac:dyDescent="0.25">
      <c r="A24" t="s">
        <v>117</v>
      </c>
      <c r="B24" t="b">
        <v>0</v>
      </c>
      <c r="C24" t="s">
        <v>140</v>
      </c>
      <c r="D24" s="37">
        <v>43993.657638888886</v>
      </c>
      <c r="E24" t="s">
        <v>107</v>
      </c>
      <c r="G24" t="s">
        <v>112</v>
      </c>
      <c r="H24">
        <v>0.76100000000000001</v>
      </c>
      <c r="I24">
        <v>145.9</v>
      </c>
      <c r="J24">
        <v>672.69</v>
      </c>
      <c r="K24" t="b">
        <v>0</v>
      </c>
      <c r="L24">
        <v>750.77</v>
      </c>
      <c r="M24" t="b">
        <v>0</v>
      </c>
      <c r="N24">
        <v>580.6</v>
      </c>
      <c r="O24" t="b">
        <v>0</v>
      </c>
      <c r="P24">
        <v>740.77</v>
      </c>
      <c r="Q24" t="b">
        <v>0</v>
      </c>
      <c r="R24">
        <v>590.61</v>
      </c>
      <c r="S24" t="b">
        <v>0</v>
      </c>
      <c r="T24">
        <v>700.72</v>
      </c>
      <c r="U24">
        <v>1.6839999999999999</v>
      </c>
      <c r="V24">
        <v>24.5</v>
      </c>
      <c r="W24">
        <v>26012.87</v>
      </c>
      <c r="X24" t="b">
        <v>0</v>
      </c>
      <c r="Y24">
        <v>25086.32</v>
      </c>
      <c r="Z24" t="b">
        <v>0</v>
      </c>
      <c r="AA24">
        <v>26700.69</v>
      </c>
      <c r="AB24" t="b">
        <v>0</v>
      </c>
      <c r="AC24">
        <v>25798.37</v>
      </c>
      <c r="AD24" t="b">
        <v>0</v>
      </c>
      <c r="AE24">
        <v>26359.94</v>
      </c>
      <c r="AF24" t="b">
        <v>0</v>
      </c>
      <c r="AG24">
        <v>26119.040000000001</v>
      </c>
      <c r="AH24">
        <v>0</v>
      </c>
      <c r="AI24">
        <v>30195.3</v>
      </c>
      <c r="AJ24">
        <v>4</v>
      </c>
      <c r="AK24" t="b">
        <v>0</v>
      </c>
      <c r="AL24">
        <v>0</v>
      </c>
      <c r="AM24" t="b">
        <v>0</v>
      </c>
      <c r="AN24">
        <v>0</v>
      </c>
      <c r="AO24" t="b">
        <v>0</v>
      </c>
      <c r="AP24">
        <v>10.01</v>
      </c>
      <c r="AQ24" t="b">
        <v>0</v>
      </c>
      <c r="AR24">
        <v>0</v>
      </c>
      <c r="AS24" t="b">
        <v>0</v>
      </c>
      <c r="AT24">
        <v>10.01</v>
      </c>
      <c r="AU24">
        <v>5.0000000000000001E-3</v>
      </c>
      <c r="AV24">
        <v>42.2</v>
      </c>
      <c r="AW24">
        <v>66.069999999999993</v>
      </c>
      <c r="AX24" t="b">
        <v>0</v>
      </c>
      <c r="AY24">
        <v>60.06</v>
      </c>
      <c r="AZ24" t="b">
        <v>0</v>
      </c>
      <c r="BA24">
        <v>50.05</v>
      </c>
      <c r="BB24" t="b">
        <v>0</v>
      </c>
      <c r="BC24">
        <v>50.05</v>
      </c>
      <c r="BD24" t="b">
        <v>0</v>
      </c>
      <c r="BE24">
        <v>50.05</v>
      </c>
      <c r="BF24" t="b">
        <v>0</v>
      </c>
      <c r="BG24">
        <v>120.12</v>
      </c>
      <c r="BH24">
        <v>5.3999999999999999E-2</v>
      </c>
      <c r="BI24">
        <v>37.6</v>
      </c>
      <c r="BJ24">
        <v>12684.25</v>
      </c>
      <c r="BK24" t="b">
        <v>0</v>
      </c>
      <c r="BL24">
        <v>12688.27</v>
      </c>
      <c r="BM24" t="b">
        <v>0</v>
      </c>
      <c r="BN24">
        <v>12247.47</v>
      </c>
      <c r="BO24" t="b">
        <v>0</v>
      </c>
      <c r="BP24">
        <v>12908.68</v>
      </c>
      <c r="BQ24" t="b">
        <v>0</v>
      </c>
      <c r="BR24">
        <v>12718.29</v>
      </c>
      <c r="BS24" t="b">
        <v>0</v>
      </c>
      <c r="BT24">
        <v>12858.55</v>
      </c>
      <c r="BU24">
        <v>5.0000000000000001E-3</v>
      </c>
      <c r="BV24">
        <v>170.5</v>
      </c>
      <c r="BW24">
        <v>8773.4699999999993</v>
      </c>
      <c r="BX24" t="b">
        <v>0</v>
      </c>
      <c r="BY24">
        <v>8711.3700000000008</v>
      </c>
      <c r="BZ24" t="b">
        <v>0</v>
      </c>
      <c r="CA24">
        <v>8440.92</v>
      </c>
      <c r="CB24" t="b">
        <v>0</v>
      </c>
      <c r="CC24">
        <v>8681.31</v>
      </c>
      <c r="CD24" t="b">
        <v>0</v>
      </c>
      <c r="CE24">
        <v>8981.84</v>
      </c>
      <c r="CF24" t="b">
        <v>0</v>
      </c>
      <c r="CG24">
        <v>9051.9</v>
      </c>
      <c r="CH24">
        <v>4.0000000000000001E-3</v>
      </c>
      <c r="CI24">
        <v>171.1</v>
      </c>
      <c r="CJ24">
        <v>352.36</v>
      </c>
      <c r="CK24" t="b">
        <v>0</v>
      </c>
      <c r="CL24">
        <v>340.35</v>
      </c>
      <c r="CM24" t="b">
        <v>0</v>
      </c>
      <c r="CN24">
        <v>270.27999999999997</v>
      </c>
      <c r="CO24" t="b">
        <v>0</v>
      </c>
      <c r="CP24">
        <v>470.48</v>
      </c>
      <c r="CQ24" t="b">
        <v>0</v>
      </c>
      <c r="CR24">
        <v>370.38</v>
      </c>
      <c r="CS24" t="b">
        <v>0</v>
      </c>
      <c r="CT24">
        <v>310.32</v>
      </c>
      <c r="CU24">
        <v>3.7349999999999999</v>
      </c>
      <c r="CV24">
        <v>86.4</v>
      </c>
      <c r="CW24">
        <v>3638.13</v>
      </c>
      <c r="CX24" t="b">
        <v>0</v>
      </c>
      <c r="CY24">
        <v>3393.82</v>
      </c>
      <c r="CZ24" t="b">
        <v>0</v>
      </c>
      <c r="DA24">
        <v>3724.24</v>
      </c>
      <c r="DB24" t="b">
        <v>0</v>
      </c>
      <c r="DC24">
        <v>3594.08</v>
      </c>
      <c r="DD24" t="b">
        <v>0</v>
      </c>
      <c r="DE24">
        <v>3764.28</v>
      </c>
      <c r="DF24" t="b">
        <v>0</v>
      </c>
      <c r="DG24">
        <v>3714.22</v>
      </c>
      <c r="DH24">
        <v>4.0000000000000001E-3</v>
      </c>
      <c r="DI24">
        <v>149</v>
      </c>
      <c r="DJ24">
        <v>3357.78</v>
      </c>
      <c r="DK24" t="b">
        <v>0</v>
      </c>
      <c r="DL24">
        <v>3413.84</v>
      </c>
      <c r="DM24" t="b">
        <v>0</v>
      </c>
      <c r="DN24">
        <v>3353.76</v>
      </c>
      <c r="DO24" t="b">
        <v>0</v>
      </c>
      <c r="DP24">
        <v>3153.53</v>
      </c>
      <c r="DQ24" t="b">
        <v>0</v>
      </c>
      <c r="DR24">
        <v>3453.91</v>
      </c>
      <c r="DS24" t="b">
        <v>0</v>
      </c>
      <c r="DT24">
        <v>3413.84</v>
      </c>
      <c r="DU24">
        <v>5.7329999999999997</v>
      </c>
      <c r="DV24">
        <v>82.8</v>
      </c>
      <c r="DW24">
        <v>2704.99</v>
      </c>
      <c r="DX24" t="b">
        <v>0</v>
      </c>
      <c r="DY24">
        <v>2492.7199999999998</v>
      </c>
      <c r="DZ24" t="b">
        <v>0</v>
      </c>
      <c r="EA24">
        <v>2873.2</v>
      </c>
      <c r="EB24" t="b">
        <v>0</v>
      </c>
      <c r="EC24">
        <v>2522.77</v>
      </c>
      <c r="ED24" t="b">
        <v>0</v>
      </c>
      <c r="EE24">
        <v>2933.26</v>
      </c>
      <c r="EF24" t="b">
        <v>0</v>
      </c>
      <c r="EG24">
        <v>2702.98</v>
      </c>
      <c r="EH24">
        <v>1.9E-2</v>
      </c>
      <c r="EI24">
        <v>107.4</v>
      </c>
      <c r="EJ24">
        <v>1009.05</v>
      </c>
      <c r="EK24" t="b">
        <v>0</v>
      </c>
      <c r="EL24">
        <v>1031.07</v>
      </c>
      <c r="EM24" t="b">
        <v>0</v>
      </c>
      <c r="EN24">
        <v>981.02</v>
      </c>
      <c r="EO24" t="b">
        <v>0</v>
      </c>
      <c r="EP24">
        <v>991.03</v>
      </c>
      <c r="EQ24" t="b">
        <v>0</v>
      </c>
      <c r="ER24">
        <v>920.96</v>
      </c>
      <c r="ES24" t="b">
        <v>0</v>
      </c>
      <c r="ET24">
        <v>1121.17</v>
      </c>
      <c r="EU24">
        <v>49620.68</v>
      </c>
      <c r="EV24">
        <v>93.2</v>
      </c>
      <c r="EW24">
        <v>1.9</v>
      </c>
      <c r="EX24" t="b">
        <v>0</v>
      </c>
      <c r="EY24">
        <v>48979.73</v>
      </c>
      <c r="EZ24" t="b">
        <v>0</v>
      </c>
      <c r="FA24">
        <v>50325.4</v>
      </c>
      <c r="FB24" t="b">
        <v>0</v>
      </c>
      <c r="FC24">
        <v>49773.09</v>
      </c>
      <c r="FD24" t="b">
        <v>0</v>
      </c>
      <c r="FE24">
        <v>50688.04</v>
      </c>
      <c r="FF24" t="b">
        <v>0</v>
      </c>
      <c r="FG24">
        <v>48337.16</v>
      </c>
      <c r="FH24">
        <v>3371.8</v>
      </c>
      <c r="FI24">
        <v>94.4</v>
      </c>
      <c r="FJ24">
        <v>3.6</v>
      </c>
      <c r="FK24" t="b">
        <v>0</v>
      </c>
      <c r="FL24">
        <v>3343.75</v>
      </c>
      <c r="FM24" t="b">
        <v>0</v>
      </c>
      <c r="FN24">
        <v>3283.67</v>
      </c>
      <c r="FO24" t="b">
        <v>0</v>
      </c>
      <c r="FP24">
        <v>3443.87</v>
      </c>
      <c r="FQ24" t="b">
        <v>0</v>
      </c>
      <c r="FR24">
        <v>3243.63</v>
      </c>
      <c r="FS24" t="b">
        <v>0</v>
      </c>
      <c r="FT24">
        <v>3544.08</v>
      </c>
      <c r="FU24">
        <v>66851.41</v>
      </c>
      <c r="FV24">
        <v>91.3</v>
      </c>
      <c r="FW24">
        <v>1.4</v>
      </c>
      <c r="FX24" t="b">
        <v>0</v>
      </c>
      <c r="FY24">
        <v>67655.56</v>
      </c>
      <c r="FZ24" t="b">
        <v>0</v>
      </c>
      <c r="GA24">
        <v>65272.29</v>
      </c>
      <c r="GB24" t="b">
        <v>0</v>
      </c>
      <c r="GC24">
        <v>66971.929999999993</v>
      </c>
      <c r="GD24" t="b">
        <v>0</v>
      </c>
      <c r="GE24">
        <v>66942.149999999994</v>
      </c>
      <c r="GF24" t="b">
        <v>0</v>
      </c>
      <c r="GG24">
        <v>67415.14</v>
      </c>
      <c r="GH24">
        <v>18181.78</v>
      </c>
      <c r="GI24">
        <v>92.8</v>
      </c>
      <c r="GJ24">
        <v>1.6</v>
      </c>
      <c r="GK24" t="b">
        <v>0</v>
      </c>
      <c r="GL24">
        <v>18300.02</v>
      </c>
      <c r="GM24" t="b">
        <v>0</v>
      </c>
      <c r="GN24">
        <v>18019.419999999998</v>
      </c>
      <c r="GO24" t="b">
        <v>0</v>
      </c>
      <c r="GP24">
        <v>18450.32</v>
      </c>
      <c r="GQ24" t="b">
        <v>0</v>
      </c>
      <c r="GR24">
        <v>18370.22</v>
      </c>
      <c r="GS24" t="b">
        <v>0</v>
      </c>
      <c r="GT24">
        <v>17768.91</v>
      </c>
      <c r="GU24">
        <v>70111.009999999995</v>
      </c>
      <c r="GV24">
        <v>94.2</v>
      </c>
      <c r="GW24">
        <v>0.3</v>
      </c>
      <c r="GX24" t="b">
        <v>0</v>
      </c>
      <c r="GY24">
        <v>70012.460000000006</v>
      </c>
      <c r="GZ24" t="b">
        <v>0</v>
      </c>
      <c r="HA24">
        <v>70082.64</v>
      </c>
      <c r="HB24" t="b">
        <v>0</v>
      </c>
      <c r="HC24">
        <v>70082.149999999994</v>
      </c>
      <c r="HD24" t="b">
        <v>0</v>
      </c>
      <c r="HE24">
        <v>70455.56</v>
      </c>
      <c r="HF24" t="b">
        <v>0</v>
      </c>
      <c r="HG24">
        <v>69922.23</v>
      </c>
      <c r="HH24">
        <v>26150.39</v>
      </c>
      <c r="HI24">
        <v>95.6</v>
      </c>
      <c r="HJ24">
        <v>1.4</v>
      </c>
      <c r="HK24" t="b">
        <v>0</v>
      </c>
      <c r="HL24">
        <v>26671.74</v>
      </c>
      <c r="HM24" t="b">
        <v>0</v>
      </c>
      <c r="HN24">
        <v>26380.97</v>
      </c>
      <c r="HO24" t="b">
        <v>0</v>
      </c>
      <c r="HP24">
        <v>25969.919999999998</v>
      </c>
      <c r="HQ24" t="b">
        <v>0</v>
      </c>
      <c r="HR24">
        <v>25969.84</v>
      </c>
      <c r="HS24" t="b">
        <v>0</v>
      </c>
      <c r="HT24">
        <v>25759.47</v>
      </c>
    </row>
    <row r="25" spans="1:228" x14ac:dyDescent="0.25">
      <c r="A25" t="s">
        <v>117</v>
      </c>
      <c r="B25" t="b">
        <v>0</v>
      </c>
      <c r="C25" t="s">
        <v>139</v>
      </c>
      <c r="D25" s="37">
        <v>43993.660416666666</v>
      </c>
      <c r="E25" t="s">
        <v>107</v>
      </c>
      <c r="G25" t="s">
        <v>106</v>
      </c>
      <c r="H25">
        <v>0.13500000000000001</v>
      </c>
      <c r="I25">
        <v>578.70000000000005</v>
      </c>
      <c r="J25">
        <v>598.62</v>
      </c>
      <c r="K25" t="b">
        <v>0</v>
      </c>
      <c r="L25">
        <v>600.62</v>
      </c>
      <c r="M25" t="b">
        <v>0</v>
      </c>
      <c r="N25">
        <v>560.58000000000004</v>
      </c>
      <c r="O25" t="b">
        <v>0</v>
      </c>
      <c r="P25">
        <v>510.52</v>
      </c>
      <c r="Q25" t="b">
        <v>0</v>
      </c>
      <c r="R25">
        <v>640.66</v>
      </c>
      <c r="S25" t="b">
        <v>0</v>
      </c>
      <c r="T25">
        <v>680.7</v>
      </c>
      <c r="U25">
        <v>2.895</v>
      </c>
      <c r="V25">
        <v>26.4</v>
      </c>
      <c r="W25">
        <v>26552.41</v>
      </c>
      <c r="X25" t="b">
        <v>0</v>
      </c>
      <c r="Y25">
        <v>26319.74</v>
      </c>
      <c r="Z25" t="b">
        <v>0</v>
      </c>
      <c r="AA25">
        <v>26941.4</v>
      </c>
      <c r="AB25" t="b">
        <v>0</v>
      </c>
      <c r="AC25">
        <v>25838.560000000001</v>
      </c>
      <c r="AD25" t="b">
        <v>0</v>
      </c>
      <c r="AE25">
        <v>27091.8</v>
      </c>
      <c r="AF25" t="b">
        <v>0</v>
      </c>
      <c r="AG25">
        <v>26570.57</v>
      </c>
      <c r="AH25">
        <v>0</v>
      </c>
      <c r="AI25">
        <v>9397.9</v>
      </c>
      <c r="AJ25">
        <v>4</v>
      </c>
      <c r="AK25" t="b">
        <v>0</v>
      </c>
      <c r="AL25">
        <v>0</v>
      </c>
      <c r="AM25" t="b">
        <v>0</v>
      </c>
      <c r="AN25">
        <v>10.01</v>
      </c>
      <c r="AO25" t="b">
        <v>0</v>
      </c>
      <c r="AP25">
        <v>0</v>
      </c>
      <c r="AQ25" t="b">
        <v>0</v>
      </c>
      <c r="AR25">
        <v>0</v>
      </c>
      <c r="AS25" t="b">
        <v>0</v>
      </c>
      <c r="AT25">
        <v>10.01</v>
      </c>
      <c r="AU25">
        <v>5.0000000000000001E-3</v>
      </c>
      <c r="AV25">
        <v>46.2</v>
      </c>
      <c r="AW25">
        <v>60.06</v>
      </c>
      <c r="AX25" t="b">
        <v>0</v>
      </c>
      <c r="AY25">
        <v>30.03</v>
      </c>
      <c r="AZ25" t="b">
        <v>0</v>
      </c>
      <c r="BA25">
        <v>70.069999999999993</v>
      </c>
      <c r="BB25" t="b">
        <v>0</v>
      </c>
      <c r="BC25">
        <v>50.05</v>
      </c>
      <c r="BD25" t="b">
        <v>0</v>
      </c>
      <c r="BE25">
        <v>50.05</v>
      </c>
      <c r="BF25" t="b">
        <v>0</v>
      </c>
      <c r="BG25">
        <v>100.1</v>
      </c>
      <c r="BH25">
        <v>5.6000000000000001E-2</v>
      </c>
      <c r="BI25">
        <v>106.6</v>
      </c>
      <c r="BJ25">
        <v>12846.54</v>
      </c>
      <c r="BK25" t="b">
        <v>0</v>
      </c>
      <c r="BL25">
        <v>12427.76</v>
      </c>
      <c r="BM25" t="b">
        <v>0</v>
      </c>
      <c r="BN25">
        <v>13269.37</v>
      </c>
      <c r="BO25" t="b">
        <v>0</v>
      </c>
      <c r="BP25">
        <v>12918.66</v>
      </c>
      <c r="BQ25" t="b">
        <v>0</v>
      </c>
      <c r="BR25">
        <v>13068.94</v>
      </c>
      <c r="BS25" t="b">
        <v>0</v>
      </c>
      <c r="BT25">
        <v>12547.98</v>
      </c>
      <c r="BU25">
        <v>2.4E-2</v>
      </c>
      <c r="BV25">
        <v>36.299999999999997</v>
      </c>
      <c r="BW25">
        <v>9190.14</v>
      </c>
      <c r="BX25" t="b">
        <v>0</v>
      </c>
      <c r="BY25">
        <v>8881.64</v>
      </c>
      <c r="BZ25" t="b">
        <v>0</v>
      </c>
      <c r="CA25">
        <v>9342.42</v>
      </c>
      <c r="CB25" t="b">
        <v>0</v>
      </c>
      <c r="CC25">
        <v>9302.33</v>
      </c>
      <c r="CD25" t="b">
        <v>0</v>
      </c>
      <c r="CE25">
        <v>9192.09</v>
      </c>
      <c r="CF25" t="b">
        <v>0</v>
      </c>
      <c r="CG25">
        <v>9232.2000000000007</v>
      </c>
      <c r="CH25" t="s">
        <v>105</v>
      </c>
      <c r="CI25" t="s">
        <v>104</v>
      </c>
      <c r="CJ25">
        <v>310.32</v>
      </c>
      <c r="CK25" t="b">
        <v>0</v>
      </c>
      <c r="CL25">
        <v>280.29000000000002</v>
      </c>
      <c r="CM25" t="b">
        <v>0</v>
      </c>
      <c r="CN25">
        <v>300.31</v>
      </c>
      <c r="CO25" t="b">
        <v>0</v>
      </c>
      <c r="CP25">
        <v>230.23</v>
      </c>
      <c r="CQ25" t="b">
        <v>0</v>
      </c>
      <c r="CR25">
        <v>310.32</v>
      </c>
      <c r="CS25" t="b">
        <v>0</v>
      </c>
      <c r="CT25">
        <v>430.44</v>
      </c>
      <c r="CU25">
        <v>3.4140000000000001</v>
      </c>
      <c r="CV25">
        <v>126.9</v>
      </c>
      <c r="CW25">
        <v>3636.12</v>
      </c>
      <c r="CX25" t="b">
        <v>0</v>
      </c>
      <c r="CY25">
        <v>3564.02</v>
      </c>
      <c r="CZ25" t="b">
        <v>0</v>
      </c>
      <c r="DA25">
        <v>3313.71</v>
      </c>
      <c r="DB25" t="b">
        <v>0</v>
      </c>
      <c r="DC25">
        <v>3884.44</v>
      </c>
      <c r="DD25" t="b">
        <v>0</v>
      </c>
      <c r="DE25">
        <v>3814.34</v>
      </c>
      <c r="DF25" t="b">
        <v>0</v>
      </c>
      <c r="DG25">
        <v>3604.08</v>
      </c>
      <c r="DH25">
        <v>3.3000000000000002E-2</v>
      </c>
      <c r="DI25">
        <v>34.200000000000003</v>
      </c>
      <c r="DJ25">
        <v>3822.35</v>
      </c>
      <c r="DK25" t="b">
        <v>0</v>
      </c>
      <c r="DL25">
        <v>3624.1</v>
      </c>
      <c r="DM25" t="b">
        <v>0</v>
      </c>
      <c r="DN25">
        <v>3754.26</v>
      </c>
      <c r="DO25" t="b">
        <v>0</v>
      </c>
      <c r="DP25">
        <v>4064.66</v>
      </c>
      <c r="DQ25" t="b">
        <v>0</v>
      </c>
      <c r="DR25">
        <v>3804.32</v>
      </c>
      <c r="DS25" t="b">
        <v>0</v>
      </c>
      <c r="DT25">
        <v>3864.42</v>
      </c>
      <c r="DU25">
        <v>8.9700000000000006</v>
      </c>
      <c r="DV25">
        <v>49.7</v>
      </c>
      <c r="DW25">
        <v>2803.1</v>
      </c>
      <c r="DX25" t="b">
        <v>0</v>
      </c>
      <c r="DY25">
        <v>2542.7800000000002</v>
      </c>
      <c r="DZ25" t="b">
        <v>0</v>
      </c>
      <c r="EA25">
        <v>3003.33</v>
      </c>
      <c r="EB25" t="b">
        <v>0</v>
      </c>
      <c r="EC25">
        <v>2783.08</v>
      </c>
      <c r="ED25" t="b">
        <v>0</v>
      </c>
      <c r="EE25">
        <v>2903.21</v>
      </c>
      <c r="EF25" t="b">
        <v>0</v>
      </c>
      <c r="EG25">
        <v>2783.09</v>
      </c>
      <c r="EH25">
        <v>8.0000000000000002E-3</v>
      </c>
      <c r="EI25">
        <v>336.1</v>
      </c>
      <c r="EJ25">
        <v>967.01</v>
      </c>
      <c r="EK25" t="b">
        <v>0</v>
      </c>
      <c r="EL25">
        <v>1021.06</v>
      </c>
      <c r="EM25" t="b">
        <v>0</v>
      </c>
      <c r="EN25">
        <v>820.86</v>
      </c>
      <c r="EO25" t="b">
        <v>0</v>
      </c>
      <c r="EP25">
        <v>920.96</v>
      </c>
      <c r="EQ25" t="b">
        <v>0</v>
      </c>
      <c r="ER25">
        <v>1161.21</v>
      </c>
      <c r="ES25" t="b">
        <v>0</v>
      </c>
      <c r="ET25">
        <v>910.95</v>
      </c>
      <c r="EU25">
        <v>47702.18</v>
      </c>
      <c r="EV25">
        <v>89.6</v>
      </c>
      <c r="EW25">
        <v>2.5</v>
      </c>
      <c r="EX25" t="b">
        <v>0</v>
      </c>
      <c r="EY25">
        <v>48537.62</v>
      </c>
      <c r="EZ25" t="b">
        <v>0</v>
      </c>
      <c r="FA25">
        <v>46910.84</v>
      </c>
      <c r="FB25" t="b">
        <v>0</v>
      </c>
      <c r="FC25">
        <v>47322.37</v>
      </c>
      <c r="FD25" t="b">
        <v>0</v>
      </c>
      <c r="FE25">
        <v>46398.79</v>
      </c>
      <c r="FF25" t="b">
        <v>0</v>
      </c>
      <c r="FG25">
        <v>49341.27</v>
      </c>
      <c r="FH25">
        <v>3417.83</v>
      </c>
      <c r="FI25">
        <v>95.7</v>
      </c>
      <c r="FJ25">
        <v>7.8</v>
      </c>
      <c r="FK25" t="b">
        <v>0</v>
      </c>
      <c r="FL25">
        <v>3654.13</v>
      </c>
      <c r="FM25" t="b">
        <v>0</v>
      </c>
      <c r="FN25">
        <v>3664.13</v>
      </c>
      <c r="FO25" t="b">
        <v>0</v>
      </c>
      <c r="FP25">
        <v>3033.36</v>
      </c>
      <c r="FQ25" t="b">
        <v>0</v>
      </c>
      <c r="FR25">
        <v>3463.89</v>
      </c>
      <c r="FS25" t="b">
        <v>0</v>
      </c>
      <c r="FT25">
        <v>3273.66</v>
      </c>
      <c r="FU25">
        <v>65584.289999999994</v>
      </c>
      <c r="FV25">
        <v>89.5</v>
      </c>
      <c r="FW25">
        <v>1.6</v>
      </c>
      <c r="FX25" t="b">
        <v>0</v>
      </c>
      <c r="FY25">
        <v>67253.539999999994</v>
      </c>
      <c r="FZ25" t="b">
        <v>0</v>
      </c>
      <c r="GA25">
        <v>65393.57</v>
      </c>
      <c r="GB25" t="b">
        <v>0</v>
      </c>
      <c r="GC25">
        <v>64789.4</v>
      </c>
      <c r="GD25" t="b">
        <v>0</v>
      </c>
      <c r="GE25">
        <v>64578.82</v>
      </c>
      <c r="GF25" t="b">
        <v>0</v>
      </c>
      <c r="GG25">
        <v>65906.11</v>
      </c>
      <c r="GH25">
        <v>18261.96</v>
      </c>
      <c r="GI25">
        <v>93.3</v>
      </c>
      <c r="GJ25">
        <v>2.5</v>
      </c>
      <c r="GK25" t="b">
        <v>0</v>
      </c>
      <c r="GL25">
        <v>18490.419999999998</v>
      </c>
      <c r="GM25" t="b">
        <v>0</v>
      </c>
      <c r="GN25">
        <v>18089.689999999999</v>
      </c>
      <c r="GO25" t="b">
        <v>0</v>
      </c>
      <c r="GP25">
        <v>17728.740000000002</v>
      </c>
      <c r="GQ25" t="b">
        <v>0</v>
      </c>
      <c r="GR25">
        <v>18911.419999999998</v>
      </c>
      <c r="GS25" t="b">
        <v>0</v>
      </c>
      <c r="GT25">
        <v>18089.55</v>
      </c>
      <c r="GU25">
        <v>68016.75</v>
      </c>
      <c r="GV25">
        <v>91.4</v>
      </c>
      <c r="GW25">
        <v>1.3</v>
      </c>
      <c r="GX25" t="b">
        <v>0</v>
      </c>
      <c r="GY25">
        <v>68865.5</v>
      </c>
      <c r="GZ25" t="b">
        <v>0</v>
      </c>
      <c r="HA25">
        <v>66642.53</v>
      </c>
      <c r="HB25" t="b">
        <v>0</v>
      </c>
      <c r="HC25">
        <v>67749.09</v>
      </c>
      <c r="HD25" t="b">
        <v>0</v>
      </c>
      <c r="HE25">
        <v>68232.3</v>
      </c>
      <c r="HF25" t="b">
        <v>0</v>
      </c>
      <c r="HG25">
        <v>68594.31</v>
      </c>
      <c r="HH25">
        <v>26509.439999999999</v>
      </c>
      <c r="HI25">
        <v>96.9</v>
      </c>
      <c r="HJ25">
        <v>4.2</v>
      </c>
      <c r="HK25" t="b">
        <v>0</v>
      </c>
      <c r="HL25">
        <v>26320.86</v>
      </c>
      <c r="HM25" t="b">
        <v>0</v>
      </c>
      <c r="HN25">
        <v>26190.58</v>
      </c>
      <c r="HO25" t="b">
        <v>0</v>
      </c>
      <c r="HP25">
        <v>26611.81</v>
      </c>
      <c r="HQ25" t="b">
        <v>0</v>
      </c>
      <c r="HR25">
        <v>28256.36</v>
      </c>
      <c r="HS25" t="b">
        <v>0</v>
      </c>
      <c r="HT25">
        <v>25167.59</v>
      </c>
    </row>
    <row r="26" spans="1:228" x14ac:dyDescent="0.25">
      <c r="A26" t="s">
        <v>138</v>
      </c>
      <c r="B26" t="b">
        <v>0</v>
      </c>
      <c r="C26" t="s">
        <v>137</v>
      </c>
      <c r="D26" s="37">
        <v>43993.662499999999</v>
      </c>
      <c r="E26" t="s">
        <v>107</v>
      </c>
      <c r="G26" t="s">
        <v>106</v>
      </c>
      <c r="H26" t="s">
        <v>105</v>
      </c>
      <c r="I26" t="s">
        <v>104</v>
      </c>
      <c r="J26">
        <v>510.52</v>
      </c>
      <c r="K26" t="b">
        <v>0</v>
      </c>
      <c r="L26">
        <v>600.62</v>
      </c>
      <c r="M26" t="b">
        <v>0</v>
      </c>
      <c r="N26">
        <v>450.46</v>
      </c>
      <c r="O26" t="b">
        <v>0</v>
      </c>
      <c r="P26">
        <v>470.48</v>
      </c>
      <c r="Q26" t="b">
        <v>0</v>
      </c>
      <c r="R26">
        <v>500.51</v>
      </c>
      <c r="S26" t="b">
        <v>0</v>
      </c>
      <c r="T26">
        <v>530.54999999999995</v>
      </c>
      <c r="U26">
        <v>-12.3</v>
      </c>
      <c r="V26" t="s">
        <v>104</v>
      </c>
      <c r="W26">
        <v>24063.67</v>
      </c>
      <c r="X26" t="b">
        <v>0</v>
      </c>
      <c r="Y26">
        <v>24123.919999999998</v>
      </c>
      <c r="Z26" t="b">
        <v>0</v>
      </c>
      <c r="AA26">
        <v>24424.6</v>
      </c>
      <c r="AB26" t="b">
        <v>0</v>
      </c>
      <c r="AC26">
        <v>23502.25</v>
      </c>
      <c r="AD26" t="b">
        <v>0</v>
      </c>
      <c r="AE26">
        <v>24404.48</v>
      </c>
      <c r="AF26" t="b">
        <v>0</v>
      </c>
      <c r="AG26">
        <v>23863.08</v>
      </c>
      <c r="AH26" t="s">
        <v>105</v>
      </c>
      <c r="AI26" t="s">
        <v>104</v>
      </c>
      <c r="AJ26">
        <v>2</v>
      </c>
      <c r="AK26" t="b">
        <v>0</v>
      </c>
      <c r="AL26">
        <v>0</v>
      </c>
      <c r="AM26" t="b">
        <v>0</v>
      </c>
      <c r="AN26">
        <v>0</v>
      </c>
      <c r="AO26" t="b">
        <v>0</v>
      </c>
      <c r="AP26">
        <v>0</v>
      </c>
      <c r="AQ26" t="b">
        <v>0</v>
      </c>
      <c r="AR26">
        <v>10.01</v>
      </c>
      <c r="AS26" t="b">
        <v>0</v>
      </c>
      <c r="AT26">
        <v>0</v>
      </c>
      <c r="AU26">
        <v>0</v>
      </c>
      <c r="AV26">
        <v>103.3</v>
      </c>
      <c r="AW26">
        <v>8.01</v>
      </c>
      <c r="AX26" t="b">
        <v>0</v>
      </c>
      <c r="AY26">
        <v>10.01</v>
      </c>
      <c r="AZ26" t="b">
        <v>0</v>
      </c>
      <c r="BA26">
        <v>0</v>
      </c>
      <c r="BB26" t="b">
        <v>0</v>
      </c>
      <c r="BC26">
        <v>10.01</v>
      </c>
      <c r="BD26" t="b">
        <v>0</v>
      </c>
      <c r="BE26">
        <v>0</v>
      </c>
      <c r="BF26" t="b">
        <v>0</v>
      </c>
      <c r="BG26">
        <v>20.02</v>
      </c>
      <c r="BH26" t="s">
        <v>105</v>
      </c>
      <c r="BI26" t="s">
        <v>104</v>
      </c>
      <c r="BJ26">
        <v>1629.74</v>
      </c>
      <c r="BK26" t="b">
        <v>0</v>
      </c>
      <c r="BL26">
        <v>1691.8</v>
      </c>
      <c r="BM26" t="b">
        <v>0</v>
      </c>
      <c r="BN26">
        <v>1501.59</v>
      </c>
      <c r="BO26" t="b">
        <v>0</v>
      </c>
      <c r="BP26">
        <v>1781.91</v>
      </c>
      <c r="BQ26" t="b">
        <v>0</v>
      </c>
      <c r="BR26">
        <v>1541.65</v>
      </c>
      <c r="BS26" t="b">
        <v>0</v>
      </c>
      <c r="BT26">
        <v>1631.74</v>
      </c>
      <c r="BU26" t="s">
        <v>105</v>
      </c>
      <c r="BV26" t="s">
        <v>104</v>
      </c>
      <c r="BW26">
        <v>3053.4</v>
      </c>
      <c r="BX26" t="b">
        <v>0</v>
      </c>
      <c r="BY26">
        <v>3574.04</v>
      </c>
      <c r="BZ26" t="b">
        <v>0</v>
      </c>
      <c r="CA26">
        <v>2803.09</v>
      </c>
      <c r="CB26" t="b">
        <v>0</v>
      </c>
      <c r="CC26">
        <v>3173.54</v>
      </c>
      <c r="CD26" t="b">
        <v>0</v>
      </c>
      <c r="CE26">
        <v>2843.14</v>
      </c>
      <c r="CF26" t="b">
        <v>0</v>
      </c>
      <c r="CG26">
        <v>2873.18</v>
      </c>
      <c r="CH26" t="s">
        <v>105</v>
      </c>
      <c r="CI26" t="s">
        <v>104</v>
      </c>
      <c r="CJ26">
        <v>42.04</v>
      </c>
      <c r="CK26" t="b">
        <v>0</v>
      </c>
      <c r="CL26">
        <v>40.04</v>
      </c>
      <c r="CM26" t="b">
        <v>0</v>
      </c>
      <c r="CN26">
        <v>30.03</v>
      </c>
      <c r="CO26" t="b">
        <v>0</v>
      </c>
      <c r="CP26">
        <v>50.05</v>
      </c>
      <c r="CQ26" t="b">
        <v>0</v>
      </c>
      <c r="CR26">
        <v>70.069999999999993</v>
      </c>
      <c r="CS26" t="b">
        <v>0</v>
      </c>
      <c r="CT26">
        <v>20.02</v>
      </c>
      <c r="CU26" t="s">
        <v>105</v>
      </c>
      <c r="CV26" t="s">
        <v>104</v>
      </c>
      <c r="CW26">
        <v>334.34</v>
      </c>
      <c r="CX26" t="b">
        <v>0</v>
      </c>
      <c r="CY26">
        <v>380.39</v>
      </c>
      <c r="CZ26" t="b">
        <v>0</v>
      </c>
      <c r="DA26">
        <v>270.27999999999997</v>
      </c>
      <c r="DB26" t="b">
        <v>0</v>
      </c>
      <c r="DC26">
        <v>310.32</v>
      </c>
      <c r="DD26" t="b">
        <v>0</v>
      </c>
      <c r="DE26">
        <v>360.37</v>
      </c>
      <c r="DF26" t="b">
        <v>0</v>
      </c>
      <c r="DG26">
        <v>350.36</v>
      </c>
      <c r="DH26" t="s">
        <v>105</v>
      </c>
      <c r="DI26" t="s">
        <v>104</v>
      </c>
      <c r="DJ26">
        <v>384.39</v>
      </c>
      <c r="DK26" t="b">
        <v>0</v>
      </c>
      <c r="DL26">
        <v>380.39</v>
      </c>
      <c r="DM26" t="b">
        <v>0</v>
      </c>
      <c r="DN26">
        <v>400.41</v>
      </c>
      <c r="DO26" t="b">
        <v>0</v>
      </c>
      <c r="DP26">
        <v>360.37</v>
      </c>
      <c r="DQ26" t="b">
        <v>0</v>
      </c>
      <c r="DR26">
        <v>360.37</v>
      </c>
      <c r="DS26" t="b">
        <v>0</v>
      </c>
      <c r="DT26">
        <v>420.43</v>
      </c>
      <c r="DU26" t="s">
        <v>105</v>
      </c>
      <c r="DV26" t="s">
        <v>104</v>
      </c>
      <c r="DW26">
        <v>334.34</v>
      </c>
      <c r="DX26" t="b">
        <v>0</v>
      </c>
      <c r="DY26">
        <v>410.42</v>
      </c>
      <c r="DZ26" t="b">
        <v>0</v>
      </c>
      <c r="EA26">
        <v>420.43</v>
      </c>
      <c r="EB26" t="b">
        <v>0</v>
      </c>
      <c r="EC26">
        <v>370.38</v>
      </c>
      <c r="ED26" t="b">
        <v>0</v>
      </c>
      <c r="EE26">
        <v>280.29000000000002</v>
      </c>
      <c r="EF26" t="b">
        <v>0</v>
      </c>
      <c r="EG26">
        <v>190.19</v>
      </c>
      <c r="EH26" t="s">
        <v>105</v>
      </c>
      <c r="EI26" t="s">
        <v>104</v>
      </c>
      <c r="EJ26">
        <v>64.06</v>
      </c>
      <c r="EK26" t="b">
        <v>0</v>
      </c>
      <c r="EL26">
        <v>70.069999999999993</v>
      </c>
      <c r="EM26" t="b">
        <v>0</v>
      </c>
      <c r="EN26">
        <v>50.05</v>
      </c>
      <c r="EO26" t="b">
        <v>0</v>
      </c>
      <c r="EP26">
        <v>90.09</v>
      </c>
      <c r="EQ26" t="b">
        <v>0</v>
      </c>
      <c r="ER26">
        <v>50.05</v>
      </c>
      <c r="ES26" t="b">
        <v>0</v>
      </c>
      <c r="ET26">
        <v>60.06</v>
      </c>
      <c r="EU26">
        <v>165645.01</v>
      </c>
      <c r="EV26">
        <v>311.10000000000002</v>
      </c>
      <c r="EW26">
        <v>10.3</v>
      </c>
      <c r="EX26" t="b">
        <v>0</v>
      </c>
      <c r="EY26">
        <v>181006.47</v>
      </c>
      <c r="EZ26" t="b">
        <v>0</v>
      </c>
      <c r="FA26">
        <v>165867.25</v>
      </c>
      <c r="FB26" t="b">
        <v>0</v>
      </c>
      <c r="FC26">
        <v>183508</v>
      </c>
      <c r="FD26" t="b">
        <v>0</v>
      </c>
      <c r="FE26">
        <v>153885.74</v>
      </c>
      <c r="FF26" t="b">
        <v>0</v>
      </c>
      <c r="FG26">
        <v>143957.57</v>
      </c>
      <c r="FH26">
        <v>10272.08</v>
      </c>
      <c r="FI26">
        <v>287.7</v>
      </c>
      <c r="FJ26">
        <v>22.6</v>
      </c>
      <c r="FK26" t="b">
        <v>0</v>
      </c>
      <c r="FL26">
        <v>7038.82</v>
      </c>
      <c r="FM26" t="b">
        <v>0</v>
      </c>
      <c r="FN26">
        <v>8981.77</v>
      </c>
      <c r="FO26" t="b">
        <v>0</v>
      </c>
      <c r="FP26">
        <v>12948.75</v>
      </c>
      <c r="FQ26" t="b">
        <v>0</v>
      </c>
      <c r="FR26">
        <v>11756.52</v>
      </c>
      <c r="FS26" t="b">
        <v>0</v>
      </c>
      <c r="FT26">
        <v>10634.53</v>
      </c>
      <c r="FU26">
        <v>240353.67</v>
      </c>
      <c r="FV26">
        <v>328.1</v>
      </c>
      <c r="FW26">
        <v>11</v>
      </c>
      <c r="FX26" t="b">
        <v>0</v>
      </c>
      <c r="FY26">
        <v>266527.01</v>
      </c>
      <c r="FZ26" t="b">
        <v>0</v>
      </c>
      <c r="GA26">
        <v>249422.81</v>
      </c>
      <c r="GB26" t="b">
        <v>0</v>
      </c>
      <c r="GC26">
        <v>260452.04</v>
      </c>
      <c r="GD26" t="b">
        <v>0</v>
      </c>
      <c r="GE26">
        <v>218808.26</v>
      </c>
      <c r="GF26" t="b">
        <v>0</v>
      </c>
      <c r="GG26">
        <v>206558.21</v>
      </c>
      <c r="GH26">
        <v>57163.76</v>
      </c>
      <c r="GI26">
        <v>291.89999999999998</v>
      </c>
      <c r="GJ26">
        <v>23.4</v>
      </c>
      <c r="GK26" t="b">
        <v>0</v>
      </c>
      <c r="GL26">
        <v>39836.019999999997</v>
      </c>
      <c r="GM26" t="b">
        <v>0</v>
      </c>
      <c r="GN26">
        <v>49806.67</v>
      </c>
      <c r="GO26" t="b">
        <v>0</v>
      </c>
      <c r="GP26">
        <v>73973.45</v>
      </c>
      <c r="GQ26" t="b">
        <v>0</v>
      </c>
      <c r="GR26">
        <v>66026.570000000007</v>
      </c>
      <c r="GS26" t="b">
        <v>0</v>
      </c>
      <c r="GT26">
        <v>56176.07</v>
      </c>
      <c r="GU26">
        <v>239952.74</v>
      </c>
      <c r="GV26">
        <v>322.5</v>
      </c>
      <c r="GW26">
        <v>10.199999999999999</v>
      </c>
      <c r="GX26" t="b">
        <v>0</v>
      </c>
      <c r="GY26">
        <v>263947.36</v>
      </c>
      <c r="GZ26" t="b">
        <v>0</v>
      </c>
      <c r="HA26">
        <v>245795.8</v>
      </c>
      <c r="HB26" t="b">
        <v>0</v>
      </c>
      <c r="HC26">
        <v>261597.97</v>
      </c>
      <c r="HD26" t="b">
        <v>0</v>
      </c>
      <c r="HE26">
        <v>216708.28</v>
      </c>
      <c r="HF26" t="b">
        <v>0</v>
      </c>
      <c r="HG26">
        <v>211714.27</v>
      </c>
      <c r="HH26">
        <v>77166.3</v>
      </c>
      <c r="HI26">
        <v>282.2</v>
      </c>
      <c r="HJ26">
        <v>22.8</v>
      </c>
      <c r="HK26" t="b">
        <v>0</v>
      </c>
      <c r="HL26">
        <v>54269.66</v>
      </c>
      <c r="HM26" t="b">
        <v>0</v>
      </c>
      <c r="HN26">
        <v>67118.11</v>
      </c>
      <c r="HO26" t="b">
        <v>0</v>
      </c>
      <c r="HP26">
        <v>98882.36</v>
      </c>
      <c r="HQ26" t="b">
        <v>0</v>
      </c>
      <c r="HR26">
        <v>89017.88</v>
      </c>
      <c r="HS26" t="b">
        <v>0</v>
      </c>
      <c r="HT26">
        <v>76543.490000000005</v>
      </c>
    </row>
    <row r="27" spans="1:228" x14ac:dyDescent="0.25">
      <c r="A27" t="s">
        <v>136</v>
      </c>
      <c r="B27" t="b">
        <v>0</v>
      </c>
      <c r="C27" t="s">
        <v>135</v>
      </c>
      <c r="D27" s="37">
        <v>43993.664583333331</v>
      </c>
      <c r="E27" t="s">
        <v>107</v>
      </c>
      <c r="G27" t="s">
        <v>134</v>
      </c>
      <c r="H27">
        <v>53.085999999999999</v>
      </c>
      <c r="I27">
        <v>3.8</v>
      </c>
      <c r="J27">
        <v>4947.82</v>
      </c>
      <c r="K27" t="b">
        <v>0</v>
      </c>
      <c r="L27">
        <v>4925.79</v>
      </c>
      <c r="M27" t="b">
        <v>0</v>
      </c>
      <c r="N27">
        <v>5116.0600000000004</v>
      </c>
      <c r="O27" t="b">
        <v>0</v>
      </c>
      <c r="P27">
        <v>5106.05</v>
      </c>
      <c r="Q27" t="b">
        <v>0</v>
      </c>
      <c r="R27">
        <v>4865.7</v>
      </c>
      <c r="S27" t="b">
        <v>0</v>
      </c>
      <c r="T27">
        <v>4725.51</v>
      </c>
      <c r="U27">
        <v>55.232999999999997</v>
      </c>
      <c r="V27">
        <v>1.8</v>
      </c>
      <c r="W27">
        <v>97406.76</v>
      </c>
      <c r="X27" t="b">
        <v>0</v>
      </c>
      <c r="Y27">
        <v>97808.08</v>
      </c>
      <c r="Z27" t="b">
        <v>0</v>
      </c>
      <c r="AA27">
        <v>95812.44</v>
      </c>
      <c r="AB27" t="b">
        <v>0</v>
      </c>
      <c r="AC27">
        <v>98150.29</v>
      </c>
      <c r="AD27" t="b">
        <v>0</v>
      </c>
      <c r="AE27">
        <v>96779.97</v>
      </c>
      <c r="AF27" t="b">
        <v>0</v>
      </c>
      <c r="AG27">
        <v>98483.04</v>
      </c>
      <c r="AH27">
        <v>0.13200000000000001</v>
      </c>
      <c r="AI27">
        <v>36.1</v>
      </c>
      <c r="AJ27">
        <v>60.06</v>
      </c>
      <c r="AK27" t="b">
        <v>0</v>
      </c>
      <c r="AL27">
        <v>80.08</v>
      </c>
      <c r="AM27" t="b">
        <v>0</v>
      </c>
      <c r="AN27">
        <v>80.08</v>
      </c>
      <c r="AO27" t="b">
        <v>0</v>
      </c>
      <c r="AP27">
        <v>40.04</v>
      </c>
      <c r="AQ27" t="b">
        <v>0</v>
      </c>
      <c r="AR27">
        <v>40.04</v>
      </c>
      <c r="AS27" t="b">
        <v>0</v>
      </c>
      <c r="AT27">
        <v>60.06</v>
      </c>
      <c r="AU27">
        <v>5.0000000000000001E-3</v>
      </c>
      <c r="AV27">
        <v>10.7</v>
      </c>
      <c r="AW27">
        <v>66.069999999999993</v>
      </c>
      <c r="AX27" t="b">
        <v>0</v>
      </c>
      <c r="AY27">
        <v>70.069999999999993</v>
      </c>
      <c r="AZ27" t="b">
        <v>0</v>
      </c>
      <c r="BA27">
        <v>60.06</v>
      </c>
      <c r="BB27" t="b">
        <v>0</v>
      </c>
      <c r="BC27">
        <v>70.069999999999993</v>
      </c>
      <c r="BD27" t="b">
        <v>0</v>
      </c>
      <c r="BE27">
        <v>60.06</v>
      </c>
      <c r="BF27" t="b">
        <v>0</v>
      </c>
      <c r="BG27">
        <v>70.069999999999993</v>
      </c>
      <c r="BH27">
        <v>0.45900000000000002</v>
      </c>
      <c r="BI27">
        <v>16.3</v>
      </c>
      <c r="BJ27">
        <v>19851.36</v>
      </c>
      <c r="BK27" t="b">
        <v>0</v>
      </c>
      <c r="BL27">
        <v>20735.48</v>
      </c>
      <c r="BM27" t="b">
        <v>0</v>
      </c>
      <c r="BN27">
        <v>18219.560000000001</v>
      </c>
      <c r="BO27" t="b">
        <v>0</v>
      </c>
      <c r="BP27">
        <v>19712.91</v>
      </c>
      <c r="BQ27" t="b">
        <v>0</v>
      </c>
      <c r="BR27">
        <v>20575.12</v>
      </c>
      <c r="BS27" t="b">
        <v>0</v>
      </c>
      <c r="BT27">
        <v>20013.73</v>
      </c>
      <c r="BU27">
        <v>3.6999999999999998E-2</v>
      </c>
      <c r="BV27">
        <v>23</v>
      </c>
      <c r="BW27">
        <v>10053.56</v>
      </c>
      <c r="BX27" t="b">
        <v>0</v>
      </c>
      <c r="BY27">
        <v>9843.23</v>
      </c>
      <c r="BZ27" t="b">
        <v>0</v>
      </c>
      <c r="CA27">
        <v>10113.66</v>
      </c>
      <c r="CB27" t="b">
        <v>0</v>
      </c>
      <c r="CC27">
        <v>10424.15</v>
      </c>
      <c r="CD27" t="b">
        <v>0</v>
      </c>
      <c r="CE27">
        <v>9602.84</v>
      </c>
      <c r="CF27" t="b">
        <v>0</v>
      </c>
      <c r="CG27">
        <v>10283.93</v>
      </c>
      <c r="CH27">
        <v>2.8000000000000001E-2</v>
      </c>
      <c r="CI27">
        <v>51.8</v>
      </c>
      <c r="CJ27">
        <v>580.61</v>
      </c>
      <c r="CK27" t="b">
        <v>0</v>
      </c>
      <c r="CL27">
        <v>390.4</v>
      </c>
      <c r="CM27" t="b">
        <v>0</v>
      </c>
      <c r="CN27">
        <v>610.63</v>
      </c>
      <c r="CO27" t="b">
        <v>0</v>
      </c>
      <c r="CP27">
        <v>490.5</v>
      </c>
      <c r="CQ27" t="b">
        <v>0</v>
      </c>
      <c r="CR27">
        <v>790.88</v>
      </c>
      <c r="CS27" t="b">
        <v>0</v>
      </c>
      <c r="CT27">
        <v>620.64</v>
      </c>
      <c r="CU27">
        <v>467.31299999999999</v>
      </c>
      <c r="CV27">
        <v>3.3</v>
      </c>
      <c r="CW27">
        <v>31019.94</v>
      </c>
      <c r="CX27" t="b">
        <v>0</v>
      </c>
      <c r="CY27">
        <v>31355.07</v>
      </c>
      <c r="CZ27" t="b">
        <v>0</v>
      </c>
      <c r="DA27">
        <v>31374.9</v>
      </c>
      <c r="DB27" t="b">
        <v>0</v>
      </c>
      <c r="DC27">
        <v>30813.19</v>
      </c>
      <c r="DD27" t="b">
        <v>0</v>
      </c>
      <c r="DE27">
        <v>30532.57</v>
      </c>
      <c r="DF27" t="b">
        <v>0</v>
      </c>
      <c r="DG27">
        <v>31023.99</v>
      </c>
      <c r="DH27">
        <v>3.54</v>
      </c>
      <c r="DI27">
        <v>1.4</v>
      </c>
      <c r="DJ27">
        <v>69016.960000000006</v>
      </c>
      <c r="DK27" t="b">
        <v>0</v>
      </c>
      <c r="DL27">
        <v>68136.13</v>
      </c>
      <c r="DM27" t="b">
        <v>0</v>
      </c>
      <c r="DN27">
        <v>68840.03</v>
      </c>
      <c r="DO27" t="b">
        <v>0</v>
      </c>
      <c r="DP27">
        <v>70117.36</v>
      </c>
      <c r="DQ27" t="b">
        <v>0</v>
      </c>
      <c r="DR27">
        <v>69151.490000000005</v>
      </c>
      <c r="DS27" t="b">
        <v>0</v>
      </c>
      <c r="DT27">
        <v>68839.789999999994</v>
      </c>
      <c r="DU27">
        <v>410.98099999999999</v>
      </c>
      <c r="DV27">
        <v>1.7</v>
      </c>
      <c r="DW27">
        <v>21828.23</v>
      </c>
      <c r="DX27" t="b">
        <v>0</v>
      </c>
      <c r="DY27">
        <v>21447.23</v>
      </c>
      <c r="DZ27" t="b">
        <v>0</v>
      </c>
      <c r="EA27">
        <v>21317</v>
      </c>
      <c r="EB27" t="b">
        <v>0</v>
      </c>
      <c r="EC27">
        <v>22068.720000000001</v>
      </c>
      <c r="ED27" t="b">
        <v>0</v>
      </c>
      <c r="EE27">
        <v>21898.53</v>
      </c>
      <c r="EF27" t="b">
        <v>0</v>
      </c>
      <c r="EG27">
        <v>22409.65</v>
      </c>
      <c r="EH27">
        <v>3.4689999999999999</v>
      </c>
      <c r="EI27">
        <v>1.7</v>
      </c>
      <c r="EJ27">
        <v>16660.27</v>
      </c>
      <c r="EK27" t="b">
        <v>0</v>
      </c>
      <c r="EL27">
        <v>17598.23</v>
      </c>
      <c r="EM27" t="b">
        <v>0</v>
      </c>
      <c r="EN27">
        <v>16616.169999999998</v>
      </c>
      <c r="EO27" t="b">
        <v>0</v>
      </c>
      <c r="EP27">
        <v>16485.95</v>
      </c>
      <c r="EQ27" t="b">
        <v>0</v>
      </c>
      <c r="ER27">
        <v>16335.56</v>
      </c>
      <c r="ES27" t="b">
        <v>0</v>
      </c>
      <c r="ET27">
        <v>16265.42</v>
      </c>
      <c r="EU27">
        <v>49433.63</v>
      </c>
      <c r="EV27">
        <v>92.8</v>
      </c>
      <c r="EW27">
        <v>1.4</v>
      </c>
      <c r="EX27" t="b">
        <v>0</v>
      </c>
      <c r="EY27">
        <v>50425.74</v>
      </c>
      <c r="EZ27" t="b">
        <v>0</v>
      </c>
      <c r="FA27">
        <v>49019.72</v>
      </c>
      <c r="FB27" t="b">
        <v>0</v>
      </c>
      <c r="FC27">
        <v>49833.37</v>
      </c>
      <c r="FD27" t="b">
        <v>0</v>
      </c>
      <c r="FE27">
        <v>48879.65</v>
      </c>
      <c r="FF27" t="b">
        <v>0</v>
      </c>
      <c r="FG27">
        <v>49009.69</v>
      </c>
      <c r="FH27">
        <v>3371.8</v>
      </c>
      <c r="FI27">
        <v>94.4</v>
      </c>
      <c r="FJ27">
        <v>2.6</v>
      </c>
      <c r="FK27" t="b">
        <v>0</v>
      </c>
      <c r="FL27">
        <v>3273.67</v>
      </c>
      <c r="FM27" t="b">
        <v>0</v>
      </c>
      <c r="FN27">
        <v>3463.91</v>
      </c>
      <c r="FO27" t="b">
        <v>0</v>
      </c>
      <c r="FP27">
        <v>3343.76</v>
      </c>
      <c r="FQ27" t="b">
        <v>0</v>
      </c>
      <c r="FR27">
        <v>3463.93</v>
      </c>
      <c r="FS27" t="b">
        <v>0</v>
      </c>
      <c r="FT27">
        <v>3313.73</v>
      </c>
      <c r="FU27">
        <v>66803.16</v>
      </c>
      <c r="FV27">
        <v>91.2</v>
      </c>
      <c r="FW27">
        <v>0.9</v>
      </c>
      <c r="FX27" t="b">
        <v>0</v>
      </c>
      <c r="FY27">
        <v>67093.09</v>
      </c>
      <c r="FZ27" t="b">
        <v>0</v>
      </c>
      <c r="GA27">
        <v>65856.36</v>
      </c>
      <c r="GB27" t="b">
        <v>0</v>
      </c>
      <c r="GC27">
        <v>67052.38</v>
      </c>
      <c r="GD27" t="b">
        <v>0</v>
      </c>
      <c r="GE27">
        <v>66579.710000000006</v>
      </c>
      <c r="GF27" t="b">
        <v>0</v>
      </c>
      <c r="GG27">
        <v>67434.259999999995</v>
      </c>
      <c r="GH27">
        <v>19210.11</v>
      </c>
      <c r="GI27">
        <v>98.1</v>
      </c>
      <c r="GJ27">
        <v>3.5</v>
      </c>
      <c r="GK27" t="b">
        <v>0</v>
      </c>
      <c r="GL27">
        <v>20114.14</v>
      </c>
      <c r="GM27" t="b">
        <v>0</v>
      </c>
      <c r="GN27">
        <v>19352.419999999998</v>
      </c>
      <c r="GO27" t="b">
        <v>0</v>
      </c>
      <c r="GP27">
        <v>19472.810000000001</v>
      </c>
      <c r="GQ27" t="b">
        <v>0</v>
      </c>
      <c r="GR27">
        <v>18600.7</v>
      </c>
      <c r="GS27" t="b">
        <v>0</v>
      </c>
      <c r="GT27">
        <v>18510.47</v>
      </c>
      <c r="GU27">
        <v>67016.84</v>
      </c>
      <c r="GV27">
        <v>90.1</v>
      </c>
      <c r="GW27">
        <v>1</v>
      </c>
      <c r="GX27" t="b">
        <v>0</v>
      </c>
      <c r="GY27">
        <v>67769.17</v>
      </c>
      <c r="GZ27" t="b">
        <v>0</v>
      </c>
      <c r="HA27">
        <v>67628.22</v>
      </c>
      <c r="HB27" t="b">
        <v>0</v>
      </c>
      <c r="HC27">
        <v>66893.929999999993</v>
      </c>
      <c r="HD27" t="b">
        <v>0</v>
      </c>
      <c r="HE27">
        <v>66220.56</v>
      </c>
      <c r="HF27" t="b">
        <v>0</v>
      </c>
      <c r="HG27">
        <v>66572.31</v>
      </c>
      <c r="HH27">
        <v>26812.27</v>
      </c>
      <c r="HI27">
        <v>98</v>
      </c>
      <c r="HJ27">
        <v>1.7</v>
      </c>
      <c r="HK27" t="b">
        <v>0</v>
      </c>
      <c r="HL27">
        <v>27574.54</v>
      </c>
      <c r="HM27" t="b">
        <v>0</v>
      </c>
      <c r="HN27">
        <v>26501.4</v>
      </c>
      <c r="HO27" t="b">
        <v>0</v>
      </c>
      <c r="HP27">
        <v>26671.78</v>
      </c>
      <c r="HQ27" t="b">
        <v>0</v>
      </c>
      <c r="HR27">
        <v>26912.57</v>
      </c>
      <c r="HS27" t="b">
        <v>0</v>
      </c>
      <c r="HT27">
        <v>26401.07</v>
      </c>
    </row>
    <row r="28" spans="1:228" x14ac:dyDescent="0.25">
      <c r="A28" t="s">
        <v>117</v>
      </c>
      <c r="B28" t="b">
        <v>0</v>
      </c>
      <c r="C28" t="s">
        <v>133</v>
      </c>
      <c r="D28" s="37">
        <v>43993.667361111111</v>
      </c>
      <c r="E28" t="s">
        <v>107</v>
      </c>
      <c r="G28" t="s">
        <v>132</v>
      </c>
      <c r="H28">
        <v>132.74700000000001</v>
      </c>
      <c r="I28">
        <v>6.4</v>
      </c>
      <c r="J28">
        <v>11864.69</v>
      </c>
      <c r="K28" t="b">
        <v>0</v>
      </c>
      <c r="L28">
        <v>11385.84</v>
      </c>
      <c r="M28" t="b">
        <v>0</v>
      </c>
      <c r="N28">
        <v>11265.63</v>
      </c>
      <c r="O28" t="b">
        <v>0</v>
      </c>
      <c r="P28">
        <v>12407.66</v>
      </c>
      <c r="Q28" t="b">
        <v>0</v>
      </c>
      <c r="R28">
        <v>12036.96</v>
      </c>
      <c r="S28" t="b">
        <v>0</v>
      </c>
      <c r="T28">
        <v>12227.34</v>
      </c>
      <c r="U28">
        <v>135.529</v>
      </c>
      <c r="V28">
        <v>3.4</v>
      </c>
      <c r="W28">
        <v>211938.03</v>
      </c>
      <c r="X28" t="b">
        <v>0</v>
      </c>
      <c r="Y28">
        <v>211406.61</v>
      </c>
      <c r="Z28" t="b">
        <v>0</v>
      </c>
      <c r="AA28">
        <v>210810.22</v>
      </c>
      <c r="AB28" t="b">
        <v>0</v>
      </c>
      <c r="AC28">
        <v>210708.17</v>
      </c>
      <c r="AD28" t="b">
        <v>0</v>
      </c>
      <c r="AE28">
        <v>212890.76</v>
      </c>
      <c r="AF28" t="b">
        <v>0</v>
      </c>
      <c r="AG28">
        <v>213874.41</v>
      </c>
      <c r="AH28">
        <v>0.13500000000000001</v>
      </c>
      <c r="AI28">
        <v>44.1</v>
      </c>
      <c r="AJ28">
        <v>62.06</v>
      </c>
      <c r="AK28" t="b">
        <v>0</v>
      </c>
      <c r="AL28">
        <v>60.06</v>
      </c>
      <c r="AM28" t="b">
        <v>0</v>
      </c>
      <c r="AN28">
        <v>80.08</v>
      </c>
      <c r="AO28" t="b">
        <v>0</v>
      </c>
      <c r="AP28">
        <v>50.05</v>
      </c>
      <c r="AQ28" t="b">
        <v>0</v>
      </c>
      <c r="AR28">
        <v>30.03</v>
      </c>
      <c r="AS28" t="b">
        <v>0</v>
      </c>
      <c r="AT28">
        <v>90.09</v>
      </c>
      <c r="AU28">
        <v>6.0000000000000001E-3</v>
      </c>
      <c r="AV28">
        <v>68.3</v>
      </c>
      <c r="AW28">
        <v>78.08</v>
      </c>
      <c r="AX28" t="b">
        <v>0</v>
      </c>
      <c r="AY28">
        <v>40.04</v>
      </c>
      <c r="AZ28" t="b">
        <v>0</v>
      </c>
      <c r="BA28">
        <v>160.16</v>
      </c>
      <c r="BB28" t="b">
        <v>0</v>
      </c>
      <c r="BC28">
        <v>80.08</v>
      </c>
      <c r="BD28" t="b">
        <v>0</v>
      </c>
      <c r="BE28">
        <v>40.04</v>
      </c>
      <c r="BF28" t="b">
        <v>0</v>
      </c>
      <c r="BG28">
        <v>70.069999999999993</v>
      </c>
      <c r="BH28">
        <v>1.712</v>
      </c>
      <c r="BI28">
        <v>3.6</v>
      </c>
      <c r="BJ28">
        <v>42981.65</v>
      </c>
      <c r="BK28" t="b">
        <v>0</v>
      </c>
      <c r="BL28">
        <v>43658.31</v>
      </c>
      <c r="BM28" t="b">
        <v>0</v>
      </c>
      <c r="BN28">
        <v>41329.050000000003</v>
      </c>
      <c r="BO28" t="b">
        <v>0</v>
      </c>
      <c r="BP28">
        <v>42714.53</v>
      </c>
      <c r="BQ28" t="b">
        <v>0</v>
      </c>
      <c r="BR28">
        <v>45064.13</v>
      </c>
      <c r="BS28" t="b">
        <v>0</v>
      </c>
      <c r="BT28">
        <v>42142.239999999998</v>
      </c>
      <c r="BU28">
        <v>4.7E-2</v>
      </c>
      <c r="BV28">
        <v>33.299999999999997</v>
      </c>
      <c r="BW28">
        <v>10830.94</v>
      </c>
      <c r="BX28" t="b">
        <v>0</v>
      </c>
      <c r="BY28">
        <v>10814.94</v>
      </c>
      <c r="BZ28" t="b">
        <v>0</v>
      </c>
      <c r="CA28">
        <v>11396</v>
      </c>
      <c r="CB28" t="b">
        <v>0</v>
      </c>
      <c r="CC28">
        <v>10303.98</v>
      </c>
      <c r="CD28" t="b">
        <v>0</v>
      </c>
      <c r="CE28">
        <v>10424.16</v>
      </c>
      <c r="CF28" t="b">
        <v>0</v>
      </c>
      <c r="CG28">
        <v>11215.6</v>
      </c>
      <c r="CH28">
        <v>3.1E-2</v>
      </c>
      <c r="CI28">
        <v>23.4</v>
      </c>
      <c r="CJ28">
        <v>622.64</v>
      </c>
      <c r="CK28" t="b">
        <v>0</v>
      </c>
      <c r="CL28">
        <v>510.52</v>
      </c>
      <c r="CM28" t="b">
        <v>0</v>
      </c>
      <c r="CN28">
        <v>650.66999999999996</v>
      </c>
      <c r="CO28" t="b">
        <v>0</v>
      </c>
      <c r="CP28">
        <v>620.64</v>
      </c>
      <c r="CQ28" t="b">
        <v>0</v>
      </c>
      <c r="CR28">
        <v>660.68</v>
      </c>
      <c r="CS28" t="b">
        <v>0</v>
      </c>
      <c r="CT28">
        <v>670.69</v>
      </c>
      <c r="CU28">
        <v>402.82299999999998</v>
      </c>
      <c r="CV28">
        <v>6.6</v>
      </c>
      <c r="CW28">
        <v>27543.51</v>
      </c>
      <c r="CX28" t="b">
        <v>0</v>
      </c>
      <c r="CY28">
        <v>27152.28</v>
      </c>
      <c r="CZ28" t="b">
        <v>0</v>
      </c>
      <c r="DA28">
        <v>28676.83</v>
      </c>
      <c r="DB28" t="b">
        <v>0</v>
      </c>
      <c r="DC28">
        <v>26841.439999999999</v>
      </c>
      <c r="DD28" t="b">
        <v>0</v>
      </c>
      <c r="DE28">
        <v>27352.880000000001</v>
      </c>
      <c r="DF28" t="b">
        <v>0</v>
      </c>
      <c r="DG28">
        <v>27694.1</v>
      </c>
      <c r="DH28">
        <v>4.2610000000000001</v>
      </c>
      <c r="DI28">
        <v>1.8</v>
      </c>
      <c r="DJ28">
        <v>83334.97</v>
      </c>
      <c r="DK28" t="b">
        <v>0</v>
      </c>
      <c r="DL28">
        <v>84053.77</v>
      </c>
      <c r="DM28" t="b">
        <v>0</v>
      </c>
      <c r="DN28">
        <v>82996.990000000005</v>
      </c>
      <c r="DO28" t="b">
        <v>0</v>
      </c>
      <c r="DP28">
        <v>83056.87</v>
      </c>
      <c r="DQ28" t="b">
        <v>0</v>
      </c>
      <c r="DR28">
        <v>82392.73</v>
      </c>
      <c r="DS28" t="b">
        <v>0</v>
      </c>
      <c r="DT28">
        <v>84174.49</v>
      </c>
      <c r="DU28">
        <v>356.92899999999997</v>
      </c>
      <c r="DV28">
        <v>3.9</v>
      </c>
      <c r="DW28">
        <v>19494.669999999998</v>
      </c>
      <c r="DX28" t="b">
        <v>0</v>
      </c>
      <c r="DY28">
        <v>18841.13</v>
      </c>
      <c r="DZ28" t="b">
        <v>0</v>
      </c>
      <c r="EA28">
        <v>19663.03</v>
      </c>
      <c r="EB28" t="b">
        <v>0</v>
      </c>
      <c r="EC28">
        <v>19653.02</v>
      </c>
      <c r="ED28" t="b">
        <v>0</v>
      </c>
      <c r="EE28">
        <v>19061.7</v>
      </c>
      <c r="EF28" t="b">
        <v>0</v>
      </c>
      <c r="EG28">
        <v>20254.45</v>
      </c>
      <c r="EH28">
        <v>4.1479999999999997</v>
      </c>
      <c r="EI28">
        <v>4.2</v>
      </c>
      <c r="EJ28">
        <v>19951.71</v>
      </c>
      <c r="EK28" t="b">
        <v>0</v>
      </c>
      <c r="EL28">
        <v>19823.55</v>
      </c>
      <c r="EM28" t="b">
        <v>0</v>
      </c>
      <c r="EN28">
        <v>20164.25</v>
      </c>
      <c r="EO28" t="b">
        <v>0</v>
      </c>
      <c r="EP28">
        <v>19823.349999999999</v>
      </c>
      <c r="EQ28" t="b">
        <v>0</v>
      </c>
      <c r="ER28">
        <v>20555.09</v>
      </c>
      <c r="ES28" t="b">
        <v>0</v>
      </c>
      <c r="ET28">
        <v>19392.32</v>
      </c>
      <c r="EU28">
        <v>51239.53</v>
      </c>
      <c r="EV28">
        <v>96.2</v>
      </c>
      <c r="EW28">
        <v>3.2</v>
      </c>
      <c r="EX28" t="b">
        <v>0</v>
      </c>
      <c r="EY28">
        <v>52535.16</v>
      </c>
      <c r="EZ28" t="b">
        <v>0</v>
      </c>
      <c r="FA28">
        <v>50255.040000000001</v>
      </c>
      <c r="FB28" t="b">
        <v>0</v>
      </c>
      <c r="FC28">
        <v>49582.29</v>
      </c>
      <c r="FD28" t="b">
        <v>0</v>
      </c>
      <c r="FE28">
        <v>53429.440000000002</v>
      </c>
      <c r="FF28" t="b">
        <v>0</v>
      </c>
      <c r="FG28">
        <v>50395.7</v>
      </c>
      <c r="FH28">
        <v>3445.89</v>
      </c>
      <c r="FI28">
        <v>96.5</v>
      </c>
      <c r="FJ28">
        <v>4.5999999999999996</v>
      </c>
      <c r="FK28" t="b">
        <v>0</v>
      </c>
      <c r="FL28">
        <v>3423.87</v>
      </c>
      <c r="FM28" t="b">
        <v>0</v>
      </c>
      <c r="FN28">
        <v>3213.58</v>
      </c>
      <c r="FO28" t="b">
        <v>0</v>
      </c>
      <c r="FP28">
        <v>3544</v>
      </c>
      <c r="FQ28" t="b">
        <v>0</v>
      </c>
      <c r="FR28">
        <v>3634.12</v>
      </c>
      <c r="FS28" t="b">
        <v>0</v>
      </c>
      <c r="FT28">
        <v>3413.86</v>
      </c>
      <c r="FU28">
        <v>67571.289999999994</v>
      </c>
      <c r="FV28">
        <v>92.3</v>
      </c>
      <c r="FW28">
        <v>1.3</v>
      </c>
      <c r="FX28" t="b">
        <v>0</v>
      </c>
      <c r="FY28">
        <v>67776.460000000006</v>
      </c>
      <c r="FZ28" t="b">
        <v>0</v>
      </c>
      <c r="GA28">
        <v>68822.73</v>
      </c>
      <c r="GB28" t="b">
        <v>0</v>
      </c>
      <c r="GC28">
        <v>67635.490000000005</v>
      </c>
      <c r="GD28" t="b">
        <v>0</v>
      </c>
      <c r="GE28">
        <v>67031.97</v>
      </c>
      <c r="GF28" t="b">
        <v>0</v>
      </c>
      <c r="GG28">
        <v>66589.820000000007</v>
      </c>
      <c r="GH28">
        <v>19448.71</v>
      </c>
      <c r="GI28">
        <v>99.3</v>
      </c>
      <c r="GJ28">
        <v>4.8</v>
      </c>
      <c r="GK28" t="b">
        <v>0</v>
      </c>
      <c r="GL28">
        <v>18219.82</v>
      </c>
      <c r="GM28" t="b">
        <v>0</v>
      </c>
      <c r="GN28">
        <v>19372.52</v>
      </c>
      <c r="GO28" t="b">
        <v>0</v>
      </c>
      <c r="GP28">
        <v>20294.7</v>
      </c>
      <c r="GQ28" t="b">
        <v>0</v>
      </c>
      <c r="GR28">
        <v>20424.990000000002</v>
      </c>
      <c r="GS28" t="b">
        <v>0</v>
      </c>
      <c r="GT28">
        <v>18931.54</v>
      </c>
      <c r="GU28">
        <v>68169.67</v>
      </c>
      <c r="GV28">
        <v>91.6</v>
      </c>
      <c r="GW28">
        <v>1.7</v>
      </c>
      <c r="GX28" t="b">
        <v>0</v>
      </c>
      <c r="GY28">
        <v>68664.28</v>
      </c>
      <c r="GZ28" t="b">
        <v>0</v>
      </c>
      <c r="HA28">
        <v>67658.8</v>
      </c>
      <c r="HB28" t="b">
        <v>0</v>
      </c>
      <c r="HC28">
        <v>66633.14</v>
      </c>
      <c r="HD28" t="b">
        <v>0</v>
      </c>
      <c r="HE28">
        <v>69791.199999999997</v>
      </c>
      <c r="HF28" t="b">
        <v>0</v>
      </c>
      <c r="HG28">
        <v>68100.94</v>
      </c>
      <c r="HH28">
        <v>26174.52</v>
      </c>
      <c r="HI28">
        <v>95.7</v>
      </c>
      <c r="HJ28">
        <v>0.8</v>
      </c>
      <c r="HK28" t="b">
        <v>0</v>
      </c>
      <c r="HL28">
        <v>26341.01</v>
      </c>
      <c r="HM28" t="b">
        <v>0</v>
      </c>
      <c r="HN28">
        <v>25839.65</v>
      </c>
      <c r="HO28" t="b">
        <v>0</v>
      </c>
      <c r="HP28">
        <v>26160.48</v>
      </c>
      <c r="HQ28" t="b">
        <v>0</v>
      </c>
      <c r="HR28">
        <v>26381.01</v>
      </c>
      <c r="HS28" t="b">
        <v>0</v>
      </c>
      <c r="HT28">
        <v>26150.46</v>
      </c>
    </row>
    <row r="29" spans="1:228" x14ac:dyDescent="0.25">
      <c r="A29" t="s">
        <v>117</v>
      </c>
      <c r="B29" t="b">
        <v>0</v>
      </c>
      <c r="C29" t="s">
        <v>131</v>
      </c>
      <c r="D29" s="37">
        <v>43993.669444444444</v>
      </c>
      <c r="E29" t="s">
        <v>107</v>
      </c>
      <c r="G29" t="s">
        <v>130</v>
      </c>
      <c r="H29">
        <v>58.994999999999997</v>
      </c>
      <c r="I29">
        <v>7</v>
      </c>
      <c r="J29">
        <v>5658.78</v>
      </c>
      <c r="K29" t="b">
        <v>0</v>
      </c>
      <c r="L29">
        <v>5716.87</v>
      </c>
      <c r="M29" t="b">
        <v>0</v>
      </c>
      <c r="N29">
        <v>5226.18</v>
      </c>
      <c r="O29" t="b">
        <v>0</v>
      </c>
      <c r="P29">
        <v>5786.95</v>
      </c>
      <c r="Q29" t="b">
        <v>0</v>
      </c>
      <c r="R29">
        <v>5586.67</v>
      </c>
      <c r="S29" t="b">
        <v>0</v>
      </c>
      <c r="T29">
        <v>5977.25</v>
      </c>
      <c r="U29">
        <v>61.81</v>
      </c>
      <c r="V29">
        <v>2.2000000000000002</v>
      </c>
      <c r="W29">
        <v>110712.49</v>
      </c>
      <c r="X29" t="b">
        <v>0</v>
      </c>
      <c r="Y29">
        <v>108290.08</v>
      </c>
      <c r="Z29" t="b">
        <v>0</v>
      </c>
      <c r="AA29">
        <v>112030.97</v>
      </c>
      <c r="AB29" t="b">
        <v>0</v>
      </c>
      <c r="AC29">
        <v>110510.1</v>
      </c>
      <c r="AD29" t="b">
        <v>0</v>
      </c>
      <c r="AE29">
        <v>110377.18</v>
      </c>
      <c r="AF29" t="b">
        <v>0</v>
      </c>
      <c r="AG29">
        <v>112354.12</v>
      </c>
      <c r="AH29">
        <v>0.184</v>
      </c>
      <c r="AI29">
        <v>32.200000000000003</v>
      </c>
      <c r="AJ29">
        <v>86.09</v>
      </c>
      <c r="AK29" t="b">
        <v>0</v>
      </c>
      <c r="AL29">
        <v>130.13</v>
      </c>
      <c r="AM29" t="b">
        <v>0</v>
      </c>
      <c r="AN29">
        <v>80.08</v>
      </c>
      <c r="AO29" t="b">
        <v>0</v>
      </c>
      <c r="AP29">
        <v>90.09</v>
      </c>
      <c r="AQ29" t="b">
        <v>0</v>
      </c>
      <c r="AR29">
        <v>80.08</v>
      </c>
      <c r="AS29" t="b">
        <v>0</v>
      </c>
      <c r="AT29">
        <v>50.05</v>
      </c>
      <c r="AU29">
        <v>0.01</v>
      </c>
      <c r="AV29">
        <v>34.200000000000003</v>
      </c>
      <c r="AW29">
        <v>122.12</v>
      </c>
      <c r="AX29" t="b">
        <v>0</v>
      </c>
      <c r="AY29">
        <v>80.08</v>
      </c>
      <c r="AZ29" t="b">
        <v>0</v>
      </c>
      <c r="BA29">
        <v>140.13999999999999</v>
      </c>
      <c r="BB29" t="b">
        <v>0</v>
      </c>
      <c r="BC29">
        <v>170.17</v>
      </c>
      <c r="BD29" t="b">
        <v>0</v>
      </c>
      <c r="BE29">
        <v>90.09</v>
      </c>
      <c r="BF29" t="b">
        <v>0</v>
      </c>
      <c r="BG29">
        <v>130.13</v>
      </c>
      <c r="BH29">
        <v>0.55100000000000005</v>
      </c>
      <c r="BI29">
        <v>10.1</v>
      </c>
      <c r="BJ29">
        <v>22377.47</v>
      </c>
      <c r="BK29" t="b">
        <v>0</v>
      </c>
      <c r="BL29">
        <v>22219.06</v>
      </c>
      <c r="BM29" t="b">
        <v>0</v>
      </c>
      <c r="BN29">
        <v>22640.080000000002</v>
      </c>
      <c r="BO29" t="b">
        <v>0</v>
      </c>
      <c r="BP29">
        <v>21958.48</v>
      </c>
      <c r="BQ29" t="b">
        <v>0</v>
      </c>
      <c r="BR29">
        <v>21888.18</v>
      </c>
      <c r="BS29" t="b">
        <v>0</v>
      </c>
      <c r="BT29">
        <v>23181.56</v>
      </c>
      <c r="BU29">
        <v>2.8000000000000001E-2</v>
      </c>
      <c r="BV29">
        <v>26.8</v>
      </c>
      <c r="BW29">
        <v>10073.629999999999</v>
      </c>
      <c r="BX29" t="b">
        <v>0</v>
      </c>
      <c r="BY29">
        <v>9612.83</v>
      </c>
      <c r="BZ29" t="b">
        <v>0</v>
      </c>
      <c r="CA29">
        <v>10283.98</v>
      </c>
      <c r="CB29" t="b">
        <v>0</v>
      </c>
      <c r="CC29">
        <v>10464.31</v>
      </c>
      <c r="CD29" t="b">
        <v>0</v>
      </c>
      <c r="CE29">
        <v>10173.780000000001</v>
      </c>
      <c r="CF29" t="b">
        <v>0</v>
      </c>
      <c r="CG29">
        <v>9833.23</v>
      </c>
      <c r="CH29">
        <v>1.7000000000000001E-2</v>
      </c>
      <c r="CI29">
        <v>49.4</v>
      </c>
      <c r="CJ29">
        <v>492.51</v>
      </c>
      <c r="CK29" t="b">
        <v>0</v>
      </c>
      <c r="CL29">
        <v>450.46</v>
      </c>
      <c r="CM29" t="b">
        <v>0</v>
      </c>
      <c r="CN29">
        <v>490.5</v>
      </c>
      <c r="CO29" t="b">
        <v>0</v>
      </c>
      <c r="CP29">
        <v>370.38</v>
      </c>
      <c r="CQ29" t="b">
        <v>0</v>
      </c>
      <c r="CR29">
        <v>570.59</v>
      </c>
      <c r="CS29" t="b">
        <v>0</v>
      </c>
      <c r="CT29">
        <v>580.6</v>
      </c>
      <c r="CU29">
        <v>409.904</v>
      </c>
      <c r="CV29">
        <v>5.2</v>
      </c>
      <c r="CW29">
        <v>26941.77</v>
      </c>
      <c r="CX29" t="b">
        <v>0</v>
      </c>
      <c r="CY29">
        <v>26660.99</v>
      </c>
      <c r="CZ29" t="b">
        <v>0</v>
      </c>
      <c r="DA29">
        <v>27623.73</v>
      </c>
      <c r="DB29" t="b">
        <v>0</v>
      </c>
      <c r="DC29">
        <v>26981.95</v>
      </c>
      <c r="DD29" t="b">
        <v>0</v>
      </c>
      <c r="DE29">
        <v>26690.98</v>
      </c>
      <c r="DF29" t="b">
        <v>0</v>
      </c>
      <c r="DG29">
        <v>26751.22</v>
      </c>
      <c r="DH29">
        <v>3.1240000000000001</v>
      </c>
      <c r="DI29">
        <v>3.7</v>
      </c>
      <c r="DJ29">
        <v>61349.599999999999</v>
      </c>
      <c r="DK29" t="b">
        <v>0</v>
      </c>
      <c r="DL29">
        <v>59992.4</v>
      </c>
      <c r="DM29" t="b">
        <v>0</v>
      </c>
      <c r="DN29">
        <v>60002.77</v>
      </c>
      <c r="DO29" t="b">
        <v>0</v>
      </c>
      <c r="DP29">
        <v>60736.42</v>
      </c>
      <c r="DQ29" t="b">
        <v>0</v>
      </c>
      <c r="DR29">
        <v>62063.17</v>
      </c>
      <c r="DS29" t="b">
        <v>0</v>
      </c>
      <c r="DT29">
        <v>63953.26</v>
      </c>
      <c r="DU29">
        <v>341.69099999999997</v>
      </c>
      <c r="DV29">
        <v>2.9</v>
      </c>
      <c r="DW29">
        <v>18580.46</v>
      </c>
      <c r="DX29" t="b">
        <v>0</v>
      </c>
      <c r="DY29">
        <v>18410.02</v>
      </c>
      <c r="DZ29" t="b">
        <v>0</v>
      </c>
      <c r="EA29">
        <v>19151.73</v>
      </c>
      <c r="EB29" t="b">
        <v>0</v>
      </c>
      <c r="EC29">
        <v>18059.25</v>
      </c>
      <c r="ED29" t="b">
        <v>0</v>
      </c>
      <c r="EE29">
        <v>18750.900000000001</v>
      </c>
      <c r="EF29" t="b">
        <v>0</v>
      </c>
      <c r="EG29">
        <v>18530.39</v>
      </c>
      <c r="EH29">
        <v>3.1970000000000001</v>
      </c>
      <c r="EI29">
        <v>3.6</v>
      </c>
      <c r="EJ29">
        <v>15034.86</v>
      </c>
      <c r="EK29" t="b">
        <v>0</v>
      </c>
      <c r="EL29">
        <v>15062.94</v>
      </c>
      <c r="EM29" t="b">
        <v>0</v>
      </c>
      <c r="EN29">
        <v>15574</v>
      </c>
      <c r="EO29" t="b">
        <v>0</v>
      </c>
      <c r="EP29">
        <v>14431.56</v>
      </c>
      <c r="EQ29" t="b">
        <v>0</v>
      </c>
      <c r="ER29">
        <v>15012.83</v>
      </c>
      <c r="ES29" t="b">
        <v>0</v>
      </c>
      <c r="ET29">
        <v>15092.95</v>
      </c>
      <c r="EU29">
        <v>51540.83</v>
      </c>
      <c r="EV29">
        <v>96.8</v>
      </c>
      <c r="EW29">
        <v>1.4</v>
      </c>
      <c r="EX29" t="b">
        <v>0</v>
      </c>
      <c r="EY29">
        <v>51108.75</v>
      </c>
      <c r="EZ29" t="b">
        <v>0</v>
      </c>
      <c r="FA29">
        <v>52625.86</v>
      </c>
      <c r="FB29" t="b">
        <v>0</v>
      </c>
      <c r="FC29">
        <v>51098.79</v>
      </c>
      <c r="FD29" t="b">
        <v>0</v>
      </c>
      <c r="FE29">
        <v>51922.400000000001</v>
      </c>
      <c r="FF29" t="b">
        <v>0</v>
      </c>
      <c r="FG29">
        <v>50948.35</v>
      </c>
      <c r="FH29">
        <v>3515.97</v>
      </c>
      <c r="FI29">
        <v>98.5</v>
      </c>
      <c r="FJ29">
        <v>5</v>
      </c>
      <c r="FK29" t="b">
        <v>0</v>
      </c>
      <c r="FL29">
        <v>3764.28</v>
      </c>
      <c r="FM29" t="b">
        <v>0</v>
      </c>
      <c r="FN29">
        <v>3493.94</v>
      </c>
      <c r="FO29" t="b">
        <v>0</v>
      </c>
      <c r="FP29">
        <v>3283.68</v>
      </c>
      <c r="FQ29" t="b">
        <v>0</v>
      </c>
      <c r="FR29">
        <v>3453.89</v>
      </c>
      <c r="FS29" t="b">
        <v>0</v>
      </c>
      <c r="FT29">
        <v>3584.05</v>
      </c>
      <c r="FU29">
        <v>66897.759999999995</v>
      </c>
      <c r="FV29">
        <v>91.3</v>
      </c>
      <c r="FW29">
        <v>1.8</v>
      </c>
      <c r="FX29" t="b">
        <v>0</v>
      </c>
      <c r="FY29">
        <v>68088.55</v>
      </c>
      <c r="FZ29" t="b">
        <v>0</v>
      </c>
      <c r="GA29">
        <v>67545.08</v>
      </c>
      <c r="GB29" t="b">
        <v>0</v>
      </c>
      <c r="GC29">
        <v>65966.45</v>
      </c>
      <c r="GD29" t="b">
        <v>0</v>
      </c>
      <c r="GE29">
        <v>65343.59</v>
      </c>
      <c r="GF29" t="b">
        <v>0</v>
      </c>
      <c r="GG29">
        <v>67545.149999999994</v>
      </c>
      <c r="GH29">
        <v>18731.060000000001</v>
      </c>
      <c r="GI29">
        <v>95.6</v>
      </c>
      <c r="GJ29">
        <v>4.7</v>
      </c>
      <c r="GK29" t="b">
        <v>0</v>
      </c>
      <c r="GL29">
        <v>19552.919999999998</v>
      </c>
      <c r="GM29" t="b">
        <v>0</v>
      </c>
      <c r="GN29">
        <v>19623.09</v>
      </c>
      <c r="GO29" t="b">
        <v>0</v>
      </c>
      <c r="GP29">
        <v>17748.830000000002</v>
      </c>
      <c r="GQ29" t="b">
        <v>0</v>
      </c>
      <c r="GR29">
        <v>18821.21</v>
      </c>
      <c r="GS29" t="b">
        <v>0</v>
      </c>
      <c r="GT29">
        <v>17909.259999999998</v>
      </c>
      <c r="GU29">
        <v>67652.41</v>
      </c>
      <c r="GV29">
        <v>90.9</v>
      </c>
      <c r="GW29">
        <v>1.4</v>
      </c>
      <c r="GX29" t="b">
        <v>0</v>
      </c>
      <c r="GY29">
        <v>68070.92</v>
      </c>
      <c r="GZ29" t="b">
        <v>0</v>
      </c>
      <c r="HA29">
        <v>68744.789999999994</v>
      </c>
      <c r="HB29" t="b">
        <v>0</v>
      </c>
      <c r="HC29">
        <v>68060.95</v>
      </c>
      <c r="HD29" t="b">
        <v>0</v>
      </c>
      <c r="HE29">
        <v>66260.210000000006</v>
      </c>
      <c r="HF29" t="b">
        <v>0</v>
      </c>
      <c r="HG29">
        <v>67125.16</v>
      </c>
      <c r="HH29">
        <v>26030.07</v>
      </c>
      <c r="HI29">
        <v>95.2</v>
      </c>
      <c r="HJ29">
        <v>2.5</v>
      </c>
      <c r="HK29" t="b">
        <v>0</v>
      </c>
      <c r="HL29">
        <v>25518.62</v>
      </c>
      <c r="HM29" t="b">
        <v>0</v>
      </c>
      <c r="HN29">
        <v>27083.17</v>
      </c>
      <c r="HO29" t="b">
        <v>0</v>
      </c>
      <c r="HP29">
        <v>25719.19</v>
      </c>
      <c r="HQ29" t="b">
        <v>0</v>
      </c>
      <c r="HR29">
        <v>26200.46</v>
      </c>
      <c r="HS29" t="b">
        <v>0</v>
      </c>
      <c r="HT29">
        <v>25628.91</v>
      </c>
    </row>
    <row r="30" spans="1:228" x14ac:dyDescent="0.25">
      <c r="A30" t="s">
        <v>129</v>
      </c>
      <c r="B30" t="b">
        <v>0</v>
      </c>
      <c r="C30" t="s">
        <v>128</v>
      </c>
      <c r="D30" s="37">
        <v>43993.672222222223</v>
      </c>
      <c r="E30" t="s">
        <v>107</v>
      </c>
      <c r="G30" t="s">
        <v>127</v>
      </c>
      <c r="H30">
        <v>17.256</v>
      </c>
      <c r="I30">
        <v>24.9</v>
      </c>
      <c r="J30">
        <v>3417.84</v>
      </c>
      <c r="K30" t="b">
        <v>0</v>
      </c>
      <c r="L30">
        <v>3674.16</v>
      </c>
      <c r="M30" t="b">
        <v>0</v>
      </c>
      <c r="N30">
        <v>3223.6</v>
      </c>
      <c r="O30" t="b">
        <v>0</v>
      </c>
      <c r="P30">
        <v>3784.3</v>
      </c>
      <c r="Q30" t="b">
        <v>0</v>
      </c>
      <c r="R30">
        <v>3403.83</v>
      </c>
      <c r="S30" t="b">
        <v>0</v>
      </c>
      <c r="T30">
        <v>3003.33</v>
      </c>
      <c r="U30">
        <v>15.615</v>
      </c>
      <c r="V30">
        <v>30.5</v>
      </c>
      <c r="W30">
        <v>75367.63</v>
      </c>
      <c r="X30" t="b">
        <v>0</v>
      </c>
      <c r="Y30">
        <v>77438.259999999995</v>
      </c>
      <c r="Z30" t="b">
        <v>0</v>
      </c>
      <c r="AA30">
        <v>75808.009999999995</v>
      </c>
      <c r="AB30" t="b">
        <v>0</v>
      </c>
      <c r="AC30">
        <v>76381.509999999995</v>
      </c>
      <c r="AD30" t="b">
        <v>0</v>
      </c>
      <c r="AE30">
        <v>74641.38</v>
      </c>
      <c r="AF30" t="b">
        <v>0</v>
      </c>
      <c r="AG30">
        <v>72568.98</v>
      </c>
      <c r="AH30">
        <v>1.96</v>
      </c>
      <c r="AI30">
        <v>9.3000000000000007</v>
      </c>
      <c r="AJ30">
        <v>828.86</v>
      </c>
      <c r="AK30" t="b">
        <v>0</v>
      </c>
      <c r="AL30">
        <v>870.9</v>
      </c>
      <c r="AM30" t="b">
        <v>0</v>
      </c>
      <c r="AN30">
        <v>850.88</v>
      </c>
      <c r="AO30" t="b">
        <v>0</v>
      </c>
      <c r="AP30">
        <v>680.7</v>
      </c>
      <c r="AQ30" t="b">
        <v>0</v>
      </c>
      <c r="AR30">
        <v>920.96</v>
      </c>
      <c r="AS30" t="b">
        <v>0</v>
      </c>
      <c r="AT30">
        <v>820.85</v>
      </c>
      <c r="AU30">
        <v>7.468</v>
      </c>
      <c r="AV30">
        <v>5.2</v>
      </c>
      <c r="AW30">
        <v>90499.85</v>
      </c>
      <c r="AX30" t="b">
        <v>0</v>
      </c>
      <c r="AY30">
        <v>88934.71</v>
      </c>
      <c r="AZ30" t="b">
        <v>0</v>
      </c>
      <c r="BA30">
        <v>89761.13</v>
      </c>
      <c r="BB30" t="b">
        <v>0</v>
      </c>
      <c r="BC30">
        <v>90234.15</v>
      </c>
      <c r="BD30" t="b">
        <v>0</v>
      </c>
      <c r="BE30">
        <v>91381.87</v>
      </c>
      <c r="BF30" t="b">
        <v>0</v>
      </c>
      <c r="BG30">
        <v>92187.37</v>
      </c>
      <c r="BH30">
        <v>17.225999999999999</v>
      </c>
      <c r="BI30">
        <v>4.8</v>
      </c>
      <c r="BJ30">
        <v>312449.43</v>
      </c>
      <c r="BK30" t="b">
        <v>0</v>
      </c>
      <c r="BL30">
        <v>310316.09000000003</v>
      </c>
      <c r="BM30" t="b">
        <v>0</v>
      </c>
      <c r="BN30">
        <v>310290.76</v>
      </c>
      <c r="BO30" t="b">
        <v>0</v>
      </c>
      <c r="BP30">
        <v>309584.89</v>
      </c>
      <c r="BQ30" t="b">
        <v>0</v>
      </c>
      <c r="BR30">
        <v>315412.39</v>
      </c>
      <c r="BS30" t="b">
        <v>0</v>
      </c>
      <c r="BT30">
        <v>316643.03999999998</v>
      </c>
      <c r="BU30">
        <v>0.23</v>
      </c>
      <c r="BV30">
        <v>23.6</v>
      </c>
      <c r="BW30">
        <v>30291.68</v>
      </c>
      <c r="BX30" t="b">
        <v>0</v>
      </c>
      <c r="BY30">
        <v>30141.42</v>
      </c>
      <c r="BZ30" t="b">
        <v>0</v>
      </c>
      <c r="CA30">
        <v>30070.799999999999</v>
      </c>
      <c r="CB30" t="b">
        <v>0</v>
      </c>
      <c r="CC30">
        <v>31094.080000000002</v>
      </c>
      <c r="CD30" t="b">
        <v>0</v>
      </c>
      <c r="CE30">
        <v>31144.33</v>
      </c>
      <c r="CF30" t="b">
        <v>0</v>
      </c>
      <c r="CG30">
        <v>29007.79</v>
      </c>
      <c r="CH30">
        <v>0.46500000000000002</v>
      </c>
      <c r="CI30">
        <v>6.9</v>
      </c>
      <c r="CJ30">
        <v>4731.54</v>
      </c>
      <c r="CK30" t="b">
        <v>0</v>
      </c>
      <c r="CL30">
        <v>5096.0200000000004</v>
      </c>
      <c r="CM30" t="b">
        <v>0</v>
      </c>
      <c r="CN30">
        <v>4725.53</v>
      </c>
      <c r="CO30" t="b">
        <v>0</v>
      </c>
      <c r="CP30">
        <v>4495.2</v>
      </c>
      <c r="CQ30" t="b">
        <v>0</v>
      </c>
      <c r="CR30">
        <v>4335.0200000000004</v>
      </c>
      <c r="CS30" t="b">
        <v>0</v>
      </c>
      <c r="CT30">
        <v>5005.92</v>
      </c>
      <c r="CU30">
        <v>440.11099999999999</v>
      </c>
      <c r="CV30">
        <v>2.5</v>
      </c>
      <c r="CW30">
        <v>28692.89</v>
      </c>
      <c r="CX30" t="b">
        <v>0</v>
      </c>
      <c r="CY30">
        <v>28295.61</v>
      </c>
      <c r="CZ30" t="b">
        <v>0</v>
      </c>
      <c r="DA30">
        <v>28977.91</v>
      </c>
      <c r="DB30" t="b">
        <v>0</v>
      </c>
      <c r="DC30">
        <v>28075.11</v>
      </c>
      <c r="DD30" t="b">
        <v>0</v>
      </c>
      <c r="DE30">
        <v>29118.04</v>
      </c>
      <c r="DF30" t="b">
        <v>0</v>
      </c>
      <c r="DG30">
        <v>28997.759999999998</v>
      </c>
      <c r="DH30">
        <v>2.2269999999999999</v>
      </c>
      <c r="DI30">
        <v>13.9</v>
      </c>
      <c r="DJ30">
        <v>77350.98</v>
      </c>
      <c r="DK30" t="b">
        <v>0</v>
      </c>
      <c r="DL30">
        <v>79614.649999999994</v>
      </c>
      <c r="DM30" t="b">
        <v>0</v>
      </c>
      <c r="DN30">
        <v>77189.13</v>
      </c>
      <c r="DO30" t="b">
        <v>0</v>
      </c>
      <c r="DP30">
        <v>78980.41</v>
      </c>
      <c r="DQ30" t="b">
        <v>0</v>
      </c>
      <c r="DR30">
        <v>78538.58</v>
      </c>
      <c r="DS30" t="b">
        <v>0</v>
      </c>
      <c r="DT30">
        <v>72432.11</v>
      </c>
      <c r="DU30">
        <v>170.25899999999999</v>
      </c>
      <c r="DV30">
        <v>18.5</v>
      </c>
      <c r="DW30">
        <v>18101.43</v>
      </c>
      <c r="DX30" t="b">
        <v>0</v>
      </c>
      <c r="DY30">
        <v>18440.189999999999</v>
      </c>
      <c r="DZ30" t="b">
        <v>0</v>
      </c>
      <c r="EA30">
        <v>18179.580000000002</v>
      </c>
      <c r="EB30" t="b">
        <v>0</v>
      </c>
      <c r="EC30">
        <v>18239.66</v>
      </c>
      <c r="ED30" t="b">
        <v>0</v>
      </c>
      <c r="EE30">
        <v>17638.43</v>
      </c>
      <c r="EF30" t="b">
        <v>0</v>
      </c>
      <c r="EG30">
        <v>18009.310000000001</v>
      </c>
      <c r="EH30">
        <v>4.4390000000000001</v>
      </c>
      <c r="EI30">
        <v>3.8</v>
      </c>
      <c r="EJ30">
        <v>20509</v>
      </c>
      <c r="EK30" t="b">
        <v>0</v>
      </c>
      <c r="EL30">
        <v>20785.7</v>
      </c>
      <c r="EM30" t="b">
        <v>0</v>
      </c>
      <c r="EN30">
        <v>20184.22</v>
      </c>
      <c r="EO30" t="b">
        <v>0</v>
      </c>
      <c r="EP30">
        <v>20214.22</v>
      </c>
      <c r="EQ30" t="b">
        <v>0</v>
      </c>
      <c r="ER30">
        <v>19893.560000000001</v>
      </c>
      <c r="ES30" t="b">
        <v>0</v>
      </c>
      <c r="ET30">
        <v>21467.29</v>
      </c>
      <c r="EU30">
        <v>84924.06</v>
      </c>
      <c r="EV30">
        <v>159.5</v>
      </c>
      <c r="EW30">
        <v>13.1</v>
      </c>
      <c r="EX30" t="b">
        <v>0</v>
      </c>
      <c r="EY30">
        <v>70509.27</v>
      </c>
      <c r="EZ30" t="b">
        <v>0</v>
      </c>
      <c r="FA30">
        <v>95027.41</v>
      </c>
      <c r="FB30" t="b">
        <v>0</v>
      </c>
      <c r="FC30">
        <v>88903.78</v>
      </c>
      <c r="FD30" t="b">
        <v>0</v>
      </c>
      <c r="FE30">
        <v>94231.55</v>
      </c>
      <c r="FF30" t="b">
        <v>0</v>
      </c>
      <c r="FG30">
        <v>75948.28</v>
      </c>
      <c r="FH30">
        <v>3327.73</v>
      </c>
      <c r="FI30">
        <v>93.2</v>
      </c>
      <c r="FJ30">
        <v>4.7</v>
      </c>
      <c r="FK30" t="b">
        <v>0</v>
      </c>
      <c r="FL30">
        <v>3574.03</v>
      </c>
      <c r="FM30" t="b">
        <v>0</v>
      </c>
      <c r="FN30">
        <v>3213.58</v>
      </c>
      <c r="FO30" t="b">
        <v>0</v>
      </c>
      <c r="FP30">
        <v>3193.57</v>
      </c>
      <c r="FQ30" t="b">
        <v>0</v>
      </c>
      <c r="FR30">
        <v>3383.8</v>
      </c>
      <c r="FS30" t="b">
        <v>0</v>
      </c>
      <c r="FT30">
        <v>3273.67</v>
      </c>
      <c r="FU30">
        <v>117202.87</v>
      </c>
      <c r="FV30">
        <v>160</v>
      </c>
      <c r="FW30">
        <v>12.7</v>
      </c>
      <c r="FX30" t="b">
        <v>0</v>
      </c>
      <c r="FY30">
        <v>99343.72</v>
      </c>
      <c r="FZ30" t="b">
        <v>0</v>
      </c>
      <c r="GA30">
        <v>129485.65</v>
      </c>
      <c r="GB30" t="b">
        <v>0</v>
      </c>
      <c r="GC30">
        <v>125467.32</v>
      </c>
      <c r="GD30" t="b">
        <v>0</v>
      </c>
      <c r="GE30">
        <v>129103.22</v>
      </c>
      <c r="GF30" t="b">
        <v>0</v>
      </c>
      <c r="GG30">
        <v>102614.42</v>
      </c>
      <c r="GH30">
        <v>18721.07</v>
      </c>
      <c r="GI30">
        <v>95.6</v>
      </c>
      <c r="GJ30">
        <v>1.5</v>
      </c>
      <c r="GK30" t="b">
        <v>0</v>
      </c>
      <c r="GL30">
        <v>18821.23</v>
      </c>
      <c r="GM30" t="b">
        <v>0</v>
      </c>
      <c r="GN30">
        <v>19172.150000000001</v>
      </c>
      <c r="GO30" t="b">
        <v>0</v>
      </c>
      <c r="GP30">
        <v>18580.650000000001</v>
      </c>
      <c r="GQ30" t="b">
        <v>0</v>
      </c>
      <c r="GR30">
        <v>18490.62</v>
      </c>
      <c r="GS30" t="b">
        <v>0</v>
      </c>
      <c r="GT30">
        <v>18540.68</v>
      </c>
      <c r="GU30">
        <v>118342.08</v>
      </c>
      <c r="GV30">
        <v>159</v>
      </c>
      <c r="GW30">
        <v>14.3</v>
      </c>
      <c r="GX30" t="b">
        <v>0</v>
      </c>
      <c r="GY30">
        <v>101589.09</v>
      </c>
      <c r="GZ30" t="b">
        <v>0</v>
      </c>
      <c r="HA30">
        <v>133446.48000000001</v>
      </c>
      <c r="HB30" t="b">
        <v>0</v>
      </c>
      <c r="HC30">
        <v>124972.2</v>
      </c>
      <c r="HD30" t="b">
        <v>0</v>
      </c>
      <c r="HE30">
        <v>132780.22</v>
      </c>
      <c r="HF30" t="b">
        <v>0</v>
      </c>
      <c r="HG30">
        <v>98922.43</v>
      </c>
      <c r="HH30">
        <v>25410.33</v>
      </c>
      <c r="HI30">
        <v>92.9</v>
      </c>
      <c r="HJ30">
        <v>1.6</v>
      </c>
      <c r="HK30" t="b">
        <v>0</v>
      </c>
      <c r="HL30">
        <v>25729.119999999999</v>
      </c>
      <c r="HM30" t="b">
        <v>0</v>
      </c>
      <c r="HN30">
        <v>24786.58</v>
      </c>
      <c r="HO30" t="b">
        <v>0</v>
      </c>
      <c r="HP30">
        <v>25318.26</v>
      </c>
      <c r="HQ30" t="b">
        <v>0</v>
      </c>
      <c r="HR30">
        <v>25779.37</v>
      </c>
      <c r="HS30" t="b">
        <v>0</v>
      </c>
      <c r="HT30">
        <v>25438.31</v>
      </c>
    </row>
    <row r="31" spans="1:228" x14ac:dyDescent="0.25">
      <c r="A31" t="s">
        <v>126</v>
      </c>
      <c r="B31" t="b">
        <v>0</v>
      </c>
      <c r="C31" t="s">
        <v>125</v>
      </c>
      <c r="D31" s="37">
        <v>43993.674305555556</v>
      </c>
      <c r="E31" t="s">
        <v>107</v>
      </c>
      <c r="G31" t="s">
        <v>124</v>
      </c>
      <c r="H31">
        <v>33.521999999999998</v>
      </c>
      <c r="I31">
        <v>58.7</v>
      </c>
      <c r="J31">
        <v>4234.88</v>
      </c>
      <c r="K31" t="b">
        <v>0</v>
      </c>
      <c r="L31">
        <v>3904.45</v>
      </c>
      <c r="M31" t="b">
        <v>0</v>
      </c>
      <c r="N31">
        <v>4525.26</v>
      </c>
      <c r="O31" t="b">
        <v>0</v>
      </c>
      <c r="P31">
        <v>4264.8900000000003</v>
      </c>
      <c r="Q31" t="b">
        <v>0</v>
      </c>
      <c r="R31">
        <v>3834.36</v>
      </c>
      <c r="S31" t="b">
        <v>0</v>
      </c>
      <c r="T31">
        <v>4645.43</v>
      </c>
      <c r="U31">
        <v>33.622999999999998</v>
      </c>
      <c r="V31">
        <v>74.599999999999994</v>
      </c>
      <c r="W31">
        <v>86543.92</v>
      </c>
      <c r="X31" t="b">
        <v>0</v>
      </c>
      <c r="Y31">
        <v>84956.37</v>
      </c>
      <c r="Z31" t="b">
        <v>0</v>
      </c>
      <c r="AA31">
        <v>85791.63</v>
      </c>
      <c r="AB31" t="b">
        <v>0</v>
      </c>
      <c r="AC31">
        <v>87765.21</v>
      </c>
      <c r="AD31" t="b">
        <v>0</v>
      </c>
      <c r="AE31">
        <v>78071.38</v>
      </c>
      <c r="AF31" t="b">
        <v>0</v>
      </c>
      <c r="AG31">
        <v>96135.02</v>
      </c>
      <c r="AH31">
        <v>98.605999999999995</v>
      </c>
      <c r="AI31">
        <v>5.4</v>
      </c>
      <c r="AJ31">
        <v>42439.18</v>
      </c>
      <c r="AK31" t="b">
        <v>0</v>
      </c>
      <c r="AL31">
        <v>43206.25</v>
      </c>
      <c r="AM31" t="b">
        <v>0</v>
      </c>
      <c r="AN31">
        <v>41790.769999999997</v>
      </c>
      <c r="AO31" t="b">
        <v>0</v>
      </c>
      <c r="AP31">
        <v>42633.94</v>
      </c>
      <c r="AQ31" t="b">
        <v>0</v>
      </c>
      <c r="AR31">
        <v>43095.66</v>
      </c>
      <c r="AS31" t="b">
        <v>0</v>
      </c>
      <c r="AT31">
        <v>41469.26</v>
      </c>
      <c r="AU31">
        <v>2.1629999999999998</v>
      </c>
      <c r="AV31">
        <v>6.7</v>
      </c>
      <c r="AW31">
        <v>26853.35</v>
      </c>
      <c r="AX31" t="b">
        <v>0</v>
      </c>
      <c r="AY31">
        <v>27503.19</v>
      </c>
      <c r="AZ31" t="b">
        <v>0</v>
      </c>
      <c r="BA31">
        <v>26480.28</v>
      </c>
      <c r="BB31" t="b">
        <v>0</v>
      </c>
      <c r="BC31">
        <v>26319.8</v>
      </c>
      <c r="BD31" t="b">
        <v>0</v>
      </c>
      <c r="BE31">
        <v>27553.32</v>
      </c>
      <c r="BF31" t="b">
        <v>0</v>
      </c>
      <c r="BG31">
        <v>26410.16</v>
      </c>
      <c r="BH31">
        <v>26.995000000000001</v>
      </c>
      <c r="BI31">
        <v>4.8</v>
      </c>
      <c r="BJ31">
        <v>495136.6</v>
      </c>
      <c r="BK31" t="b">
        <v>0</v>
      </c>
      <c r="BL31">
        <v>494996.2</v>
      </c>
      <c r="BM31" t="b">
        <v>0</v>
      </c>
      <c r="BN31">
        <v>491922.64</v>
      </c>
      <c r="BO31" t="b">
        <v>0</v>
      </c>
      <c r="BP31">
        <v>500380.54</v>
      </c>
      <c r="BQ31" t="b">
        <v>0</v>
      </c>
      <c r="BR31">
        <v>501820.44</v>
      </c>
      <c r="BS31" t="b">
        <v>0</v>
      </c>
      <c r="BT31">
        <v>486563.18</v>
      </c>
      <c r="BU31">
        <v>53.073</v>
      </c>
      <c r="BV31">
        <v>51</v>
      </c>
      <c r="BW31">
        <v>2718413.66</v>
      </c>
      <c r="BX31" t="b">
        <v>0</v>
      </c>
      <c r="BY31">
        <v>2615606.37</v>
      </c>
      <c r="BZ31" t="b">
        <v>0</v>
      </c>
      <c r="CA31">
        <v>2685508.23</v>
      </c>
      <c r="CB31" t="b">
        <v>0</v>
      </c>
      <c r="CC31">
        <v>2786538.08</v>
      </c>
      <c r="CD31" t="b">
        <v>0</v>
      </c>
      <c r="CE31">
        <v>2410667.2200000002</v>
      </c>
      <c r="CF31" t="b">
        <v>0</v>
      </c>
      <c r="CG31">
        <v>3093748.41</v>
      </c>
      <c r="CH31">
        <v>72.563000000000002</v>
      </c>
      <c r="CI31">
        <v>5.5</v>
      </c>
      <c r="CJ31">
        <v>706867.6</v>
      </c>
      <c r="CK31" t="b">
        <v>0</v>
      </c>
      <c r="CL31">
        <v>711363.43</v>
      </c>
      <c r="CM31" t="b">
        <v>0</v>
      </c>
      <c r="CN31">
        <v>710923.54</v>
      </c>
      <c r="CO31" t="b">
        <v>0</v>
      </c>
      <c r="CP31">
        <v>701143.83</v>
      </c>
      <c r="CQ31" t="b">
        <v>0</v>
      </c>
      <c r="CR31">
        <v>710204.2</v>
      </c>
      <c r="CS31" t="b">
        <v>0</v>
      </c>
      <c r="CT31">
        <v>700703</v>
      </c>
      <c r="CU31">
        <v>734.70399999999995</v>
      </c>
      <c r="CV31">
        <v>2.1</v>
      </c>
      <c r="CW31">
        <v>46343.43</v>
      </c>
      <c r="CX31" t="b">
        <v>0</v>
      </c>
      <c r="CY31">
        <v>46982.15</v>
      </c>
      <c r="CZ31" t="b">
        <v>0</v>
      </c>
      <c r="DA31">
        <v>46741.3</v>
      </c>
      <c r="DB31" t="b">
        <v>0</v>
      </c>
      <c r="DC31">
        <v>46429.71</v>
      </c>
      <c r="DD31" t="b">
        <v>0</v>
      </c>
      <c r="DE31">
        <v>45526.09</v>
      </c>
      <c r="DF31" t="b">
        <v>0</v>
      </c>
      <c r="DG31">
        <v>46037.89</v>
      </c>
      <c r="DH31">
        <v>67.674999999999997</v>
      </c>
      <c r="DI31">
        <v>55.7</v>
      </c>
      <c r="DJ31">
        <v>1610429.28</v>
      </c>
      <c r="DK31" t="b">
        <v>0</v>
      </c>
      <c r="DL31">
        <v>1570238.62</v>
      </c>
      <c r="DM31" t="b">
        <v>0</v>
      </c>
      <c r="DN31">
        <v>1597295.25</v>
      </c>
      <c r="DO31" t="b">
        <v>0</v>
      </c>
      <c r="DP31">
        <v>1596309.85</v>
      </c>
      <c r="DQ31" t="b">
        <v>0</v>
      </c>
      <c r="DR31">
        <v>1439071.21</v>
      </c>
      <c r="DS31" t="b">
        <v>0</v>
      </c>
      <c r="DT31">
        <v>1849231.47</v>
      </c>
      <c r="DU31">
        <v>454.54599999999999</v>
      </c>
      <c r="DV31">
        <v>63.9</v>
      </c>
      <c r="DW31">
        <v>30344.16</v>
      </c>
      <c r="DX31" t="b">
        <v>0</v>
      </c>
      <c r="DY31">
        <v>28576.45</v>
      </c>
      <c r="DZ31" t="b">
        <v>0</v>
      </c>
      <c r="EA31">
        <v>30793.200000000001</v>
      </c>
      <c r="EB31" t="b">
        <v>0</v>
      </c>
      <c r="EC31">
        <v>29399.09</v>
      </c>
      <c r="ED31" t="b">
        <v>0</v>
      </c>
      <c r="EE31">
        <v>27363</v>
      </c>
      <c r="EF31" t="b">
        <v>0</v>
      </c>
      <c r="EG31">
        <v>35589.050000000003</v>
      </c>
      <c r="EH31">
        <v>91.619</v>
      </c>
      <c r="EI31">
        <v>1.5</v>
      </c>
      <c r="EJ31">
        <v>411735.39</v>
      </c>
      <c r="EK31" t="b">
        <v>0</v>
      </c>
      <c r="EL31">
        <v>415364.06</v>
      </c>
      <c r="EM31" t="b">
        <v>0</v>
      </c>
      <c r="EN31">
        <v>410936.46</v>
      </c>
      <c r="EO31" t="b">
        <v>0</v>
      </c>
      <c r="EP31">
        <v>408999.54</v>
      </c>
      <c r="EQ31" t="b">
        <v>0</v>
      </c>
      <c r="ER31">
        <v>414231.81</v>
      </c>
      <c r="ES31" t="b">
        <v>0</v>
      </c>
      <c r="ET31">
        <v>409145.08</v>
      </c>
      <c r="EU31">
        <v>70397.72</v>
      </c>
      <c r="EV31">
        <v>132.19999999999999</v>
      </c>
      <c r="EW31">
        <v>31.1</v>
      </c>
      <c r="EX31" t="b">
        <v>0</v>
      </c>
      <c r="EY31">
        <v>84322.4</v>
      </c>
      <c r="EZ31" t="b">
        <v>0</v>
      </c>
      <c r="FA31">
        <v>80527.17</v>
      </c>
      <c r="FB31" t="b">
        <v>0</v>
      </c>
      <c r="FC31">
        <v>90595.02</v>
      </c>
      <c r="FD31" t="b">
        <v>0</v>
      </c>
      <c r="FE31">
        <v>59199.81</v>
      </c>
      <c r="FF31" t="b">
        <v>0</v>
      </c>
      <c r="FG31">
        <v>37344.22</v>
      </c>
      <c r="FH31">
        <v>3411.84</v>
      </c>
      <c r="FI31">
        <v>95.6</v>
      </c>
      <c r="FJ31">
        <v>5.4</v>
      </c>
      <c r="FK31" t="b">
        <v>0</v>
      </c>
      <c r="FL31">
        <v>3293.68</v>
      </c>
      <c r="FM31" t="b">
        <v>0</v>
      </c>
      <c r="FN31">
        <v>3433.86</v>
      </c>
      <c r="FO31" t="b">
        <v>0</v>
      </c>
      <c r="FP31">
        <v>3724.23</v>
      </c>
      <c r="FQ31" t="b">
        <v>0</v>
      </c>
      <c r="FR31">
        <v>3323.73</v>
      </c>
      <c r="FS31" t="b">
        <v>0</v>
      </c>
      <c r="FT31">
        <v>3283.68</v>
      </c>
      <c r="FU31">
        <v>98982.02</v>
      </c>
      <c r="FV31">
        <v>135.1</v>
      </c>
      <c r="FW31">
        <v>33.4</v>
      </c>
      <c r="FX31" t="b">
        <v>0</v>
      </c>
      <c r="FY31">
        <v>118945.12</v>
      </c>
      <c r="FZ31" t="b">
        <v>0</v>
      </c>
      <c r="GA31">
        <v>113486.89</v>
      </c>
      <c r="GB31" t="b">
        <v>0</v>
      </c>
      <c r="GC31">
        <v>131133.69</v>
      </c>
      <c r="GD31" t="b">
        <v>0</v>
      </c>
      <c r="GE31">
        <v>81699.33</v>
      </c>
      <c r="GF31" t="b">
        <v>0</v>
      </c>
      <c r="GG31">
        <v>49645.07</v>
      </c>
      <c r="GH31">
        <v>19053.71</v>
      </c>
      <c r="GI31">
        <v>97.3</v>
      </c>
      <c r="GJ31">
        <v>1.4</v>
      </c>
      <c r="GK31" t="b">
        <v>0</v>
      </c>
      <c r="GL31">
        <v>18981.52</v>
      </c>
      <c r="GM31" t="b">
        <v>0</v>
      </c>
      <c r="GN31">
        <v>18971.5</v>
      </c>
      <c r="GO31" t="b">
        <v>0</v>
      </c>
      <c r="GP31">
        <v>19422.55</v>
      </c>
      <c r="GQ31" t="b">
        <v>0</v>
      </c>
      <c r="GR31">
        <v>19171.98</v>
      </c>
      <c r="GS31" t="b">
        <v>0</v>
      </c>
      <c r="GT31">
        <v>18721.02</v>
      </c>
      <c r="GU31">
        <v>99925.759999999995</v>
      </c>
      <c r="GV31">
        <v>134.30000000000001</v>
      </c>
      <c r="GW31">
        <v>33.799999999999997</v>
      </c>
      <c r="GX31" t="b">
        <v>0</v>
      </c>
      <c r="GY31">
        <v>122032.68</v>
      </c>
      <c r="GZ31" t="b">
        <v>0</v>
      </c>
      <c r="HA31">
        <v>114826.57</v>
      </c>
      <c r="HB31" t="b">
        <v>0</v>
      </c>
      <c r="HC31">
        <v>131561.21</v>
      </c>
      <c r="HD31" t="b">
        <v>0</v>
      </c>
      <c r="HE31">
        <v>81461.070000000007</v>
      </c>
      <c r="HF31" t="b">
        <v>0</v>
      </c>
      <c r="HG31">
        <v>49747.25</v>
      </c>
      <c r="HH31">
        <v>26653.96</v>
      </c>
      <c r="HI31">
        <v>97.5</v>
      </c>
      <c r="HJ31">
        <v>3.7</v>
      </c>
      <c r="HK31" t="b">
        <v>0</v>
      </c>
      <c r="HL31">
        <v>28136.38</v>
      </c>
      <c r="HM31" t="b">
        <v>0</v>
      </c>
      <c r="HN31">
        <v>25598.91</v>
      </c>
      <c r="HO31" t="b">
        <v>0</v>
      </c>
      <c r="HP31">
        <v>27103.15</v>
      </c>
      <c r="HQ31" t="b">
        <v>0</v>
      </c>
      <c r="HR31">
        <v>26250.74</v>
      </c>
      <c r="HS31" t="b">
        <v>0</v>
      </c>
      <c r="HT31">
        <v>26180.63</v>
      </c>
    </row>
    <row r="32" spans="1:228" x14ac:dyDescent="0.25">
      <c r="A32" t="s">
        <v>123</v>
      </c>
      <c r="B32" t="b">
        <v>0</v>
      </c>
      <c r="C32" t="s">
        <v>122</v>
      </c>
      <c r="D32" s="37">
        <v>43993.676388888889</v>
      </c>
      <c r="E32" t="s">
        <v>107</v>
      </c>
      <c r="G32" t="s">
        <v>121</v>
      </c>
      <c r="H32">
        <v>47.061999999999998</v>
      </c>
      <c r="I32">
        <v>9.6999999999999993</v>
      </c>
      <c r="J32">
        <v>4417.12</v>
      </c>
      <c r="K32" t="b">
        <v>0</v>
      </c>
      <c r="L32">
        <v>4355.0200000000004</v>
      </c>
      <c r="M32" t="b">
        <v>0</v>
      </c>
      <c r="N32">
        <v>3854.38</v>
      </c>
      <c r="O32" t="b">
        <v>0</v>
      </c>
      <c r="P32">
        <v>4335.01</v>
      </c>
      <c r="Q32" t="b">
        <v>0</v>
      </c>
      <c r="R32">
        <v>4695.4799999999996</v>
      </c>
      <c r="S32" t="b">
        <v>0</v>
      </c>
      <c r="T32">
        <v>4845.7</v>
      </c>
      <c r="U32">
        <v>50.808</v>
      </c>
      <c r="V32">
        <v>2.8</v>
      </c>
      <c r="W32">
        <v>90683.94</v>
      </c>
      <c r="X32" t="b">
        <v>0</v>
      </c>
      <c r="Y32">
        <v>91149.48</v>
      </c>
      <c r="Z32" t="b">
        <v>0</v>
      </c>
      <c r="AA32">
        <v>91350.28</v>
      </c>
      <c r="AB32" t="b">
        <v>0</v>
      </c>
      <c r="AC32">
        <v>88429.65</v>
      </c>
      <c r="AD32" t="b">
        <v>0</v>
      </c>
      <c r="AE32">
        <v>91723.71</v>
      </c>
      <c r="AF32" t="b">
        <v>0</v>
      </c>
      <c r="AG32">
        <v>90766.56</v>
      </c>
      <c r="AH32">
        <v>110.20399999999999</v>
      </c>
      <c r="AI32">
        <v>3.7</v>
      </c>
      <c r="AJ32">
        <v>50546.65</v>
      </c>
      <c r="AK32" t="b">
        <v>0</v>
      </c>
      <c r="AL32">
        <v>50094.52</v>
      </c>
      <c r="AM32" t="b">
        <v>0</v>
      </c>
      <c r="AN32">
        <v>50245.45</v>
      </c>
      <c r="AO32" t="b">
        <v>0</v>
      </c>
      <c r="AP32">
        <v>50536.38</v>
      </c>
      <c r="AQ32" t="b">
        <v>0</v>
      </c>
      <c r="AR32">
        <v>50988.69</v>
      </c>
      <c r="AS32" t="b">
        <v>0</v>
      </c>
      <c r="AT32">
        <v>50868.22</v>
      </c>
      <c r="AU32">
        <v>2.153</v>
      </c>
      <c r="AV32">
        <v>3.9</v>
      </c>
      <c r="AW32">
        <v>28502.080000000002</v>
      </c>
      <c r="AX32" t="b">
        <v>0</v>
      </c>
      <c r="AY32">
        <v>28315.61</v>
      </c>
      <c r="AZ32" t="b">
        <v>0</v>
      </c>
      <c r="BA32">
        <v>28385.77</v>
      </c>
      <c r="BB32" t="b">
        <v>0</v>
      </c>
      <c r="BC32">
        <v>28816.92</v>
      </c>
      <c r="BD32" t="b">
        <v>0</v>
      </c>
      <c r="BE32">
        <v>28586.15</v>
      </c>
      <c r="BF32" t="b">
        <v>0</v>
      </c>
      <c r="BG32">
        <v>28405.93</v>
      </c>
      <c r="BH32">
        <v>49.238</v>
      </c>
      <c r="BI32">
        <v>2.8</v>
      </c>
      <c r="BJ32">
        <v>952119.01</v>
      </c>
      <c r="BK32" t="b">
        <v>0</v>
      </c>
      <c r="BL32">
        <v>963668.36</v>
      </c>
      <c r="BM32" t="b">
        <v>0</v>
      </c>
      <c r="BN32">
        <v>933054.51</v>
      </c>
      <c r="BO32" t="b">
        <v>0</v>
      </c>
      <c r="BP32">
        <v>946715.65</v>
      </c>
      <c r="BQ32" t="b">
        <v>0</v>
      </c>
      <c r="BR32">
        <v>950572.84</v>
      </c>
      <c r="BS32" t="b">
        <v>0</v>
      </c>
      <c r="BT32">
        <v>966583.7</v>
      </c>
      <c r="BU32">
        <v>136.36799999999999</v>
      </c>
      <c r="BV32">
        <v>3.1</v>
      </c>
      <c r="BW32">
        <v>5491358.6600000001</v>
      </c>
      <c r="BX32" t="b">
        <v>0</v>
      </c>
      <c r="BY32">
        <v>5390030.9299999997</v>
      </c>
      <c r="BZ32" t="b">
        <v>0</v>
      </c>
      <c r="CA32">
        <v>5440868.4900000002</v>
      </c>
      <c r="CB32" t="b">
        <v>0</v>
      </c>
      <c r="CC32">
        <v>5433223.0300000003</v>
      </c>
      <c r="CD32" t="b">
        <v>0</v>
      </c>
      <c r="CE32">
        <v>5615970.46</v>
      </c>
      <c r="CF32" t="b">
        <v>0</v>
      </c>
      <c r="CG32">
        <v>5576700.4100000001</v>
      </c>
      <c r="CH32">
        <v>132.15100000000001</v>
      </c>
      <c r="CI32">
        <v>3.7</v>
      </c>
      <c r="CJ32">
        <v>1371841.11</v>
      </c>
      <c r="CK32" t="b">
        <v>0</v>
      </c>
      <c r="CL32">
        <v>1367268.39</v>
      </c>
      <c r="CM32" t="b">
        <v>0</v>
      </c>
      <c r="CN32">
        <v>1365814.87</v>
      </c>
      <c r="CO32" t="b">
        <v>0</v>
      </c>
      <c r="CP32">
        <v>1382047.04</v>
      </c>
      <c r="CQ32" t="b">
        <v>0</v>
      </c>
      <c r="CR32">
        <v>1364775.35</v>
      </c>
      <c r="CS32" t="b">
        <v>0</v>
      </c>
      <c r="CT32">
        <v>1379299.88</v>
      </c>
      <c r="CU32">
        <v>1484.4649999999999</v>
      </c>
      <c r="CV32">
        <v>1.4</v>
      </c>
      <c r="CW32">
        <v>91477.07</v>
      </c>
      <c r="CX32" t="b">
        <v>0</v>
      </c>
      <c r="CY32">
        <v>91001.64</v>
      </c>
      <c r="CZ32" t="b">
        <v>0</v>
      </c>
      <c r="DA32">
        <v>91253.15</v>
      </c>
      <c r="DB32" t="b">
        <v>0</v>
      </c>
      <c r="DC32">
        <v>93611.09</v>
      </c>
      <c r="DD32" t="b">
        <v>0</v>
      </c>
      <c r="DE32">
        <v>90477.97</v>
      </c>
      <c r="DF32" t="b">
        <v>0</v>
      </c>
      <c r="DG32">
        <v>91041.49</v>
      </c>
      <c r="DH32">
        <v>451.32299999999998</v>
      </c>
      <c r="DI32">
        <v>1.4</v>
      </c>
      <c r="DJ32">
        <v>8344691.2699999996</v>
      </c>
      <c r="DK32" t="b">
        <v>0</v>
      </c>
      <c r="DL32">
        <v>8332129.96</v>
      </c>
      <c r="DM32" t="b">
        <v>0</v>
      </c>
      <c r="DN32">
        <v>8338714.3600000003</v>
      </c>
      <c r="DO32" t="b">
        <v>0</v>
      </c>
      <c r="DP32">
        <v>8273983.0700000003</v>
      </c>
      <c r="DQ32" t="b">
        <v>0</v>
      </c>
      <c r="DR32">
        <v>8401166.5</v>
      </c>
      <c r="DS32" t="b">
        <v>0</v>
      </c>
      <c r="DT32">
        <v>8377462.4800000004</v>
      </c>
      <c r="DU32">
        <v>1280.069</v>
      </c>
      <c r="DV32">
        <v>1.3</v>
      </c>
      <c r="DW32">
        <v>62549.62</v>
      </c>
      <c r="DX32" t="b">
        <v>0</v>
      </c>
      <c r="DY32">
        <v>63108.31</v>
      </c>
      <c r="DZ32" t="b">
        <v>0</v>
      </c>
      <c r="EA32">
        <v>61962.61</v>
      </c>
      <c r="EB32" t="b">
        <v>0</v>
      </c>
      <c r="EC32">
        <v>60364.15</v>
      </c>
      <c r="ED32" t="b">
        <v>0</v>
      </c>
      <c r="EE32">
        <v>63882.32</v>
      </c>
      <c r="EF32" t="b">
        <v>0</v>
      </c>
      <c r="EG32">
        <v>63430.720000000001</v>
      </c>
      <c r="EH32">
        <v>453.82400000000001</v>
      </c>
      <c r="EI32">
        <v>0.7</v>
      </c>
      <c r="EJ32">
        <v>2069909.71</v>
      </c>
      <c r="EK32" t="b">
        <v>0</v>
      </c>
      <c r="EL32">
        <v>2065000.63</v>
      </c>
      <c r="EM32" t="b">
        <v>0</v>
      </c>
      <c r="EN32">
        <v>2086086.48</v>
      </c>
      <c r="EO32" t="b">
        <v>0</v>
      </c>
      <c r="EP32">
        <v>2093821.25</v>
      </c>
      <c r="EQ32" t="b">
        <v>0</v>
      </c>
      <c r="ER32">
        <v>2023672.59</v>
      </c>
      <c r="ES32" t="b">
        <v>0</v>
      </c>
      <c r="ET32">
        <v>2080967.61</v>
      </c>
      <c r="EU32">
        <v>49005.760000000002</v>
      </c>
      <c r="EV32">
        <v>92</v>
      </c>
      <c r="EW32">
        <v>2.5</v>
      </c>
      <c r="EX32" t="b">
        <v>0</v>
      </c>
      <c r="EY32">
        <v>50797.97</v>
      </c>
      <c r="EZ32" t="b">
        <v>0</v>
      </c>
      <c r="FA32">
        <v>48065.46</v>
      </c>
      <c r="FB32" t="b">
        <v>0</v>
      </c>
      <c r="FC32">
        <v>47864.6</v>
      </c>
      <c r="FD32" t="b">
        <v>0</v>
      </c>
      <c r="FE32">
        <v>49722.77</v>
      </c>
      <c r="FF32" t="b">
        <v>0</v>
      </c>
      <c r="FG32">
        <v>48578.02</v>
      </c>
      <c r="FH32">
        <v>3632.11</v>
      </c>
      <c r="FI32">
        <v>101.7</v>
      </c>
      <c r="FJ32">
        <v>3.9</v>
      </c>
      <c r="FK32" t="b">
        <v>0</v>
      </c>
      <c r="FL32">
        <v>3674.16</v>
      </c>
      <c r="FM32" t="b">
        <v>0</v>
      </c>
      <c r="FN32">
        <v>3393.8</v>
      </c>
      <c r="FO32" t="b">
        <v>0</v>
      </c>
      <c r="FP32">
        <v>3674.16</v>
      </c>
      <c r="FQ32" t="b">
        <v>0</v>
      </c>
      <c r="FR32">
        <v>3654.14</v>
      </c>
      <c r="FS32" t="b">
        <v>0</v>
      </c>
      <c r="FT32">
        <v>3764.28</v>
      </c>
      <c r="FU32">
        <v>66495.37</v>
      </c>
      <c r="FV32">
        <v>90.8</v>
      </c>
      <c r="FW32">
        <v>1.7</v>
      </c>
      <c r="FX32" t="b">
        <v>0</v>
      </c>
      <c r="FY32">
        <v>67787.350000000006</v>
      </c>
      <c r="FZ32" t="b">
        <v>0</v>
      </c>
      <c r="GA32">
        <v>66207.58</v>
      </c>
      <c r="GB32" t="b">
        <v>0</v>
      </c>
      <c r="GC32">
        <v>64779.38</v>
      </c>
      <c r="GD32" t="b">
        <v>0</v>
      </c>
      <c r="GE32">
        <v>66629.98</v>
      </c>
      <c r="GF32" t="b">
        <v>0</v>
      </c>
      <c r="GG32">
        <v>67072.570000000007</v>
      </c>
      <c r="GH32">
        <v>19372.55</v>
      </c>
      <c r="GI32">
        <v>98.9</v>
      </c>
      <c r="GJ32">
        <v>1.6</v>
      </c>
      <c r="GK32" t="b">
        <v>0</v>
      </c>
      <c r="GL32">
        <v>19091.900000000001</v>
      </c>
      <c r="GM32" t="b">
        <v>0</v>
      </c>
      <c r="GN32">
        <v>19563.009999999998</v>
      </c>
      <c r="GO32" t="b">
        <v>0</v>
      </c>
      <c r="GP32">
        <v>19633.22</v>
      </c>
      <c r="GQ32" t="b">
        <v>0</v>
      </c>
      <c r="GR32">
        <v>18971.580000000002</v>
      </c>
      <c r="GS32" t="b">
        <v>0</v>
      </c>
      <c r="GT32">
        <v>19603.05</v>
      </c>
      <c r="GU32">
        <v>66829.75</v>
      </c>
      <c r="GV32">
        <v>89.8</v>
      </c>
      <c r="GW32">
        <v>0.9</v>
      </c>
      <c r="GX32" t="b">
        <v>0</v>
      </c>
      <c r="GY32">
        <v>67216.009999999995</v>
      </c>
      <c r="GZ32" t="b">
        <v>0</v>
      </c>
      <c r="HA32">
        <v>67547.86</v>
      </c>
      <c r="HB32" t="b">
        <v>0</v>
      </c>
      <c r="HC32">
        <v>66813.570000000007</v>
      </c>
      <c r="HD32" t="b">
        <v>0</v>
      </c>
      <c r="HE32">
        <v>66622.59</v>
      </c>
      <c r="HF32" t="b">
        <v>0</v>
      </c>
      <c r="HG32">
        <v>65948.73</v>
      </c>
      <c r="HH32">
        <v>27093.18</v>
      </c>
      <c r="HI32">
        <v>99.1</v>
      </c>
      <c r="HJ32">
        <v>1.8</v>
      </c>
      <c r="HK32" t="b">
        <v>0</v>
      </c>
      <c r="HL32">
        <v>26792.54</v>
      </c>
      <c r="HM32" t="b">
        <v>0</v>
      </c>
      <c r="HN32">
        <v>27524.28</v>
      </c>
      <c r="HO32" t="b">
        <v>0</v>
      </c>
      <c r="HP32">
        <v>27644.69</v>
      </c>
      <c r="HQ32" t="b">
        <v>0</v>
      </c>
      <c r="HR32">
        <v>27052.98</v>
      </c>
      <c r="HS32" t="b">
        <v>0</v>
      </c>
      <c r="HT32">
        <v>26451.4</v>
      </c>
    </row>
    <row r="33" spans="1:228" x14ac:dyDescent="0.25">
      <c r="A33" t="s">
        <v>120</v>
      </c>
      <c r="B33" t="b">
        <v>0</v>
      </c>
      <c r="C33" t="s">
        <v>119</v>
      </c>
      <c r="D33" s="37">
        <v>43993.679166666669</v>
      </c>
      <c r="E33" t="s">
        <v>107</v>
      </c>
      <c r="G33" t="s">
        <v>118</v>
      </c>
      <c r="H33">
        <v>48.395000000000003</v>
      </c>
      <c r="I33">
        <v>6.2</v>
      </c>
      <c r="J33">
        <v>4707.5</v>
      </c>
      <c r="K33" t="b">
        <v>0</v>
      </c>
      <c r="L33">
        <v>4525.24</v>
      </c>
      <c r="M33" t="b">
        <v>0</v>
      </c>
      <c r="N33">
        <v>4695.4799999999996</v>
      </c>
      <c r="O33" t="b">
        <v>0</v>
      </c>
      <c r="P33">
        <v>5106</v>
      </c>
      <c r="Q33" t="b">
        <v>0</v>
      </c>
      <c r="R33">
        <v>4425.1400000000003</v>
      </c>
      <c r="S33" t="b">
        <v>0</v>
      </c>
      <c r="T33">
        <v>4785.62</v>
      </c>
      <c r="U33">
        <v>49.648000000000003</v>
      </c>
      <c r="V33">
        <v>1.4</v>
      </c>
      <c r="W33">
        <v>92764.41</v>
      </c>
      <c r="X33" t="b">
        <v>0</v>
      </c>
      <c r="Y33">
        <v>92437.88</v>
      </c>
      <c r="Z33" t="b">
        <v>0</v>
      </c>
      <c r="AA33">
        <v>93918.399999999994</v>
      </c>
      <c r="AB33" t="b">
        <v>0</v>
      </c>
      <c r="AC33">
        <v>91511.33</v>
      </c>
      <c r="AD33" t="b">
        <v>0</v>
      </c>
      <c r="AE33">
        <v>93405.63</v>
      </c>
      <c r="AF33" t="b">
        <v>0</v>
      </c>
      <c r="AG33">
        <v>92548.82</v>
      </c>
      <c r="AH33">
        <v>95.296999999999997</v>
      </c>
      <c r="AI33">
        <v>8.1</v>
      </c>
      <c r="AJ33">
        <v>42272.62</v>
      </c>
      <c r="AK33" t="b">
        <v>0</v>
      </c>
      <c r="AL33">
        <v>42312.53</v>
      </c>
      <c r="AM33" t="b">
        <v>0</v>
      </c>
      <c r="AN33">
        <v>41710.32</v>
      </c>
      <c r="AO33" t="b">
        <v>0</v>
      </c>
      <c r="AP33">
        <v>40696.51</v>
      </c>
      <c r="AQ33" t="b">
        <v>0</v>
      </c>
      <c r="AR33">
        <v>41278.54</v>
      </c>
      <c r="AS33" t="b">
        <v>0</v>
      </c>
      <c r="AT33">
        <v>45365.22</v>
      </c>
      <c r="AU33">
        <v>2.08</v>
      </c>
      <c r="AV33">
        <v>7.4</v>
      </c>
      <c r="AW33">
        <v>26622.720000000001</v>
      </c>
      <c r="AX33" t="b">
        <v>0</v>
      </c>
      <c r="AY33">
        <v>26951.54</v>
      </c>
      <c r="AZ33" t="b">
        <v>0</v>
      </c>
      <c r="BA33">
        <v>25788.28</v>
      </c>
      <c r="BB33" t="b">
        <v>0</v>
      </c>
      <c r="BC33">
        <v>26460.31</v>
      </c>
      <c r="BD33" t="b">
        <v>0</v>
      </c>
      <c r="BE33">
        <v>26550.63</v>
      </c>
      <c r="BF33" t="b">
        <v>0</v>
      </c>
      <c r="BG33">
        <v>27362.84</v>
      </c>
      <c r="BH33">
        <v>25.760999999999999</v>
      </c>
      <c r="BI33">
        <v>6</v>
      </c>
      <c r="BJ33">
        <v>487730.6</v>
      </c>
      <c r="BK33" t="b">
        <v>0</v>
      </c>
      <c r="BL33">
        <v>492128.72</v>
      </c>
      <c r="BM33" t="b">
        <v>0</v>
      </c>
      <c r="BN33">
        <v>490433.83</v>
      </c>
      <c r="BO33" t="b">
        <v>0</v>
      </c>
      <c r="BP33">
        <v>479885.97</v>
      </c>
      <c r="BQ33" t="b">
        <v>0</v>
      </c>
      <c r="BR33">
        <v>485128.49</v>
      </c>
      <c r="BS33" t="b">
        <v>0</v>
      </c>
      <c r="BT33">
        <v>491076.01</v>
      </c>
      <c r="BU33">
        <v>69.400000000000006</v>
      </c>
      <c r="BV33">
        <v>1.4</v>
      </c>
      <c r="BW33">
        <v>2912808.05</v>
      </c>
      <c r="BX33" t="b">
        <v>0</v>
      </c>
      <c r="BY33">
        <v>2863191.68</v>
      </c>
      <c r="BZ33" t="b">
        <v>0</v>
      </c>
      <c r="CA33">
        <v>2921774.17</v>
      </c>
      <c r="CB33" t="b">
        <v>0</v>
      </c>
      <c r="CC33">
        <v>2928426.76</v>
      </c>
      <c r="CD33" t="b">
        <v>0</v>
      </c>
      <c r="CE33">
        <v>2881957.87</v>
      </c>
      <c r="CF33" t="b">
        <v>0</v>
      </c>
      <c r="CG33">
        <v>2968689.76</v>
      </c>
      <c r="CH33">
        <v>70.302999999999997</v>
      </c>
      <c r="CI33">
        <v>5.6</v>
      </c>
      <c r="CJ33">
        <v>706466.67</v>
      </c>
      <c r="CK33" t="b">
        <v>0</v>
      </c>
      <c r="CL33">
        <v>694732.15</v>
      </c>
      <c r="CM33" t="b">
        <v>0</v>
      </c>
      <c r="CN33">
        <v>701903.4</v>
      </c>
      <c r="CO33" t="b">
        <v>0</v>
      </c>
      <c r="CP33">
        <v>710280.9</v>
      </c>
      <c r="CQ33" t="b">
        <v>0</v>
      </c>
      <c r="CR33">
        <v>704008.96</v>
      </c>
      <c r="CS33" t="b">
        <v>0</v>
      </c>
      <c r="CT33">
        <v>721407.96</v>
      </c>
      <c r="CU33">
        <v>745.56700000000001</v>
      </c>
      <c r="CV33">
        <v>4.3</v>
      </c>
      <c r="CW33">
        <v>46783.28</v>
      </c>
      <c r="CX33" t="b">
        <v>0</v>
      </c>
      <c r="CY33">
        <v>46781.38</v>
      </c>
      <c r="CZ33" t="b">
        <v>0</v>
      </c>
      <c r="DA33">
        <v>46811.33</v>
      </c>
      <c r="DB33" t="b">
        <v>0</v>
      </c>
      <c r="DC33">
        <v>46751.14</v>
      </c>
      <c r="DD33" t="b">
        <v>0</v>
      </c>
      <c r="DE33">
        <v>46038.32</v>
      </c>
      <c r="DF33" t="b">
        <v>0</v>
      </c>
      <c r="DG33">
        <v>47534.23</v>
      </c>
      <c r="DH33">
        <v>94.527000000000001</v>
      </c>
      <c r="DI33">
        <v>2</v>
      </c>
      <c r="DJ33">
        <v>1774115.36</v>
      </c>
      <c r="DK33" t="b">
        <v>0</v>
      </c>
      <c r="DL33">
        <v>1774942.34</v>
      </c>
      <c r="DM33" t="b">
        <v>0</v>
      </c>
      <c r="DN33">
        <v>1784928.19</v>
      </c>
      <c r="DO33" t="b">
        <v>0</v>
      </c>
      <c r="DP33">
        <v>1725057.61</v>
      </c>
      <c r="DQ33" t="b">
        <v>0</v>
      </c>
      <c r="DR33">
        <v>1792028.49</v>
      </c>
      <c r="DS33" t="b">
        <v>0</v>
      </c>
      <c r="DT33">
        <v>1793620.16</v>
      </c>
      <c r="DU33">
        <v>642.851</v>
      </c>
      <c r="DV33">
        <v>3.2</v>
      </c>
      <c r="DW33">
        <v>33052.42</v>
      </c>
      <c r="DX33" t="b">
        <v>0</v>
      </c>
      <c r="DY33">
        <v>34194.160000000003</v>
      </c>
      <c r="DZ33" t="b">
        <v>0</v>
      </c>
      <c r="EA33">
        <v>32889.81</v>
      </c>
      <c r="EB33" t="b">
        <v>0</v>
      </c>
      <c r="EC33">
        <v>32990.17</v>
      </c>
      <c r="ED33" t="b">
        <v>0</v>
      </c>
      <c r="EE33">
        <v>31997.18</v>
      </c>
      <c r="EF33" t="b">
        <v>0</v>
      </c>
      <c r="EG33">
        <v>33190.769999999997</v>
      </c>
      <c r="EH33">
        <v>91.823999999999998</v>
      </c>
      <c r="EI33">
        <v>3.2</v>
      </c>
      <c r="EJ33">
        <v>411055.23</v>
      </c>
      <c r="EK33" t="b">
        <v>0</v>
      </c>
      <c r="EL33">
        <v>410626.82</v>
      </c>
      <c r="EM33" t="b">
        <v>0</v>
      </c>
      <c r="EN33">
        <v>408898.33</v>
      </c>
      <c r="EO33" t="b">
        <v>0</v>
      </c>
      <c r="EP33">
        <v>409841.54</v>
      </c>
      <c r="EQ33" t="b">
        <v>0</v>
      </c>
      <c r="ER33">
        <v>411166.39</v>
      </c>
      <c r="ES33" t="b">
        <v>0</v>
      </c>
      <c r="ET33">
        <v>414743.09</v>
      </c>
      <c r="EU33">
        <v>50978.19</v>
      </c>
      <c r="EV33">
        <v>95.8</v>
      </c>
      <c r="EW33">
        <v>1.1000000000000001</v>
      </c>
      <c r="EX33" t="b">
        <v>0</v>
      </c>
      <c r="EY33">
        <v>50275.25</v>
      </c>
      <c r="EZ33" t="b">
        <v>0</v>
      </c>
      <c r="FA33">
        <v>51781.63</v>
      </c>
      <c r="FB33" t="b">
        <v>0</v>
      </c>
      <c r="FC33">
        <v>51098.7</v>
      </c>
      <c r="FD33" t="b">
        <v>0</v>
      </c>
      <c r="FE33">
        <v>50927.97</v>
      </c>
      <c r="FF33" t="b">
        <v>0</v>
      </c>
      <c r="FG33">
        <v>50807.41</v>
      </c>
      <c r="FH33">
        <v>3519.97</v>
      </c>
      <c r="FI33">
        <v>98.6</v>
      </c>
      <c r="FJ33">
        <v>5.7</v>
      </c>
      <c r="FK33" t="b">
        <v>0</v>
      </c>
      <c r="FL33">
        <v>3323.72</v>
      </c>
      <c r="FM33" t="b">
        <v>0</v>
      </c>
      <c r="FN33">
        <v>3824.34</v>
      </c>
      <c r="FO33" t="b">
        <v>0</v>
      </c>
      <c r="FP33">
        <v>3614.1</v>
      </c>
      <c r="FQ33" t="b">
        <v>0</v>
      </c>
      <c r="FR33">
        <v>3413.84</v>
      </c>
      <c r="FS33" t="b">
        <v>0</v>
      </c>
      <c r="FT33">
        <v>3423.84</v>
      </c>
      <c r="FU33">
        <v>67394.27</v>
      </c>
      <c r="FV33">
        <v>92</v>
      </c>
      <c r="FW33">
        <v>1.1000000000000001</v>
      </c>
      <c r="FX33" t="b">
        <v>0</v>
      </c>
      <c r="FY33">
        <v>67424.460000000006</v>
      </c>
      <c r="FZ33" t="b">
        <v>0</v>
      </c>
      <c r="GA33">
        <v>68027.92</v>
      </c>
      <c r="GB33" t="b">
        <v>0</v>
      </c>
      <c r="GC33">
        <v>67313.960000000006</v>
      </c>
      <c r="GD33" t="b">
        <v>0</v>
      </c>
      <c r="GE33">
        <v>68047.89</v>
      </c>
      <c r="GF33" t="b">
        <v>0</v>
      </c>
      <c r="GG33">
        <v>66157.100000000006</v>
      </c>
      <c r="GH33">
        <v>18991.650000000001</v>
      </c>
      <c r="GI33">
        <v>97</v>
      </c>
      <c r="GJ33">
        <v>3.1</v>
      </c>
      <c r="GK33" t="b">
        <v>0</v>
      </c>
      <c r="GL33">
        <v>18961.57</v>
      </c>
      <c r="GM33" t="b">
        <v>0</v>
      </c>
      <c r="GN33">
        <v>18851.29</v>
      </c>
      <c r="GO33" t="b">
        <v>0</v>
      </c>
      <c r="GP33">
        <v>18530.71</v>
      </c>
      <c r="GQ33" t="b">
        <v>0</v>
      </c>
      <c r="GR33">
        <v>20014.02</v>
      </c>
      <c r="GS33" t="b">
        <v>0</v>
      </c>
      <c r="GT33">
        <v>18600.68</v>
      </c>
      <c r="GU33">
        <v>67332.800000000003</v>
      </c>
      <c r="GV33">
        <v>90.5</v>
      </c>
      <c r="GW33">
        <v>1.6</v>
      </c>
      <c r="GX33" t="b">
        <v>0</v>
      </c>
      <c r="GY33">
        <v>67649.039999999994</v>
      </c>
      <c r="GZ33" t="b">
        <v>0</v>
      </c>
      <c r="HA33">
        <v>65727.8</v>
      </c>
      <c r="HB33" t="b">
        <v>0</v>
      </c>
      <c r="HC33">
        <v>67255.679999999993</v>
      </c>
      <c r="HD33" t="b">
        <v>0</v>
      </c>
      <c r="HE33">
        <v>68654.429999999993</v>
      </c>
      <c r="HF33" t="b">
        <v>0</v>
      </c>
      <c r="HG33">
        <v>67377.039999999994</v>
      </c>
      <c r="HH33">
        <v>26635.89</v>
      </c>
      <c r="HI33">
        <v>97.4</v>
      </c>
      <c r="HJ33">
        <v>1.3</v>
      </c>
      <c r="HK33" t="b">
        <v>0</v>
      </c>
      <c r="HL33">
        <v>26481.38</v>
      </c>
      <c r="HM33" t="b">
        <v>0</v>
      </c>
      <c r="HN33">
        <v>26782.22</v>
      </c>
      <c r="HO33" t="b">
        <v>0</v>
      </c>
      <c r="HP33">
        <v>27073.32</v>
      </c>
      <c r="HQ33" t="b">
        <v>0</v>
      </c>
      <c r="HR33">
        <v>26180.52</v>
      </c>
      <c r="HS33" t="b">
        <v>0</v>
      </c>
      <c r="HT33">
        <v>26662</v>
      </c>
    </row>
    <row r="34" spans="1:228" x14ac:dyDescent="0.25">
      <c r="A34" t="s">
        <v>117</v>
      </c>
      <c r="B34" t="b">
        <v>0</v>
      </c>
      <c r="C34" t="s">
        <v>116</v>
      </c>
      <c r="D34" s="37">
        <v>43993.681250000001</v>
      </c>
      <c r="E34" t="s">
        <v>107</v>
      </c>
      <c r="G34" t="s">
        <v>115</v>
      </c>
      <c r="H34">
        <v>150.41200000000001</v>
      </c>
      <c r="I34">
        <v>6</v>
      </c>
      <c r="J34">
        <v>12423.71</v>
      </c>
      <c r="K34" t="b">
        <v>0</v>
      </c>
      <c r="L34">
        <v>12818.49</v>
      </c>
      <c r="M34" t="b">
        <v>0</v>
      </c>
      <c r="N34">
        <v>11726.44</v>
      </c>
      <c r="O34" t="b">
        <v>0</v>
      </c>
      <c r="P34">
        <v>12197.28</v>
      </c>
      <c r="Q34" t="b">
        <v>0</v>
      </c>
      <c r="R34">
        <v>12547.9</v>
      </c>
      <c r="S34" t="b">
        <v>0</v>
      </c>
      <c r="T34">
        <v>12828.42</v>
      </c>
      <c r="U34">
        <v>155.66300000000001</v>
      </c>
      <c r="V34">
        <v>3.3</v>
      </c>
      <c r="W34">
        <v>223039.19</v>
      </c>
      <c r="X34" t="b">
        <v>0</v>
      </c>
      <c r="Y34">
        <v>220264.94</v>
      </c>
      <c r="Z34" t="b">
        <v>0</v>
      </c>
      <c r="AA34">
        <v>216238.54</v>
      </c>
      <c r="AB34" t="b">
        <v>0</v>
      </c>
      <c r="AC34">
        <v>221186.22</v>
      </c>
      <c r="AD34" t="b">
        <v>0</v>
      </c>
      <c r="AE34">
        <v>229835.8</v>
      </c>
      <c r="AF34" t="b">
        <v>0</v>
      </c>
      <c r="AG34">
        <v>227670.44</v>
      </c>
      <c r="AH34">
        <v>106.23399999999999</v>
      </c>
      <c r="AI34">
        <v>8.9</v>
      </c>
      <c r="AJ34">
        <v>45551.360000000001</v>
      </c>
      <c r="AK34" t="b">
        <v>0</v>
      </c>
      <c r="AL34">
        <v>45474.98</v>
      </c>
      <c r="AM34" t="b">
        <v>0</v>
      </c>
      <c r="AN34">
        <v>45444.82</v>
      </c>
      <c r="AO34" t="b">
        <v>0</v>
      </c>
      <c r="AP34">
        <v>46067.54</v>
      </c>
      <c r="AQ34" t="b">
        <v>0</v>
      </c>
      <c r="AR34">
        <v>45485.14</v>
      </c>
      <c r="AS34" t="b">
        <v>0</v>
      </c>
      <c r="AT34">
        <v>45284.31</v>
      </c>
      <c r="AU34">
        <v>111.652</v>
      </c>
      <c r="AV34">
        <v>9.8000000000000007</v>
      </c>
      <c r="AW34">
        <v>1380946.4</v>
      </c>
      <c r="AX34" t="b">
        <v>0</v>
      </c>
      <c r="AY34">
        <v>1379554.23</v>
      </c>
      <c r="AZ34" t="b">
        <v>0</v>
      </c>
      <c r="BA34">
        <v>1416434.35</v>
      </c>
      <c r="BB34" t="b">
        <v>0</v>
      </c>
      <c r="BC34">
        <v>1330166.49</v>
      </c>
      <c r="BD34" t="b">
        <v>0</v>
      </c>
      <c r="BE34">
        <v>1386370.19</v>
      </c>
      <c r="BF34" t="b">
        <v>0</v>
      </c>
      <c r="BG34">
        <v>1392206.73</v>
      </c>
      <c r="BH34">
        <v>107.90900000000001</v>
      </c>
      <c r="BI34">
        <v>8.4</v>
      </c>
      <c r="BJ34">
        <v>1937145.93</v>
      </c>
      <c r="BK34" t="b">
        <v>0</v>
      </c>
      <c r="BL34">
        <v>1900589.39</v>
      </c>
      <c r="BM34" t="b">
        <v>0</v>
      </c>
      <c r="BN34">
        <v>2010107.89</v>
      </c>
      <c r="BO34" t="b">
        <v>0</v>
      </c>
      <c r="BP34">
        <v>1900043.65</v>
      </c>
      <c r="BQ34" t="b">
        <v>0</v>
      </c>
      <c r="BR34">
        <v>1933506.52</v>
      </c>
      <c r="BS34" t="b">
        <v>0</v>
      </c>
      <c r="BT34">
        <v>1941482.2</v>
      </c>
      <c r="BU34">
        <v>111.422</v>
      </c>
      <c r="BV34">
        <v>2.2000000000000002</v>
      </c>
      <c r="BW34">
        <v>4365116.28</v>
      </c>
      <c r="BX34" t="b">
        <v>0</v>
      </c>
      <c r="BY34">
        <v>4186459.75</v>
      </c>
      <c r="BZ34" t="b">
        <v>0</v>
      </c>
      <c r="CA34">
        <v>4309582.09</v>
      </c>
      <c r="CB34" t="b">
        <v>0</v>
      </c>
      <c r="CC34">
        <v>4412250.38</v>
      </c>
      <c r="CD34" t="b">
        <v>0</v>
      </c>
      <c r="CE34">
        <v>4516010.7</v>
      </c>
      <c r="CF34" t="b">
        <v>0</v>
      </c>
      <c r="CG34">
        <v>4401278.47</v>
      </c>
      <c r="CH34">
        <v>109.827</v>
      </c>
      <c r="CI34">
        <v>9.1999999999999993</v>
      </c>
      <c r="CJ34">
        <v>1065686.77</v>
      </c>
      <c r="CK34" t="b">
        <v>0</v>
      </c>
      <c r="CL34">
        <v>1070454.17</v>
      </c>
      <c r="CM34" t="b">
        <v>0</v>
      </c>
      <c r="CN34">
        <v>1079940.21</v>
      </c>
      <c r="CO34" t="b">
        <v>0</v>
      </c>
      <c r="CP34">
        <v>1055949.47</v>
      </c>
      <c r="CQ34" t="b">
        <v>0</v>
      </c>
      <c r="CR34">
        <v>1063496.51</v>
      </c>
      <c r="CS34" t="b">
        <v>0</v>
      </c>
      <c r="CT34">
        <v>1058593.48</v>
      </c>
      <c r="CU34">
        <v>111.80500000000001</v>
      </c>
      <c r="CV34">
        <v>6.1</v>
      </c>
      <c r="CW34">
        <v>10255.94</v>
      </c>
      <c r="CX34" t="b">
        <v>0</v>
      </c>
      <c r="CY34">
        <v>10474.31</v>
      </c>
      <c r="CZ34" t="b">
        <v>0</v>
      </c>
      <c r="DA34">
        <v>10013.530000000001</v>
      </c>
      <c r="DB34" t="b">
        <v>0</v>
      </c>
      <c r="DC34">
        <v>10093.64</v>
      </c>
      <c r="DD34" t="b">
        <v>0</v>
      </c>
      <c r="DE34">
        <v>10414.219999999999</v>
      </c>
      <c r="DF34" t="b">
        <v>0</v>
      </c>
      <c r="DG34">
        <v>10284</v>
      </c>
      <c r="DH34">
        <v>111.81100000000001</v>
      </c>
      <c r="DI34">
        <v>1.9</v>
      </c>
      <c r="DJ34">
        <v>2030860.01</v>
      </c>
      <c r="DK34" t="b">
        <v>0</v>
      </c>
      <c r="DL34">
        <v>2026652.91</v>
      </c>
      <c r="DM34" t="b">
        <v>0</v>
      </c>
      <c r="DN34">
        <v>2002196.31</v>
      </c>
      <c r="DO34" t="b">
        <v>0</v>
      </c>
      <c r="DP34">
        <v>2045369.13</v>
      </c>
      <c r="DQ34" t="b">
        <v>0</v>
      </c>
      <c r="DR34">
        <v>2040030.86</v>
      </c>
      <c r="DS34" t="b">
        <v>0</v>
      </c>
      <c r="DT34">
        <v>2040050.84</v>
      </c>
      <c r="DU34">
        <v>124.26600000000001</v>
      </c>
      <c r="DV34">
        <v>3.7</v>
      </c>
      <c r="DW34">
        <v>8104.42</v>
      </c>
      <c r="DX34" t="b">
        <v>0</v>
      </c>
      <c r="DY34">
        <v>7940.18</v>
      </c>
      <c r="DZ34" t="b">
        <v>0</v>
      </c>
      <c r="EA34">
        <v>8020.28</v>
      </c>
      <c r="EB34" t="b">
        <v>0</v>
      </c>
      <c r="EC34">
        <v>7990.26</v>
      </c>
      <c r="ED34" t="b">
        <v>0</v>
      </c>
      <c r="EE34">
        <v>8521.06</v>
      </c>
      <c r="EF34" t="b">
        <v>0</v>
      </c>
      <c r="EG34">
        <v>8050.33</v>
      </c>
      <c r="EH34">
        <v>102.407</v>
      </c>
      <c r="EI34">
        <v>2.6</v>
      </c>
      <c r="EJ34">
        <v>467259.7</v>
      </c>
      <c r="EK34" t="b">
        <v>0</v>
      </c>
      <c r="EL34">
        <v>466670.07</v>
      </c>
      <c r="EM34" t="b">
        <v>0</v>
      </c>
      <c r="EN34">
        <v>464317.67</v>
      </c>
      <c r="EO34" t="b">
        <v>0</v>
      </c>
      <c r="EP34">
        <v>465918.39</v>
      </c>
      <c r="EQ34" t="b">
        <v>0</v>
      </c>
      <c r="ER34">
        <v>476889.87</v>
      </c>
      <c r="ES34" t="b">
        <v>0</v>
      </c>
      <c r="ET34">
        <v>462502.49</v>
      </c>
      <c r="EU34">
        <v>47672.44</v>
      </c>
      <c r="EV34">
        <v>89.5</v>
      </c>
      <c r="EW34">
        <v>4.8</v>
      </c>
      <c r="EX34" t="b">
        <v>0</v>
      </c>
      <c r="EY34">
        <v>45093.43</v>
      </c>
      <c r="EZ34" t="b">
        <v>0</v>
      </c>
      <c r="FA34">
        <v>46429.13</v>
      </c>
      <c r="FB34" t="b">
        <v>0</v>
      </c>
      <c r="FC34">
        <v>47343.15</v>
      </c>
      <c r="FD34" t="b">
        <v>0</v>
      </c>
      <c r="FE34">
        <v>51099.06</v>
      </c>
      <c r="FF34" t="b">
        <v>0</v>
      </c>
      <c r="FG34">
        <v>48397.440000000002</v>
      </c>
      <c r="FH34">
        <v>3413.85</v>
      </c>
      <c r="FI34">
        <v>95.6</v>
      </c>
      <c r="FJ34">
        <v>9.1</v>
      </c>
      <c r="FK34" t="b">
        <v>0</v>
      </c>
      <c r="FL34">
        <v>3023.36</v>
      </c>
      <c r="FM34" t="b">
        <v>0</v>
      </c>
      <c r="FN34">
        <v>3734.26</v>
      </c>
      <c r="FO34" t="b">
        <v>0</v>
      </c>
      <c r="FP34">
        <v>3694.19</v>
      </c>
      <c r="FQ34" t="b">
        <v>0</v>
      </c>
      <c r="FR34">
        <v>3433.88</v>
      </c>
      <c r="FS34" t="b">
        <v>0</v>
      </c>
      <c r="FT34">
        <v>3183.55</v>
      </c>
      <c r="FU34">
        <v>65256.75</v>
      </c>
      <c r="FV34">
        <v>89.1</v>
      </c>
      <c r="FW34">
        <v>2.5</v>
      </c>
      <c r="FX34" t="b">
        <v>0</v>
      </c>
      <c r="FY34">
        <v>63694.36</v>
      </c>
      <c r="FZ34" t="b">
        <v>0</v>
      </c>
      <c r="GA34">
        <v>63462.67</v>
      </c>
      <c r="GB34" t="b">
        <v>0</v>
      </c>
      <c r="GC34">
        <v>65544.53</v>
      </c>
      <c r="GD34" t="b">
        <v>0</v>
      </c>
      <c r="GE34">
        <v>66549.86</v>
      </c>
      <c r="GF34" t="b">
        <v>0</v>
      </c>
      <c r="GG34">
        <v>67032.350000000006</v>
      </c>
      <c r="GH34">
        <v>19356.47</v>
      </c>
      <c r="GI34">
        <v>98.8</v>
      </c>
      <c r="GJ34">
        <v>2.6</v>
      </c>
      <c r="GK34" t="b">
        <v>0</v>
      </c>
      <c r="GL34">
        <v>18650.79</v>
      </c>
      <c r="GM34" t="b">
        <v>0</v>
      </c>
      <c r="GN34">
        <v>19893.689999999999</v>
      </c>
      <c r="GO34" t="b">
        <v>0</v>
      </c>
      <c r="GP34">
        <v>19091.84</v>
      </c>
      <c r="GQ34" t="b">
        <v>0</v>
      </c>
      <c r="GR34">
        <v>19753.43</v>
      </c>
      <c r="GS34" t="b">
        <v>0</v>
      </c>
      <c r="GT34">
        <v>19392.61</v>
      </c>
      <c r="GU34">
        <v>64450.99</v>
      </c>
      <c r="GV34">
        <v>86.6</v>
      </c>
      <c r="GW34">
        <v>4.8</v>
      </c>
      <c r="GX34" t="b">
        <v>0</v>
      </c>
      <c r="GY34">
        <v>62399.72</v>
      </c>
      <c r="GZ34" t="b">
        <v>0</v>
      </c>
      <c r="HA34">
        <v>60127.27</v>
      </c>
      <c r="HB34" t="b">
        <v>0</v>
      </c>
      <c r="HC34">
        <v>65637.61</v>
      </c>
      <c r="HD34" t="b">
        <v>0</v>
      </c>
      <c r="HE34">
        <v>66532.09</v>
      </c>
      <c r="HF34" t="b">
        <v>0</v>
      </c>
      <c r="HG34">
        <v>67558.25</v>
      </c>
      <c r="HH34">
        <v>26286.77</v>
      </c>
      <c r="HI34">
        <v>96.1</v>
      </c>
      <c r="HJ34">
        <v>1.4</v>
      </c>
      <c r="HK34" t="b">
        <v>0</v>
      </c>
      <c r="HL34">
        <v>26150.51</v>
      </c>
      <c r="HM34" t="b">
        <v>0</v>
      </c>
      <c r="HN34">
        <v>25739.08</v>
      </c>
      <c r="HO34" t="b">
        <v>0</v>
      </c>
      <c r="HP34">
        <v>26711.97</v>
      </c>
      <c r="HQ34" t="b">
        <v>0</v>
      </c>
      <c r="HR34">
        <v>26481.279999999999</v>
      </c>
      <c r="HS34" t="b">
        <v>0</v>
      </c>
      <c r="HT34">
        <v>26350.99</v>
      </c>
    </row>
    <row r="35" spans="1:228" x14ac:dyDescent="0.25">
      <c r="A35" t="s">
        <v>114</v>
      </c>
      <c r="B35" t="b">
        <v>0</v>
      </c>
      <c r="C35" t="s">
        <v>113</v>
      </c>
      <c r="D35" s="37">
        <v>43993.683333333334</v>
      </c>
      <c r="E35" t="s">
        <v>107</v>
      </c>
      <c r="G35" t="s">
        <v>112</v>
      </c>
      <c r="H35" t="s">
        <v>105</v>
      </c>
      <c r="I35" t="s">
        <v>104</v>
      </c>
      <c r="J35">
        <v>484.5</v>
      </c>
      <c r="K35" t="b">
        <v>0</v>
      </c>
      <c r="L35">
        <v>560.58000000000004</v>
      </c>
      <c r="M35" t="b">
        <v>0</v>
      </c>
      <c r="N35">
        <v>510.53</v>
      </c>
      <c r="O35" t="b">
        <v>0</v>
      </c>
      <c r="P35">
        <v>500.51</v>
      </c>
      <c r="Q35" t="b">
        <v>0</v>
      </c>
      <c r="R35">
        <v>390.4</v>
      </c>
      <c r="S35" t="b">
        <v>0</v>
      </c>
      <c r="T35">
        <v>460.47</v>
      </c>
      <c r="U35">
        <v>-11.417999999999999</v>
      </c>
      <c r="V35" t="s">
        <v>104</v>
      </c>
      <c r="W35">
        <v>25078.34</v>
      </c>
      <c r="X35" t="b">
        <v>0</v>
      </c>
      <c r="Y35">
        <v>25276.91</v>
      </c>
      <c r="Z35" t="b">
        <v>0</v>
      </c>
      <c r="AA35">
        <v>25808.22</v>
      </c>
      <c r="AB35" t="b">
        <v>0</v>
      </c>
      <c r="AC35">
        <v>24835.759999999998</v>
      </c>
      <c r="AD35" t="b">
        <v>0</v>
      </c>
      <c r="AE35">
        <v>24514.799999999999</v>
      </c>
      <c r="AF35" t="b">
        <v>0</v>
      </c>
      <c r="AG35">
        <v>24955.99</v>
      </c>
      <c r="AH35" t="s">
        <v>105</v>
      </c>
      <c r="AI35" t="s">
        <v>104</v>
      </c>
      <c r="AJ35">
        <v>4</v>
      </c>
      <c r="AK35" t="b">
        <v>0</v>
      </c>
      <c r="AL35">
        <v>0</v>
      </c>
      <c r="AM35" t="b">
        <v>0</v>
      </c>
      <c r="AN35">
        <v>10.01</v>
      </c>
      <c r="AO35" t="b">
        <v>0</v>
      </c>
      <c r="AP35">
        <v>10.01</v>
      </c>
      <c r="AQ35" t="b">
        <v>0</v>
      </c>
      <c r="AR35">
        <v>0</v>
      </c>
      <c r="AS35" t="b">
        <v>0</v>
      </c>
      <c r="AT35">
        <v>0</v>
      </c>
      <c r="AU35">
        <v>1E-3</v>
      </c>
      <c r="AV35">
        <v>62.5</v>
      </c>
      <c r="AW35">
        <v>42.04</v>
      </c>
      <c r="AX35" t="b">
        <v>0</v>
      </c>
      <c r="AY35">
        <v>80.08</v>
      </c>
      <c r="AZ35" t="b">
        <v>0</v>
      </c>
      <c r="BA35">
        <v>30.03</v>
      </c>
      <c r="BB35" t="b">
        <v>0</v>
      </c>
      <c r="BC35">
        <v>40.04</v>
      </c>
      <c r="BD35" t="b">
        <v>0</v>
      </c>
      <c r="BE35">
        <v>20.02</v>
      </c>
      <c r="BF35" t="b">
        <v>0</v>
      </c>
      <c r="BG35">
        <v>40.04</v>
      </c>
      <c r="BH35" t="s">
        <v>105</v>
      </c>
      <c r="BI35" t="s">
        <v>104</v>
      </c>
      <c r="BJ35">
        <v>1952.1</v>
      </c>
      <c r="BK35" t="b">
        <v>0</v>
      </c>
      <c r="BL35">
        <v>2022.18</v>
      </c>
      <c r="BM35" t="b">
        <v>0</v>
      </c>
      <c r="BN35">
        <v>1721.83</v>
      </c>
      <c r="BO35" t="b">
        <v>0</v>
      </c>
      <c r="BP35">
        <v>2082.25</v>
      </c>
      <c r="BQ35" t="b">
        <v>0</v>
      </c>
      <c r="BR35">
        <v>1932.07</v>
      </c>
      <c r="BS35" t="b">
        <v>0</v>
      </c>
      <c r="BT35">
        <v>2002.16</v>
      </c>
      <c r="BU35" t="s">
        <v>105</v>
      </c>
      <c r="BV35" t="s">
        <v>104</v>
      </c>
      <c r="BW35">
        <v>3550.02</v>
      </c>
      <c r="BX35" t="b">
        <v>0</v>
      </c>
      <c r="BY35">
        <v>3804.34</v>
      </c>
      <c r="BZ35" t="b">
        <v>0</v>
      </c>
      <c r="CA35">
        <v>3574.05</v>
      </c>
      <c r="CB35" t="b">
        <v>0</v>
      </c>
      <c r="CC35">
        <v>3644.13</v>
      </c>
      <c r="CD35" t="b">
        <v>0</v>
      </c>
      <c r="CE35">
        <v>3604.08</v>
      </c>
      <c r="CF35" t="b">
        <v>0</v>
      </c>
      <c r="CG35">
        <v>3123.48</v>
      </c>
      <c r="CH35" t="s">
        <v>105</v>
      </c>
      <c r="CI35" t="s">
        <v>104</v>
      </c>
      <c r="CJ35">
        <v>66.069999999999993</v>
      </c>
      <c r="CK35" t="b">
        <v>0</v>
      </c>
      <c r="CL35">
        <v>80.08</v>
      </c>
      <c r="CM35" t="b">
        <v>0</v>
      </c>
      <c r="CN35">
        <v>100.1</v>
      </c>
      <c r="CO35" t="b">
        <v>0</v>
      </c>
      <c r="CP35">
        <v>90.09</v>
      </c>
      <c r="CQ35" t="b">
        <v>0</v>
      </c>
      <c r="CR35">
        <v>20.02</v>
      </c>
      <c r="CS35" t="b">
        <v>0</v>
      </c>
      <c r="CT35">
        <v>40.04</v>
      </c>
      <c r="CU35" t="s">
        <v>105</v>
      </c>
      <c r="CV35" t="s">
        <v>104</v>
      </c>
      <c r="CW35">
        <v>378.39</v>
      </c>
      <c r="CX35" t="b">
        <v>0</v>
      </c>
      <c r="CY35">
        <v>480.49</v>
      </c>
      <c r="CZ35" t="b">
        <v>0</v>
      </c>
      <c r="DA35">
        <v>250.26</v>
      </c>
      <c r="DB35" t="b">
        <v>0</v>
      </c>
      <c r="DC35">
        <v>410.42</v>
      </c>
      <c r="DD35" t="b">
        <v>0</v>
      </c>
      <c r="DE35">
        <v>360.37</v>
      </c>
      <c r="DF35" t="b">
        <v>0</v>
      </c>
      <c r="DG35">
        <v>390.4</v>
      </c>
      <c r="DH35" t="s">
        <v>105</v>
      </c>
      <c r="DI35" t="s">
        <v>104</v>
      </c>
      <c r="DJ35">
        <v>832.87</v>
      </c>
      <c r="DK35" t="b">
        <v>0</v>
      </c>
      <c r="DL35">
        <v>1061.1099999999999</v>
      </c>
      <c r="DM35" t="b">
        <v>0</v>
      </c>
      <c r="DN35">
        <v>720.75</v>
      </c>
      <c r="DO35" t="b">
        <v>0</v>
      </c>
      <c r="DP35">
        <v>820.85</v>
      </c>
      <c r="DQ35" t="b">
        <v>0</v>
      </c>
      <c r="DR35">
        <v>800.83</v>
      </c>
      <c r="DS35" t="b">
        <v>0</v>
      </c>
      <c r="DT35">
        <v>760.79</v>
      </c>
      <c r="DU35" t="s">
        <v>105</v>
      </c>
      <c r="DV35" t="s">
        <v>104</v>
      </c>
      <c r="DW35">
        <v>278.27999999999997</v>
      </c>
      <c r="DX35" t="b">
        <v>0</v>
      </c>
      <c r="DY35">
        <v>300.31</v>
      </c>
      <c r="DZ35" t="b">
        <v>0</v>
      </c>
      <c r="EA35">
        <v>260.27</v>
      </c>
      <c r="EB35" t="b">
        <v>0</v>
      </c>
      <c r="EC35">
        <v>320.33</v>
      </c>
      <c r="ED35" t="b">
        <v>0</v>
      </c>
      <c r="EE35">
        <v>270.27</v>
      </c>
      <c r="EF35" t="b">
        <v>0</v>
      </c>
      <c r="EG35">
        <v>240.24</v>
      </c>
      <c r="EH35" t="s">
        <v>105</v>
      </c>
      <c r="EI35" t="s">
        <v>104</v>
      </c>
      <c r="EJ35">
        <v>852.89</v>
      </c>
      <c r="EK35" t="b">
        <v>0</v>
      </c>
      <c r="EL35">
        <v>1201.26</v>
      </c>
      <c r="EM35" t="b">
        <v>0</v>
      </c>
      <c r="EN35">
        <v>1121.18</v>
      </c>
      <c r="EO35" t="b">
        <v>0</v>
      </c>
      <c r="EP35">
        <v>910.95</v>
      </c>
      <c r="EQ35" t="b">
        <v>0</v>
      </c>
      <c r="ER35">
        <v>570.59</v>
      </c>
      <c r="ES35" t="b">
        <v>0</v>
      </c>
      <c r="ET35">
        <v>460.48</v>
      </c>
      <c r="EU35">
        <v>150515.26999999999</v>
      </c>
      <c r="EV35">
        <v>282.7</v>
      </c>
      <c r="EW35">
        <v>16.7</v>
      </c>
      <c r="EX35" t="b">
        <v>0</v>
      </c>
      <c r="EY35">
        <v>183901.02</v>
      </c>
      <c r="EZ35" t="b">
        <v>0</v>
      </c>
      <c r="FA35">
        <v>152092.29999999999</v>
      </c>
      <c r="FB35" t="b">
        <v>0</v>
      </c>
      <c r="FC35">
        <v>161271.95000000001</v>
      </c>
      <c r="FD35" t="b">
        <v>0</v>
      </c>
      <c r="FE35">
        <v>138931.07</v>
      </c>
      <c r="FF35" t="b">
        <v>0</v>
      </c>
      <c r="FG35">
        <v>116380.02</v>
      </c>
      <c r="FH35">
        <v>11738.6</v>
      </c>
      <c r="FI35">
        <v>328.8</v>
      </c>
      <c r="FJ35">
        <v>15.9</v>
      </c>
      <c r="FK35" t="b">
        <v>0</v>
      </c>
      <c r="FL35">
        <v>10434.24</v>
      </c>
      <c r="FM35" t="b">
        <v>0</v>
      </c>
      <c r="FN35">
        <v>10744.68</v>
      </c>
      <c r="FO35" t="b">
        <v>0</v>
      </c>
      <c r="FP35">
        <v>11606.3</v>
      </c>
      <c r="FQ35" t="b">
        <v>0</v>
      </c>
      <c r="FR35">
        <v>10925.02</v>
      </c>
      <c r="FS35" t="b">
        <v>0</v>
      </c>
      <c r="FT35">
        <v>14982.75</v>
      </c>
      <c r="FU35">
        <v>217083.38</v>
      </c>
      <c r="FV35">
        <v>296.39999999999998</v>
      </c>
      <c r="FW35">
        <v>16.899999999999999</v>
      </c>
      <c r="FX35" t="b">
        <v>0</v>
      </c>
      <c r="FY35">
        <v>265636.87</v>
      </c>
      <c r="FZ35" t="b">
        <v>0</v>
      </c>
      <c r="GA35">
        <v>219702.93</v>
      </c>
      <c r="GB35" t="b">
        <v>0</v>
      </c>
      <c r="GC35">
        <v>234298.2</v>
      </c>
      <c r="GD35" t="b">
        <v>0</v>
      </c>
      <c r="GE35">
        <v>197037.14</v>
      </c>
      <c r="GF35" t="b">
        <v>0</v>
      </c>
      <c r="GG35">
        <v>168741.76000000001</v>
      </c>
      <c r="GH35">
        <v>64736.69</v>
      </c>
      <c r="GI35">
        <v>330.6</v>
      </c>
      <c r="GJ35">
        <v>14.4</v>
      </c>
      <c r="GK35" t="b">
        <v>0</v>
      </c>
      <c r="GL35">
        <v>57582.39</v>
      </c>
      <c r="GM35" t="b">
        <v>0</v>
      </c>
      <c r="GN35">
        <v>57974.2</v>
      </c>
      <c r="GO35" t="b">
        <v>0</v>
      </c>
      <c r="GP35">
        <v>63594.07</v>
      </c>
      <c r="GQ35" t="b">
        <v>0</v>
      </c>
      <c r="GR35">
        <v>64016.88</v>
      </c>
      <c r="GS35" t="b">
        <v>0</v>
      </c>
      <c r="GT35">
        <v>80515.929999999993</v>
      </c>
      <c r="GU35">
        <v>216196.09</v>
      </c>
      <c r="GV35">
        <v>290.60000000000002</v>
      </c>
      <c r="GW35">
        <v>16.7</v>
      </c>
      <c r="GX35" t="b">
        <v>0</v>
      </c>
      <c r="GY35">
        <v>263736.03999999998</v>
      </c>
      <c r="GZ35" t="b">
        <v>0</v>
      </c>
      <c r="HA35">
        <v>219921.85</v>
      </c>
      <c r="HB35" t="b">
        <v>0</v>
      </c>
      <c r="HC35">
        <v>232763.02</v>
      </c>
      <c r="HD35" t="b">
        <v>0</v>
      </c>
      <c r="HE35">
        <v>195640.89</v>
      </c>
      <c r="HF35" t="b">
        <v>0</v>
      </c>
      <c r="HG35">
        <v>168918.67</v>
      </c>
      <c r="HH35">
        <v>89163.98</v>
      </c>
      <c r="HI35">
        <v>326</v>
      </c>
      <c r="HJ35">
        <v>16.399999999999999</v>
      </c>
      <c r="HK35" t="b">
        <v>0</v>
      </c>
      <c r="HL35">
        <v>80045.94</v>
      </c>
      <c r="HM35" t="b">
        <v>0</v>
      </c>
      <c r="HN35">
        <v>78978.2</v>
      </c>
      <c r="HO35" t="b">
        <v>0</v>
      </c>
      <c r="HP35">
        <v>86923.74</v>
      </c>
      <c r="HQ35" t="b">
        <v>0</v>
      </c>
      <c r="HR35">
        <v>85201.84</v>
      </c>
      <c r="HS35" t="b">
        <v>0</v>
      </c>
      <c r="HT35">
        <v>114670.16</v>
      </c>
    </row>
    <row r="36" spans="1:228" x14ac:dyDescent="0.25">
      <c r="A36" t="s">
        <v>111</v>
      </c>
      <c r="B36" t="b">
        <v>0</v>
      </c>
      <c r="C36" t="s">
        <v>110</v>
      </c>
      <c r="D36" s="37">
        <v>43993.686111111114</v>
      </c>
      <c r="E36" t="s">
        <v>107</v>
      </c>
      <c r="G36" t="s">
        <v>106</v>
      </c>
      <c r="H36" t="s">
        <v>105</v>
      </c>
      <c r="I36" t="s">
        <v>104</v>
      </c>
      <c r="J36">
        <v>496.51</v>
      </c>
      <c r="K36" t="b">
        <v>0</v>
      </c>
      <c r="L36">
        <v>630.65</v>
      </c>
      <c r="M36" t="b">
        <v>0</v>
      </c>
      <c r="N36">
        <v>500.51</v>
      </c>
      <c r="O36" t="b">
        <v>0</v>
      </c>
      <c r="P36">
        <v>440.45</v>
      </c>
      <c r="Q36" t="b">
        <v>0</v>
      </c>
      <c r="R36">
        <v>510.52</v>
      </c>
      <c r="S36" t="b">
        <v>0</v>
      </c>
      <c r="T36">
        <v>400.41</v>
      </c>
      <c r="U36">
        <v>-4.3630000000000004</v>
      </c>
      <c r="V36" t="s">
        <v>104</v>
      </c>
      <c r="W36">
        <v>25238.69</v>
      </c>
      <c r="X36" t="b">
        <v>0</v>
      </c>
      <c r="Y36">
        <v>25667.85</v>
      </c>
      <c r="Z36" t="b">
        <v>0</v>
      </c>
      <c r="AA36">
        <v>26339.599999999999</v>
      </c>
      <c r="AB36" t="b">
        <v>0</v>
      </c>
      <c r="AC36">
        <v>23993.43</v>
      </c>
      <c r="AD36" t="b">
        <v>0</v>
      </c>
      <c r="AE36">
        <v>25096.27</v>
      </c>
      <c r="AF36" t="b">
        <v>0</v>
      </c>
      <c r="AG36">
        <v>25096.28</v>
      </c>
      <c r="AH36" t="s">
        <v>105</v>
      </c>
      <c r="AI36" t="s">
        <v>104</v>
      </c>
      <c r="AJ36">
        <v>2</v>
      </c>
      <c r="AK36" t="b">
        <v>0</v>
      </c>
      <c r="AL36">
        <v>0</v>
      </c>
      <c r="AM36" t="b">
        <v>0</v>
      </c>
      <c r="AN36">
        <v>0</v>
      </c>
      <c r="AO36" t="b">
        <v>0</v>
      </c>
      <c r="AP36">
        <v>0</v>
      </c>
      <c r="AQ36" t="b">
        <v>0</v>
      </c>
      <c r="AR36">
        <v>10.01</v>
      </c>
      <c r="AS36" t="b">
        <v>0</v>
      </c>
      <c r="AT36">
        <v>0</v>
      </c>
      <c r="AU36">
        <v>1E-3</v>
      </c>
      <c r="AV36">
        <v>86.9</v>
      </c>
      <c r="AW36">
        <v>24.02</v>
      </c>
      <c r="AX36" t="b">
        <v>0</v>
      </c>
      <c r="AY36">
        <v>50.05</v>
      </c>
      <c r="AZ36" t="b">
        <v>0</v>
      </c>
      <c r="BA36">
        <v>10.01</v>
      </c>
      <c r="BB36" t="b">
        <v>0</v>
      </c>
      <c r="BC36">
        <v>40.04</v>
      </c>
      <c r="BD36" t="b">
        <v>0</v>
      </c>
      <c r="BE36">
        <v>10.01</v>
      </c>
      <c r="BF36" t="b">
        <v>0</v>
      </c>
      <c r="BG36">
        <v>10.01</v>
      </c>
      <c r="BH36" t="s">
        <v>105</v>
      </c>
      <c r="BI36" t="s">
        <v>104</v>
      </c>
      <c r="BJ36">
        <v>1727.84</v>
      </c>
      <c r="BK36" t="b">
        <v>0</v>
      </c>
      <c r="BL36">
        <v>1651.76</v>
      </c>
      <c r="BM36" t="b">
        <v>0</v>
      </c>
      <c r="BN36">
        <v>1481.57</v>
      </c>
      <c r="BO36" t="b">
        <v>0</v>
      </c>
      <c r="BP36">
        <v>1641.74</v>
      </c>
      <c r="BQ36" t="b">
        <v>0</v>
      </c>
      <c r="BR36">
        <v>1992.14</v>
      </c>
      <c r="BS36" t="b">
        <v>0</v>
      </c>
      <c r="BT36">
        <v>1872.01</v>
      </c>
      <c r="BU36" t="s">
        <v>105</v>
      </c>
      <c r="BV36" t="s">
        <v>104</v>
      </c>
      <c r="BW36">
        <v>2829.13</v>
      </c>
      <c r="BX36" t="b">
        <v>0</v>
      </c>
      <c r="BY36">
        <v>2753.03</v>
      </c>
      <c r="BZ36" t="b">
        <v>0</v>
      </c>
      <c r="CA36">
        <v>3083.44</v>
      </c>
      <c r="CB36" t="b">
        <v>0</v>
      </c>
      <c r="CC36">
        <v>2933.26</v>
      </c>
      <c r="CD36" t="b">
        <v>0</v>
      </c>
      <c r="CE36">
        <v>2572.8200000000002</v>
      </c>
      <c r="CF36" t="b">
        <v>0</v>
      </c>
      <c r="CG36">
        <v>2803.1</v>
      </c>
      <c r="CH36" t="s">
        <v>105</v>
      </c>
      <c r="CI36" t="s">
        <v>104</v>
      </c>
      <c r="CJ36">
        <v>54.05</v>
      </c>
      <c r="CK36" t="b">
        <v>0</v>
      </c>
      <c r="CL36">
        <v>40.04</v>
      </c>
      <c r="CM36" t="b">
        <v>0</v>
      </c>
      <c r="CN36">
        <v>80.08</v>
      </c>
      <c r="CO36" t="b">
        <v>0</v>
      </c>
      <c r="CP36">
        <v>60.06</v>
      </c>
      <c r="CQ36" t="b">
        <v>0</v>
      </c>
      <c r="CR36">
        <v>60.06</v>
      </c>
      <c r="CS36" t="b">
        <v>0</v>
      </c>
      <c r="CT36">
        <v>30.03</v>
      </c>
      <c r="CU36" t="s">
        <v>105</v>
      </c>
      <c r="CV36" t="s">
        <v>104</v>
      </c>
      <c r="CW36">
        <v>172.17</v>
      </c>
      <c r="CX36" t="b">
        <v>0</v>
      </c>
      <c r="CY36">
        <v>180.18</v>
      </c>
      <c r="CZ36" t="b">
        <v>0</v>
      </c>
      <c r="DA36">
        <v>160.16</v>
      </c>
      <c r="DB36" t="b">
        <v>0</v>
      </c>
      <c r="DC36">
        <v>180.18</v>
      </c>
      <c r="DD36" t="b">
        <v>0</v>
      </c>
      <c r="DE36">
        <v>160.16</v>
      </c>
      <c r="DF36" t="b">
        <v>0</v>
      </c>
      <c r="DG36">
        <v>180.18</v>
      </c>
      <c r="DH36" t="s">
        <v>105</v>
      </c>
      <c r="DI36" t="s">
        <v>104</v>
      </c>
      <c r="DJ36">
        <v>776.8</v>
      </c>
      <c r="DK36" t="b">
        <v>0</v>
      </c>
      <c r="DL36">
        <v>900.94</v>
      </c>
      <c r="DM36" t="b">
        <v>0</v>
      </c>
      <c r="DN36">
        <v>700.72</v>
      </c>
      <c r="DO36" t="b">
        <v>0</v>
      </c>
      <c r="DP36">
        <v>660.68</v>
      </c>
      <c r="DQ36" t="b">
        <v>0</v>
      </c>
      <c r="DR36">
        <v>790.82</v>
      </c>
      <c r="DS36" t="b">
        <v>0</v>
      </c>
      <c r="DT36">
        <v>830.86</v>
      </c>
      <c r="DU36" t="s">
        <v>105</v>
      </c>
      <c r="DV36" t="s">
        <v>104</v>
      </c>
      <c r="DW36">
        <v>184.18</v>
      </c>
      <c r="DX36" t="b">
        <v>0</v>
      </c>
      <c r="DY36">
        <v>190.19</v>
      </c>
      <c r="DZ36" t="b">
        <v>0</v>
      </c>
      <c r="EA36">
        <v>190.19</v>
      </c>
      <c r="EB36" t="b">
        <v>0</v>
      </c>
      <c r="EC36">
        <v>210.21</v>
      </c>
      <c r="ED36" t="b">
        <v>0</v>
      </c>
      <c r="EE36">
        <v>150.15</v>
      </c>
      <c r="EF36" t="b">
        <v>0</v>
      </c>
      <c r="EG36">
        <v>180.18</v>
      </c>
      <c r="EH36" t="s">
        <v>105</v>
      </c>
      <c r="EI36" t="s">
        <v>104</v>
      </c>
      <c r="EJ36">
        <v>78.08</v>
      </c>
      <c r="EK36" t="b">
        <v>0</v>
      </c>
      <c r="EL36">
        <v>70.069999999999993</v>
      </c>
      <c r="EM36" t="b">
        <v>0</v>
      </c>
      <c r="EN36">
        <v>40.04</v>
      </c>
      <c r="EO36" t="b">
        <v>0</v>
      </c>
      <c r="EP36">
        <v>70.069999999999993</v>
      </c>
      <c r="EQ36" t="b">
        <v>0</v>
      </c>
      <c r="ER36">
        <v>130.13</v>
      </c>
      <c r="ES36" t="b">
        <v>0</v>
      </c>
      <c r="ET36">
        <v>80.08</v>
      </c>
      <c r="EU36">
        <v>75890.289999999994</v>
      </c>
      <c r="EV36">
        <v>142.5</v>
      </c>
      <c r="EW36">
        <v>32.299999999999997</v>
      </c>
      <c r="EX36" t="b">
        <v>0</v>
      </c>
      <c r="EY36">
        <v>50315.79</v>
      </c>
      <c r="EZ36" t="b">
        <v>0</v>
      </c>
      <c r="FA36">
        <v>59217.82</v>
      </c>
      <c r="FB36" t="b">
        <v>0</v>
      </c>
      <c r="FC36">
        <v>75328.990000000005</v>
      </c>
      <c r="FD36" t="b">
        <v>0</v>
      </c>
      <c r="FE36">
        <v>80668.94</v>
      </c>
      <c r="FF36" t="b">
        <v>0</v>
      </c>
      <c r="FG36">
        <v>113919.89</v>
      </c>
      <c r="FH36">
        <v>8577.2199999999993</v>
      </c>
      <c r="FI36">
        <v>240.3</v>
      </c>
      <c r="FJ36">
        <v>21.9</v>
      </c>
      <c r="FK36" t="b">
        <v>0</v>
      </c>
      <c r="FL36">
        <v>7669.69</v>
      </c>
      <c r="FM36" t="b">
        <v>0</v>
      </c>
      <c r="FN36">
        <v>6598.13</v>
      </c>
      <c r="FO36" t="b">
        <v>0</v>
      </c>
      <c r="FP36">
        <v>7659.7</v>
      </c>
      <c r="FQ36" t="b">
        <v>0</v>
      </c>
      <c r="FR36">
        <v>11285.65</v>
      </c>
      <c r="FS36" t="b">
        <v>0</v>
      </c>
      <c r="FT36">
        <v>9672.94</v>
      </c>
      <c r="FU36">
        <v>108369.84</v>
      </c>
      <c r="FV36">
        <v>148</v>
      </c>
      <c r="FW36">
        <v>35.700000000000003</v>
      </c>
      <c r="FX36" t="b">
        <v>0</v>
      </c>
      <c r="FY36">
        <v>68983.22</v>
      </c>
      <c r="FZ36" t="b">
        <v>0</v>
      </c>
      <c r="GA36">
        <v>81694.100000000006</v>
      </c>
      <c r="GB36" t="b">
        <v>0</v>
      </c>
      <c r="GC36">
        <v>106877.65</v>
      </c>
      <c r="GD36" t="b">
        <v>0</v>
      </c>
      <c r="GE36">
        <v>115464.25</v>
      </c>
      <c r="GF36" t="b">
        <v>0</v>
      </c>
      <c r="GG36">
        <v>168829.96</v>
      </c>
      <c r="GH36">
        <v>47415.79</v>
      </c>
      <c r="GI36">
        <v>242.1</v>
      </c>
      <c r="GJ36">
        <v>18.600000000000001</v>
      </c>
      <c r="GK36" t="b">
        <v>0</v>
      </c>
      <c r="GL36">
        <v>43117.87</v>
      </c>
      <c r="GM36" t="b">
        <v>0</v>
      </c>
      <c r="GN36">
        <v>38881.480000000003</v>
      </c>
      <c r="GO36" t="b">
        <v>0</v>
      </c>
      <c r="GP36">
        <v>43027.83</v>
      </c>
      <c r="GQ36" t="b">
        <v>0</v>
      </c>
      <c r="GR36">
        <v>61140.21</v>
      </c>
      <c r="GS36" t="b">
        <v>0</v>
      </c>
      <c r="GT36">
        <v>50911.54</v>
      </c>
      <c r="GU36">
        <v>109442.09</v>
      </c>
      <c r="GV36">
        <v>147.1</v>
      </c>
      <c r="GW36">
        <v>35.9</v>
      </c>
      <c r="GX36" t="b">
        <v>0</v>
      </c>
      <c r="GY36">
        <v>70444.83</v>
      </c>
      <c r="GZ36" t="b">
        <v>0</v>
      </c>
      <c r="HA36">
        <v>81656.86</v>
      </c>
      <c r="HB36" t="b">
        <v>0</v>
      </c>
      <c r="HC36">
        <v>108840.8</v>
      </c>
      <c r="HD36" t="b">
        <v>0</v>
      </c>
      <c r="HE36">
        <v>114667.12</v>
      </c>
      <c r="HF36" t="b">
        <v>0</v>
      </c>
      <c r="HG36">
        <v>171600.83</v>
      </c>
      <c r="HH36">
        <v>64199.74</v>
      </c>
      <c r="HI36">
        <v>234.8</v>
      </c>
      <c r="HJ36">
        <v>19</v>
      </c>
      <c r="HK36" t="b">
        <v>0</v>
      </c>
      <c r="HL36">
        <v>58559.26</v>
      </c>
      <c r="HM36" t="b">
        <v>0</v>
      </c>
      <c r="HN36">
        <v>52208.39</v>
      </c>
      <c r="HO36" t="b">
        <v>0</v>
      </c>
      <c r="HP36">
        <v>58167.88</v>
      </c>
      <c r="HQ36" t="b">
        <v>0</v>
      </c>
      <c r="HR36">
        <v>83206.86</v>
      </c>
      <c r="HS36" t="b">
        <v>0</v>
      </c>
      <c r="HT36">
        <v>68856.31</v>
      </c>
    </row>
    <row r="37" spans="1:228" x14ac:dyDescent="0.25">
      <c r="A37" t="s">
        <v>109</v>
      </c>
      <c r="B37" t="b">
        <v>0</v>
      </c>
      <c r="C37" t="s">
        <v>108</v>
      </c>
      <c r="D37" s="37">
        <v>43993.688194444447</v>
      </c>
      <c r="E37" t="s">
        <v>107</v>
      </c>
      <c r="G37" t="s">
        <v>106</v>
      </c>
      <c r="H37" t="s">
        <v>105</v>
      </c>
      <c r="I37" t="s">
        <v>104</v>
      </c>
      <c r="J37">
        <v>514.53</v>
      </c>
      <c r="K37" t="b">
        <v>0</v>
      </c>
      <c r="L37">
        <v>590.61</v>
      </c>
      <c r="M37" t="b">
        <v>0</v>
      </c>
      <c r="N37">
        <v>480.49</v>
      </c>
      <c r="O37" t="b">
        <v>0</v>
      </c>
      <c r="P37">
        <v>610.63</v>
      </c>
      <c r="Q37" t="b">
        <v>0</v>
      </c>
      <c r="R37">
        <v>480.49</v>
      </c>
      <c r="S37" t="b">
        <v>0</v>
      </c>
      <c r="T37">
        <v>410.42</v>
      </c>
      <c r="U37">
        <v>-11.993</v>
      </c>
      <c r="V37" t="s">
        <v>104</v>
      </c>
      <c r="W37">
        <v>24765.49</v>
      </c>
      <c r="X37" t="b">
        <v>0</v>
      </c>
      <c r="Y37">
        <v>24143.89</v>
      </c>
      <c r="Z37" t="b">
        <v>0</v>
      </c>
      <c r="AA37">
        <v>25236.76</v>
      </c>
      <c r="AB37" t="b">
        <v>0</v>
      </c>
      <c r="AC37">
        <v>25136.51</v>
      </c>
      <c r="AD37" t="b">
        <v>0</v>
      </c>
      <c r="AE37">
        <v>24795.46</v>
      </c>
      <c r="AF37" t="b">
        <v>0</v>
      </c>
      <c r="AG37">
        <v>24514.83</v>
      </c>
      <c r="AH37" t="s">
        <v>105</v>
      </c>
      <c r="AI37">
        <v>0</v>
      </c>
      <c r="AJ37">
        <v>0</v>
      </c>
      <c r="AK37" t="b">
        <v>0</v>
      </c>
      <c r="AL37">
        <v>0</v>
      </c>
      <c r="AM37" t="b">
        <v>0</v>
      </c>
      <c r="AN37">
        <v>0</v>
      </c>
      <c r="AO37" t="b">
        <v>0</v>
      </c>
      <c r="AP37">
        <v>0</v>
      </c>
      <c r="AQ37" t="b">
        <v>0</v>
      </c>
      <c r="AR37">
        <v>0</v>
      </c>
      <c r="AS37" t="b">
        <v>0</v>
      </c>
      <c r="AT37">
        <v>0</v>
      </c>
      <c r="AU37">
        <v>0</v>
      </c>
      <c r="AV37">
        <v>108.8</v>
      </c>
      <c r="AW37">
        <v>12.01</v>
      </c>
      <c r="AX37" t="b">
        <v>0</v>
      </c>
      <c r="AY37">
        <v>10.01</v>
      </c>
      <c r="AZ37" t="b">
        <v>0</v>
      </c>
      <c r="BA37">
        <v>10.01</v>
      </c>
      <c r="BB37" t="b">
        <v>0</v>
      </c>
      <c r="BC37">
        <v>10.01</v>
      </c>
      <c r="BD37" t="b">
        <v>0</v>
      </c>
      <c r="BE37">
        <v>0</v>
      </c>
      <c r="BF37" t="b">
        <v>0</v>
      </c>
      <c r="BG37">
        <v>30.03</v>
      </c>
      <c r="BH37" t="s">
        <v>105</v>
      </c>
      <c r="BI37" t="s">
        <v>104</v>
      </c>
      <c r="BJ37">
        <v>1870.01</v>
      </c>
      <c r="BK37" t="b">
        <v>0</v>
      </c>
      <c r="BL37">
        <v>1972.11</v>
      </c>
      <c r="BM37" t="b">
        <v>0</v>
      </c>
      <c r="BN37">
        <v>2332.5300000000002</v>
      </c>
      <c r="BO37" t="b">
        <v>0</v>
      </c>
      <c r="BP37">
        <v>1721.84</v>
      </c>
      <c r="BQ37" t="b">
        <v>0</v>
      </c>
      <c r="BR37">
        <v>1741.87</v>
      </c>
      <c r="BS37" t="b">
        <v>0</v>
      </c>
      <c r="BT37">
        <v>1581.69</v>
      </c>
      <c r="BU37" t="s">
        <v>105</v>
      </c>
      <c r="BV37" t="s">
        <v>104</v>
      </c>
      <c r="BW37">
        <v>3387.8</v>
      </c>
      <c r="BX37" t="b">
        <v>0</v>
      </c>
      <c r="BY37">
        <v>3143.51</v>
      </c>
      <c r="BZ37" t="b">
        <v>0</v>
      </c>
      <c r="CA37">
        <v>3393.81</v>
      </c>
      <c r="CB37" t="b">
        <v>0</v>
      </c>
      <c r="CC37">
        <v>3594.05</v>
      </c>
      <c r="CD37" t="b">
        <v>0</v>
      </c>
      <c r="CE37">
        <v>3413.84</v>
      </c>
      <c r="CF37" t="b">
        <v>0</v>
      </c>
      <c r="CG37">
        <v>3393.81</v>
      </c>
      <c r="CH37" t="s">
        <v>105</v>
      </c>
      <c r="CI37" t="s">
        <v>104</v>
      </c>
      <c r="CJ37">
        <v>44.04</v>
      </c>
      <c r="CK37" t="b">
        <v>0</v>
      </c>
      <c r="CL37">
        <v>70.069999999999993</v>
      </c>
      <c r="CM37" t="b">
        <v>0</v>
      </c>
      <c r="CN37">
        <v>60.06</v>
      </c>
      <c r="CO37" t="b">
        <v>0</v>
      </c>
      <c r="CP37">
        <v>10.01</v>
      </c>
      <c r="CQ37" t="b">
        <v>0</v>
      </c>
      <c r="CR37">
        <v>40.04</v>
      </c>
      <c r="CS37" t="b">
        <v>0</v>
      </c>
      <c r="CT37">
        <v>40.04</v>
      </c>
      <c r="CU37" t="s">
        <v>105</v>
      </c>
      <c r="CV37" t="s">
        <v>104</v>
      </c>
      <c r="CW37">
        <v>294.3</v>
      </c>
      <c r="CX37" t="b">
        <v>0</v>
      </c>
      <c r="CY37">
        <v>380.39</v>
      </c>
      <c r="CZ37" t="b">
        <v>0</v>
      </c>
      <c r="DA37">
        <v>310.32</v>
      </c>
      <c r="DB37" t="b">
        <v>0</v>
      </c>
      <c r="DC37">
        <v>230.23</v>
      </c>
      <c r="DD37" t="b">
        <v>0</v>
      </c>
      <c r="DE37">
        <v>270.27</v>
      </c>
      <c r="DF37" t="b">
        <v>0</v>
      </c>
      <c r="DG37">
        <v>280.27999999999997</v>
      </c>
      <c r="DH37" t="s">
        <v>105</v>
      </c>
      <c r="DI37" t="s">
        <v>104</v>
      </c>
      <c r="DJ37">
        <v>670.69</v>
      </c>
      <c r="DK37" t="b">
        <v>0</v>
      </c>
      <c r="DL37">
        <v>650.66999999999996</v>
      </c>
      <c r="DM37" t="b">
        <v>0</v>
      </c>
      <c r="DN37">
        <v>580.6</v>
      </c>
      <c r="DO37" t="b">
        <v>0</v>
      </c>
      <c r="DP37">
        <v>840.87</v>
      </c>
      <c r="DQ37" t="b">
        <v>0</v>
      </c>
      <c r="DR37">
        <v>620.64</v>
      </c>
      <c r="DS37" t="b">
        <v>0</v>
      </c>
      <c r="DT37">
        <v>660.68</v>
      </c>
      <c r="DU37" t="s">
        <v>105</v>
      </c>
      <c r="DV37" t="s">
        <v>104</v>
      </c>
      <c r="DW37">
        <v>246.25</v>
      </c>
      <c r="DX37" t="b">
        <v>0</v>
      </c>
      <c r="DY37">
        <v>210.21</v>
      </c>
      <c r="DZ37" t="b">
        <v>0</v>
      </c>
      <c r="EA37">
        <v>240.24</v>
      </c>
      <c r="EB37" t="b">
        <v>0</v>
      </c>
      <c r="EC37">
        <v>230.23</v>
      </c>
      <c r="ED37" t="b">
        <v>0</v>
      </c>
      <c r="EE37">
        <v>250.26</v>
      </c>
      <c r="EF37" t="b">
        <v>0</v>
      </c>
      <c r="EG37">
        <v>300.31</v>
      </c>
      <c r="EH37" t="s">
        <v>105</v>
      </c>
      <c r="EI37" t="s">
        <v>104</v>
      </c>
      <c r="EJ37">
        <v>78.08</v>
      </c>
      <c r="EK37" t="b">
        <v>0</v>
      </c>
      <c r="EL37">
        <v>60.06</v>
      </c>
      <c r="EM37" t="b">
        <v>0</v>
      </c>
      <c r="EN37">
        <v>180.18</v>
      </c>
      <c r="EO37" t="b">
        <v>0</v>
      </c>
      <c r="EP37">
        <v>60.06</v>
      </c>
      <c r="EQ37" t="b">
        <v>0</v>
      </c>
      <c r="ER37">
        <v>50.05</v>
      </c>
      <c r="ES37" t="b">
        <v>0</v>
      </c>
      <c r="ET37">
        <v>40.04</v>
      </c>
      <c r="EU37">
        <v>163769.32999999999</v>
      </c>
      <c r="EV37">
        <v>307.60000000000002</v>
      </c>
      <c r="EW37">
        <v>17.3</v>
      </c>
      <c r="EX37" t="b">
        <v>0</v>
      </c>
      <c r="EY37">
        <v>138729.76999999999</v>
      </c>
      <c r="EZ37" t="b">
        <v>0</v>
      </c>
      <c r="FA37">
        <v>133126.56</v>
      </c>
      <c r="FB37" t="b">
        <v>0</v>
      </c>
      <c r="FC37">
        <v>171321.5</v>
      </c>
      <c r="FD37" t="b">
        <v>0</v>
      </c>
      <c r="FE37">
        <v>202575.09</v>
      </c>
      <c r="FF37" t="b">
        <v>0</v>
      </c>
      <c r="FG37">
        <v>173093.71</v>
      </c>
      <c r="FH37">
        <v>11780.74</v>
      </c>
      <c r="FI37">
        <v>330</v>
      </c>
      <c r="FJ37">
        <v>18.8</v>
      </c>
      <c r="FK37" t="b">
        <v>0</v>
      </c>
      <c r="FL37">
        <v>10724.92</v>
      </c>
      <c r="FM37" t="b">
        <v>0</v>
      </c>
      <c r="FN37">
        <v>15012.75</v>
      </c>
      <c r="FO37" t="b">
        <v>0</v>
      </c>
      <c r="FP37">
        <v>13038.87</v>
      </c>
      <c r="FQ37" t="b">
        <v>0</v>
      </c>
      <c r="FR37">
        <v>10634.53</v>
      </c>
      <c r="FS37" t="b">
        <v>0</v>
      </c>
      <c r="FT37">
        <v>9492.61</v>
      </c>
      <c r="FU37">
        <v>237810.84</v>
      </c>
      <c r="FV37">
        <v>324.7</v>
      </c>
      <c r="FW37">
        <v>19.600000000000001</v>
      </c>
      <c r="FX37" t="b">
        <v>0</v>
      </c>
      <c r="FY37">
        <v>201328.63</v>
      </c>
      <c r="FZ37" t="b">
        <v>0</v>
      </c>
      <c r="GA37">
        <v>181516.77</v>
      </c>
      <c r="GB37" t="b">
        <v>0</v>
      </c>
      <c r="GC37">
        <v>251353.48</v>
      </c>
      <c r="GD37" t="b">
        <v>0</v>
      </c>
      <c r="GE37">
        <v>297838.11</v>
      </c>
      <c r="GF37" t="b">
        <v>0</v>
      </c>
      <c r="GG37">
        <v>257017.23</v>
      </c>
      <c r="GH37">
        <v>66300.69</v>
      </c>
      <c r="GI37">
        <v>338.6</v>
      </c>
      <c r="GJ37">
        <v>20.399999999999999</v>
      </c>
      <c r="GK37" t="b">
        <v>0</v>
      </c>
      <c r="GL37">
        <v>65761.13</v>
      </c>
      <c r="GM37" t="b">
        <v>0</v>
      </c>
      <c r="GN37">
        <v>85568.62</v>
      </c>
      <c r="GO37" t="b">
        <v>0</v>
      </c>
      <c r="GP37">
        <v>72414.649999999994</v>
      </c>
      <c r="GQ37" t="b">
        <v>0</v>
      </c>
      <c r="GR37">
        <v>56627.49</v>
      </c>
      <c r="GS37" t="b">
        <v>0</v>
      </c>
      <c r="GT37">
        <v>51131.54</v>
      </c>
      <c r="GU37">
        <v>236317.26</v>
      </c>
      <c r="GV37">
        <v>317.60000000000002</v>
      </c>
      <c r="GW37">
        <v>18.5</v>
      </c>
      <c r="GX37" t="b">
        <v>0</v>
      </c>
      <c r="GY37">
        <v>203035.55</v>
      </c>
      <c r="GZ37" t="b">
        <v>0</v>
      </c>
      <c r="HA37">
        <v>183157.35</v>
      </c>
      <c r="HB37" t="b">
        <v>0</v>
      </c>
      <c r="HC37">
        <v>247499.38</v>
      </c>
      <c r="HD37" t="b">
        <v>0</v>
      </c>
      <c r="HE37">
        <v>293362.08</v>
      </c>
      <c r="HF37" t="b">
        <v>0</v>
      </c>
      <c r="HG37">
        <v>254531.93</v>
      </c>
      <c r="HH37">
        <v>89998.61</v>
      </c>
      <c r="HI37">
        <v>329.1</v>
      </c>
      <c r="HJ37">
        <v>19.8</v>
      </c>
      <c r="HK37" t="b">
        <v>0</v>
      </c>
      <c r="HL37">
        <v>87831.43</v>
      </c>
      <c r="HM37" t="b">
        <v>0</v>
      </c>
      <c r="HN37">
        <v>116726.66</v>
      </c>
      <c r="HO37" t="b">
        <v>0</v>
      </c>
      <c r="HP37">
        <v>96656.38</v>
      </c>
      <c r="HQ37" t="b">
        <v>0</v>
      </c>
      <c r="HR37">
        <v>77287.199999999997</v>
      </c>
      <c r="HS37" t="b">
        <v>0</v>
      </c>
      <c r="HT37">
        <v>71491.360000000001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5607-6D53-4060-9180-A78DFE527FF8}">
  <dimension ref="A1:AC37"/>
  <sheetViews>
    <sheetView topLeftCell="A4" workbookViewId="0">
      <selection activeCell="A3" sqref="A3:AC37"/>
    </sheetView>
  </sheetViews>
  <sheetFormatPr defaultRowHeight="15" x14ac:dyDescent="0.25"/>
  <cols>
    <col min="1" max="1" width="15.7109375" bestFit="1" customWidth="1"/>
    <col min="2" max="2" width="15.7109375" customWidth="1"/>
  </cols>
  <sheetData>
    <row r="1" spans="1:29" x14ac:dyDescent="0.25">
      <c r="C1" t="s">
        <v>233</v>
      </c>
      <c r="F1" t="s">
        <v>231</v>
      </c>
      <c r="I1" t="s">
        <v>229</v>
      </c>
      <c r="L1" t="s">
        <v>227</v>
      </c>
      <c r="O1" t="s">
        <v>225</v>
      </c>
      <c r="R1" t="s">
        <v>223</v>
      </c>
      <c r="U1" t="s">
        <v>221</v>
      </c>
      <c r="X1" t="s">
        <v>217</v>
      </c>
      <c r="AA1" t="s">
        <v>213</v>
      </c>
    </row>
    <row r="2" spans="1:29" x14ac:dyDescent="0.25">
      <c r="A2" t="s">
        <v>93</v>
      </c>
      <c r="C2" t="s">
        <v>95</v>
      </c>
      <c r="D2" t="s">
        <v>96</v>
      </c>
      <c r="E2" t="s">
        <v>97</v>
      </c>
      <c r="F2" t="s">
        <v>95</v>
      </c>
      <c r="G2" t="s">
        <v>96</v>
      </c>
      <c r="H2" t="s">
        <v>97</v>
      </c>
      <c r="I2" t="s">
        <v>95</v>
      </c>
      <c r="J2" t="s">
        <v>96</v>
      </c>
      <c r="K2" t="s">
        <v>97</v>
      </c>
      <c r="L2" t="s">
        <v>95</v>
      </c>
      <c r="M2" t="s">
        <v>96</v>
      </c>
      <c r="N2" t="s">
        <v>97</v>
      </c>
      <c r="O2" t="s">
        <v>95</v>
      </c>
      <c r="P2" t="s">
        <v>96</v>
      </c>
      <c r="Q2" t="s">
        <v>97</v>
      </c>
      <c r="R2" t="s">
        <v>95</v>
      </c>
      <c r="S2" t="s">
        <v>96</v>
      </c>
      <c r="T2" t="s">
        <v>97</v>
      </c>
      <c r="U2" t="s">
        <v>95</v>
      </c>
      <c r="V2" t="s">
        <v>96</v>
      </c>
      <c r="W2" t="s">
        <v>97</v>
      </c>
      <c r="X2" t="s">
        <v>95</v>
      </c>
      <c r="Y2" t="s">
        <v>96</v>
      </c>
      <c r="Z2" t="s">
        <v>97</v>
      </c>
      <c r="AA2" t="s">
        <v>95</v>
      </c>
      <c r="AB2" t="s">
        <v>96</v>
      </c>
      <c r="AC2" t="s">
        <v>97</v>
      </c>
    </row>
    <row r="3" spans="1:29" x14ac:dyDescent="0.25">
      <c r="A3" t="s">
        <v>186</v>
      </c>
      <c r="C3" t="s">
        <v>105</v>
      </c>
      <c r="D3" t="s">
        <v>104</v>
      </c>
      <c r="E3">
        <v>604.62</v>
      </c>
      <c r="F3">
        <v>0.122</v>
      </c>
      <c r="G3">
        <v>439.4</v>
      </c>
      <c r="H3">
        <v>25108.41</v>
      </c>
      <c r="I3" t="s">
        <v>105</v>
      </c>
      <c r="J3" t="s">
        <v>104</v>
      </c>
      <c r="K3">
        <v>2</v>
      </c>
      <c r="L3">
        <v>0</v>
      </c>
      <c r="M3">
        <v>223.6</v>
      </c>
      <c r="N3">
        <v>2</v>
      </c>
      <c r="O3" t="s">
        <v>105</v>
      </c>
      <c r="P3" t="s">
        <v>104</v>
      </c>
      <c r="Q3">
        <v>13187.16</v>
      </c>
      <c r="R3">
        <v>0</v>
      </c>
      <c r="S3">
        <v>24482.7</v>
      </c>
      <c r="T3">
        <v>8997.82</v>
      </c>
      <c r="U3" t="s">
        <v>105</v>
      </c>
      <c r="V3" t="s">
        <v>104</v>
      </c>
      <c r="W3">
        <v>334.34</v>
      </c>
      <c r="X3">
        <v>6.0000000000000001E-3</v>
      </c>
      <c r="Y3">
        <v>149.4</v>
      </c>
      <c r="Z3">
        <v>3730.28</v>
      </c>
      <c r="AA3">
        <v>1.2E-2</v>
      </c>
      <c r="AB3">
        <v>147.9</v>
      </c>
      <c r="AC3">
        <v>1035.0899999999999</v>
      </c>
    </row>
    <row r="4" spans="1:29" x14ac:dyDescent="0.25">
      <c r="A4" t="s">
        <v>112</v>
      </c>
      <c r="C4">
        <v>0</v>
      </c>
      <c r="D4" t="s">
        <v>104</v>
      </c>
      <c r="E4">
        <v>654.67999999999995</v>
      </c>
      <c r="F4">
        <v>0</v>
      </c>
      <c r="G4" t="s">
        <v>104</v>
      </c>
      <c r="H4">
        <v>25445.29</v>
      </c>
      <c r="I4">
        <v>0</v>
      </c>
      <c r="J4" t="s">
        <v>104</v>
      </c>
      <c r="K4">
        <v>4</v>
      </c>
      <c r="L4">
        <v>0</v>
      </c>
      <c r="M4" t="s">
        <v>104</v>
      </c>
      <c r="N4">
        <v>0</v>
      </c>
      <c r="O4">
        <v>0</v>
      </c>
      <c r="P4" t="s">
        <v>104</v>
      </c>
      <c r="Q4">
        <v>12423.73</v>
      </c>
      <c r="R4">
        <v>0</v>
      </c>
      <c r="S4" t="s">
        <v>104</v>
      </c>
      <c r="T4">
        <v>9178.1299999999992</v>
      </c>
      <c r="U4">
        <v>0</v>
      </c>
      <c r="V4" t="s">
        <v>104</v>
      </c>
      <c r="W4">
        <v>328.34</v>
      </c>
      <c r="X4">
        <v>0</v>
      </c>
      <c r="Y4" t="s">
        <v>104</v>
      </c>
      <c r="Z4">
        <v>3618.1</v>
      </c>
      <c r="AA4">
        <v>0</v>
      </c>
      <c r="AB4" t="s">
        <v>104</v>
      </c>
      <c r="AC4">
        <v>995.04</v>
      </c>
    </row>
    <row r="5" spans="1:29" x14ac:dyDescent="0.25">
      <c r="A5" t="s">
        <v>177</v>
      </c>
      <c r="C5">
        <v>14.028</v>
      </c>
      <c r="D5">
        <v>13</v>
      </c>
      <c r="E5">
        <v>1860</v>
      </c>
      <c r="F5">
        <v>13.599</v>
      </c>
      <c r="G5">
        <v>5.4</v>
      </c>
      <c r="H5">
        <v>44328.37</v>
      </c>
      <c r="I5">
        <v>9.0399999999999991</v>
      </c>
      <c r="J5">
        <v>4.8</v>
      </c>
      <c r="K5">
        <v>4343.03</v>
      </c>
      <c r="L5">
        <v>9.32</v>
      </c>
      <c r="M5">
        <v>2.7</v>
      </c>
      <c r="N5">
        <v>128964.65</v>
      </c>
      <c r="O5">
        <v>9.0909999999999993</v>
      </c>
      <c r="P5">
        <v>2.4</v>
      </c>
      <c r="Q5">
        <v>194490.87</v>
      </c>
      <c r="R5">
        <v>10.201000000000001</v>
      </c>
      <c r="S5">
        <v>1.5</v>
      </c>
      <c r="T5">
        <v>447825.23</v>
      </c>
      <c r="U5">
        <v>9.4510000000000005</v>
      </c>
      <c r="V5">
        <v>2.5</v>
      </c>
      <c r="W5">
        <v>102886.46</v>
      </c>
      <c r="X5">
        <v>10.276</v>
      </c>
      <c r="Y5">
        <v>1.6</v>
      </c>
      <c r="Z5">
        <v>210423.95</v>
      </c>
      <c r="AA5">
        <v>9.9499999999999993</v>
      </c>
      <c r="AB5">
        <v>1.7</v>
      </c>
      <c r="AC5">
        <v>46889.91</v>
      </c>
    </row>
    <row r="6" spans="1:29" x14ac:dyDescent="0.25">
      <c r="A6" t="s">
        <v>115</v>
      </c>
      <c r="C6">
        <v>139.22300000000001</v>
      </c>
      <c r="D6">
        <v>3.7</v>
      </c>
      <c r="E6">
        <v>12678.2</v>
      </c>
      <c r="F6">
        <v>138.96700000000001</v>
      </c>
      <c r="G6">
        <v>2.1</v>
      </c>
      <c r="H6">
        <v>221170.94</v>
      </c>
      <c r="I6">
        <v>91.602000000000004</v>
      </c>
      <c r="J6">
        <v>4.5999999999999996</v>
      </c>
      <c r="K6">
        <v>43844.75</v>
      </c>
      <c r="L6">
        <v>94.716999999999999</v>
      </c>
      <c r="M6">
        <v>4.8</v>
      </c>
      <c r="N6">
        <v>1308001.08</v>
      </c>
      <c r="O6">
        <v>94.403999999999996</v>
      </c>
      <c r="P6">
        <v>5.3</v>
      </c>
      <c r="Q6">
        <v>1891610.54</v>
      </c>
      <c r="R6">
        <v>101.852</v>
      </c>
      <c r="S6">
        <v>1.9</v>
      </c>
      <c r="T6">
        <v>4377845.5999999996</v>
      </c>
      <c r="U6">
        <v>97.626000000000005</v>
      </c>
      <c r="V6">
        <v>3.9</v>
      </c>
      <c r="W6">
        <v>1057690.5</v>
      </c>
      <c r="X6">
        <v>100.479</v>
      </c>
      <c r="Y6">
        <v>3.4</v>
      </c>
      <c r="Z6">
        <v>2027916.13</v>
      </c>
      <c r="AA6">
        <v>97.649000000000001</v>
      </c>
      <c r="AB6">
        <v>2.4</v>
      </c>
      <c r="AC6">
        <v>454119.87</v>
      </c>
    </row>
    <row r="7" spans="1:29" x14ac:dyDescent="0.25">
      <c r="A7" t="s">
        <v>179</v>
      </c>
      <c r="C7">
        <v>137.65600000000001</v>
      </c>
      <c r="D7">
        <v>2.9</v>
      </c>
      <c r="E7">
        <v>12770.33</v>
      </c>
      <c r="F7">
        <v>137.78200000000001</v>
      </c>
      <c r="G7">
        <v>1.6</v>
      </c>
      <c r="H7">
        <v>223600.56</v>
      </c>
      <c r="I7">
        <v>98.774000000000001</v>
      </c>
      <c r="J7">
        <v>7.8</v>
      </c>
      <c r="K7">
        <v>44388.85</v>
      </c>
      <c r="L7">
        <v>102.381</v>
      </c>
      <c r="M7">
        <v>7</v>
      </c>
      <c r="N7">
        <v>1328328.6399999999</v>
      </c>
      <c r="O7">
        <v>100.249</v>
      </c>
      <c r="P7">
        <v>7.4</v>
      </c>
      <c r="Q7">
        <v>1887096.25</v>
      </c>
      <c r="R7">
        <v>100.506</v>
      </c>
      <c r="S7">
        <v>1.9</v>
      </c>
      <c r="T7">
        <v>4401010.4800000004</v>
      </c>
      <c r="U7">
        <v>102.212</v>
      </c>
      <c r="V7">
        <v>6.9</v>
      </c>
      <c r="W7">
        <v>1040201.57</v>
      </c>
      <c r="X7">
        <v>100.61199999999999</v>
      </c>
      <c r="Y7">
        <v>2.2000000000000002</v>
      </c>
      <c r="Z7">
        <v>2052226.94</v>
      </c>
      <c r="AA7">
        <v>98.051000000000002</v>
      </c>
      <c r="AB7">
        <v>3.4</v>
      </c>
      <c r="AC7">
        <v>452586.92</v>
      </c>
    </row>
    <row r="8" spans="1:29" x14ac:dyDescent="0.25">
      <c r="A8" t="s">
        <v>177</v>
      </c>
      <c r="C8">
        <v>13.664</v>
      </c>
      <c r="D8">
        <v>11.8</v>
      </c>
      <c r="E8">
        <v>1805.94</v>
      </c>
      <c r="F8">
        <v>13.831</v>
      </c>
      <c r="G8">
        <v>2.4</v>
      </c>
      <c r="H8">
        <v>44073.23</v>
      </c>
      <c r="I8">
        <v>9.6609999999999996</v>
      </c>
      <c r="J8">
        <v>8.4</v>
      </c>
      <c r="K8">
        <v>4369.0600000000004</v>
      </c>
      <c r="L8">
        <v>9.8350000000000009</v>
      </c>
      <c r="M8">
        <v>7.2</v>
      </c>
      <c r="N8">
        <v>128323.12</v>
      </c>
      <c r="O8">
        <v>9.6780000000000008</v>
      </c>
      <c r="P8">
        <v>8.9</v>
      </c>
      <c r="Q8">
        <v>194263.67999999999</v>
      </c>
      <c r="R8">
        <v>10.079000000000001</v>
      </c>
      <c r="S8">
        <v>1.3</v>
      </c>
      <c r="T8">
        <v>436692.76</v>
      </c>
      <c r="U8">
        <v>9.8650000000000002</v>
      </c>
      <c r="V8">
        <v>7.9</v>
      </c>
      <c r="W8">
        <v>101195.39</v>
      </c>
      <c r="X8">
        <v>10.271000000000001</v>
      </c>
      <c r="Y8">
        <v>0.8</v>
      </c>
      <c r="Z8">
        <v>206880.43</v>
      </c>
      <c r="AA8">
        <v>10.144</v>
      </c>
      <c r="AB8">
        <v>2.2999999999999998</v>
      </c>
      <c r="AC8">
        <v>46261.34</v>
      </c>
    </row>
    <row r="9" spans="1:29" x14ac:dyDescent="0.25">
      <c r="A9" t="s">
        <v>174</v>
      </c>
      <c r="C9">
        <v>689.26900000000001</v>
      </c>
      <c r="D9">
        <v>1.6</v>
      </c>
      <c r="E9">
        <v>59385.599999999999</v>
      </c>
      <c r="F9">
        <v>689.24</v>
      </c>
      <c r="G9">
        <v>1.9</v>
      </c>
      <c r="H9">
        <v>984281.22</v>
      </c>
      <c r="I9">
        <v>486.73500000000001</v>
      </c>
      <c r="J9">
        <v>4.7</v>
      </c>
      <c r="K9">
        <v>221291.94</v>
      </c>
      <c r="L9">
        <v>505.49900000000002</v>
      </c>
      <c r="M9">
        <v>3.1</v>
      </c>
      <c r="N9">
        <v>6636485.3799999999</v>
      </c>
      <c r="O9">
        <v>499.18599999999998</v>
      </c>
      <c r="P9">
        <v>4.9000000000000004</v>
      </c>
      <c r="Q9">
        <v>9450991.8499999996</v>
      </c>
      <c r="R9">
        <v>508.77300000000002</v>
      </c>
      <c r="S9">
        <v>2.5</v>
      </c>
      <c r="T9">
        <v>21538587.079999998</v>
      </c>
      <c r="U9">
        <v>508.43299999999999</v>
      </c>
      <c r="V9">
        <v>4.3</v>
      </c>
      <c r="W9">
        <v>5231843.32</v>
      </c>
      <c r="X9">
        <v>499.39800000000002</v>
      </c>
      <c r="Y9">
        <v>2.2999999999999998</v>
      </c>
      <c r="Z9">
        <v>9845591</v>
      </c>
      <c r="AA9">
        <v>499.91699999999997</v>
      </c>
      <c r="AB9">
        <v>3</v>
      </c>
      <c r="AC9">
        <v>2293664.16</v>
      </c>
    </row>
    <row r="10" spans="1:29" x14ac:dyDescent="0.25">
      <c r="A10" t="s">
        <v>106</v>
      </c>
      <c r="C10">
        <v>1.4E-2</v>
      </c>
      <c r="D10">
        <v>2899.4</v>
      </c>
      <c r="E10">
        <v>630.65</v>
      </c>
      <c r="F10">
        <v>1.012</v>
      </c>
      <c r="G10">
        <v>57</v>
      </c>
      <c r="H10">
        <v>25840.400000000001</v>
      </c>
      <c r="I10">
        <v>0</v>
      </c>
      <c r="J10">
        <v>18290.5</v>
      </c>
      <c r="K10">
        <v>4</v>
      </c>
      <c r="L10">
        <v>2.1000000000000001E-2</v>
      </c>
      <c r="M10">
        <v>11.4</v>
      </c>
      <c r="N10">
        <v>264.27</v>
      </c>
      <c r="O10">
        <v>2.3E-2</v>
      </c>
      <c r="P10">
        <v>269.7</v>
      </c>
      <c r="Q10">
        <v>12379.66</v>
      </c>
      <c r="R10">
        <v>3.0000000000000001E-3</v>
      </c>
      <c r="S10">
        <v>160.4</v>
      </c>
      <c r="T10">
        <v>8953.77</v>
      </c>
      <c r="U10">
        <v>5.0000000000000001E-3</v>
      </c>
      <c r="V10">
        <v>111.8</v>
      </c>
      <c r="W10">
        <v>366.38</v>
      </c>
      <c r="X10">
        <v>0.01</v>
      </c>
      <c r="Y10">
        <v>121.9</v>
      </c>
      <c r="Z10">
        <v>3608.09</v>
      </c>
      <c r="AA10">
        <v>1.7000000000000001E-2</v>
      </c>
      <c r="AB10">
        <v>125.5</v>
      </c>
      <c r="AC10">
        <v>1045.0899999999999</v>
      </c>
    </row>
    <row r="11" spans="1:29" x14ac:dyDescent="0.25">
      <c r="A11" t="s">
        <v>106</v>
      </c>
      <c r="C11">
        <v>3.4000000000000002E-2</v>
      </c>
      <c r="D11">
        <v>3415.2</v>
      </c>
      <c r="E11">
        <v>628.65</v>
      </c>
      <c r="F11">
        <v>1.4450000000000001</v>
      </c>
      <c r="G11">
        <v>63.4</v>
      </c>
      <c r="H11">
        <v>26325.79</v>
      </c>
      <c r="I11" t="s">
        <v>105</v>
      </c>
      <c r="J11" t="s">
        <v>104</v>
      </c>
      <c r="K11">
        <v>2</v>
      </c>
      <c r="L11">
        <v>1.0999999999999999E-2</v>
      </c>
      <c r="M11">
        <v>43.4</v>
      </c>
      <c r="N11">
        <v>140.13999999999999</v>
      </c>
      <c r="O11">
        <v>2.5000000000000001E-2</v>
      </c>
      <c r="P11">
        <v>265.60000000000002</v>
      </c>
      <c r="Q11">
        <v>12654.15</v>
      </c>
      <c r="R11">
        <v>2.4E-2</v>
      </c>
      <c r="S11">
        <v>11.6</v>
      </c>
      <c r="T11">
        <v>9775.11</v>
      </c>
      <c r="U11">
        <v>6.0000000000000001E-3</v>
      </c>
      <c r="V11">
        <v>107.7</v>
      </c>
      <c r="W11">
        <v>382.39</v>
      </c>
      <c r="X11">
        <v>1.4E-2</v>
      </c>
      <c r="Y11">
        <v>69.5</v>
      </c>
      <c r="Z11">
        <v>3682.18</v>
      </c>
      <c r="AA11" t="s">
        <v>105</v>
      </c>
      <c r="AB11" t="s">
        <v>104</v>
      </c>
      <c r="AC11">
        <v>948.99</v>
      </c>
    </row>
    <row r="12" spans="1:29" x14ac:dyDescent="0.25">
      <c r="A12" t="s">
        <v>169</v>
      </c>
      <c r="C12">
        <v>31.344999999999999</v>
      </c>
      <c r="D12">
        <v>9.1</v>
      </c>
      <c r="E12">
        <v>3616.1</v>
      </c>
      <c r="F12">
        <v>34.334000000000003</v>
      </c>
      <c r="G12">
        <v>2.2999999999999998</v>
      </c>
      <c r="H12">
        <v>79281.73</v>
      </c>
      <c r="I12">
        <v>87.52</v>
      </c>
      <c r="J12">
        <v>4.4000000000000004</v>
      </c>
      <c r="K12">
        <v>39646.81</v>
      </c>
      <c r="L12">
        <v>64.548000000000002</v>
      </c>
      <c r="M12">
        <v>4.7</v>
      </c>
      <c r="N12">
        <v>843504.66</v>
      </c>
      <c r="O12">
        <v>395.964</v>
      </c>
      <c r="P12">
        <v>3.8</v>
      </c>
      <c r="Q12">
        <v>7471955.6600000001</v>
      </c>
      <c r="R12">
        <v>26.619</v>
      </c>
      <c r="S12">
        <v>1.7</v>
      </c>
      <c r="T12">
        <v>1241624.29</v>
      </c>
      <c r="U12">
        <v>26.506</v>
      </c>
      <c r="V12">
        <v>4.7</v>
      </c>
      <c r="W12">
        <v>271927.90999999997</v>
      </c>
      <c r="X12">
        <v>76.722999999999999</v>
      </c>
      <c r="Y12">
        <v>2.1</v>
      </c>
      <c r="Z12">
        <v>1511269.63</v>
      </c>
      <c r="AA12">
        <v>77.064999999999998</v>
      </c>
      <c r="AB12">
        <v>2.6</v>
      </c>
      <c r="AC12">
        <v>351071.23</v>
      </c>
    </row>
    <row r="13" spans="1:29" x14ac:dyDescent="0.25">
      <c r="A13" t="s">
        <v>166</v>
      </c>
      <c r="C13">
        <v>30.803999999999998</v>
      </c>
      <c r="D13">
        <v>4.5999999999999996</v>
      </c>
      <c r="E13">
        <v>3255.65</v>
      </c>
      <c r="F13">
        <v>32.895000000000003</v>
      </c>
      <c r="G13">
        <v>2.2000000000000002</v>
      </c>
      <c r="H13">
        <v>70360.23</v>
      </c>
      <c r="I13">
        <v>65.91</v>
      </c>
      <c r="J13">
        <v>4.5999999999999996</v>
      </c>
      <c r="K13">
        <v>29234.14</v>
      </c>
      <c r="L13">
        <v>60.790999999999997</v>
      </c>
      <c r="M13">
        <v>5</v>
      </c>
      <c r="N13">
        <v>777968.22</v>
      </c>
      <c r="O13">
        <v>370.04399999999998</v>
      </c>
      <c r="P13">
        <v>6.5</v>
      </c>
      <c r="Q13">
        <v>6835018.6200000001</v>
      </c>
      <c r="R13">
        <v>26.303000000000001</v>
      </c>
      <c r="S13">
        <v>2</v>
      </c>
      <c r="T13">
        <v>1119835.73</v>
      </c>
      <c r="U13">
        <v>24.812000000000001</v>
      </c>
      <c r="V13">
        <v>5.7</v>
      </c>
      <c r="W13">
        <v>249230.81</v>
      </c>
      <c r="X13">
        <v>72.915000000000006</v>
      </c>
      <c r="Y13">
        <v>1.3</v>
      </c>
      <c r="Z13">
        <v>1387851.46</v>
      </c>
      <c r="AA13">
        <v>71.004000000000005</v>
      </c>
      <c r="AB13">
        <v>1.3</v>
      </c>
      <c r="AC13">
        <v>320230.86</v>
      </c>
    </row>
    <row r="14" spans="1:29" x14ac:dyDescent="0.25">
      <c r="A14" t="s">
        <v>163</v>
      </c>
      <c r="C14">
        <v>17.158000000000001</v>
      </c>
      <c r="D14">
        <v>8.1999999999999993</v>
      </c>
      <c r="E14">
        <v>2112.2800000000002</v>
      </c>
      <c r="F14">
        <v>18.081</v>
      </c>
      <c r="G14">
        <v>4.9000000000000004</v>
      </c>
      <c r="H14">
        <v>50200.78</v>
      </c>
      <c r="I14">
        <v>24.728999999999999</v>
      </c>
      <c r="J14">
        <v>3.9</v>
      </c>
      <c r="K14">
        <v>10151.709999999999</v>
      </c>
      <c r="L14">
        <v>0.53800000000000003</v>
      </c>
      <c r="M14">
        <v>7</v>
      </c>
      <c r="N14">
        <v>6361.78</v>
      </c>
      <c r="O14">
        <v>6.9660000000000002</v>
      </c>
      <c r="P14">
        <v>6.4</v>
      </c>
      <c r="Q14">
        <v>130063.87</v>
      </c>
      <c r="R14">
        <v>16.986000000000001</v>
      </c>
      <c r="S14">
        <v>2</v>
      </c>
      <c r="T14">
        <v>732723.34</v>
      </c>
      <c r="U14">
        <v>18.556000000000001</v>
      </c>
      <c r="V14">
        <v>5.3</v>
      </c>
      <c r="W14">
        <v>172482.74</v>
      </c>
      <c r="X14">
        <v>25.263000000000002</v>
      </c>
      <c r="Y14">
        <v>1.6</v>
      </c>
      <c r="Z14">
        <v>483920.07</v>
      </c>
      <c r="AA14">
        <v>24.917000000000002</v>
      </c>
      <c r="AB14">
        <v>2.2000000000000002</v>
      </c>
      <c r="AC14">
        <v>109417.71</v>
      </c>
    </row>
    <row r="15" spans="1:29" x14ac:dyDescent="0.25">
      <c r="A15" t="s">
        <v>160</v>
      </c>
      <c r="C15">
        <v>13.778</v>
      </c>
      <c r="D15">
        <v>20.7</v>
      </c>
      <c r="E15">
        <v>1793.93</v>
      </c>
      <c r="F15">
        <v>16.242000000000001</v>
      </c>
      <c r="G15">
        <v>7.7</v>
      </c>
      <c r="H15">
        <v>46858.73</v>
      </c>
      <c r="I15">
        <v>28.154</v>
      </c>
      <c r="J15">
        <v>6.5</v>
      </c>
      <c r="K15">
        <v>12285.47</v>
      </c>
      <c r="L15">
        <v>0.55300000000000005</v>
      </c>
      <c r="M15">
        <v>3.7</v>
      </c>
      <c r="N15">
        <v>6974.69</v>
      </c>
      <c r="O15">
        <v>12.363</v>
      </c>
      <c r="P15">
        <v>4.4000000000000004</v>
      </c>
      <c r="Q15">
        <v>236480.95</v>
      </c>
      <c r="R15">
        <v>32.295999999999999</v>
      </c>
      <c r="S15">
        <v>1.5</v>
      </c>
      <c r="T15">
        <v>1363194.76</v>
      </c>
      <c r="U15">
        <v>33.329000000000001</v>
      </c>
      <c r="V15">
        <v>3.8</v>
      </c>
      <c r="W15">
        <v>329566.5</v>
      </c>
      <c r="X15">
        <v>116.015</v>
      </c>
      <c r="Y15">
        <v>1.3</v>
      </c>
      <c r="Z15">
        <v>2222719.69</v>
      </c>
      <c r="AA15">
        <v>112.629</v>
      </c>
      <c r="AB15">
        <v>1.7</v>
      </c>
      <c r="AC15">
        <v>505453.77</v>
      </c>
    </row>
    <row r="16" spans="1:29" x14ac:dyDescent="0.25">
      <c r="A16" t="s">
        <v>158</v>
      </c>
      <c r="C16">
        <v>34.476999999999997</v>
      </c>
      <c r="D16">
        <v>3.9</v>
      </c>
      <c r="E16">
        <v>3517.97</v>
      </c>
      <c r="F16">
        <v>37.496000000000002</v>
      </c>
      <c r="G16">
        <v>3.1</v>
      </c>
      <c r="H16">
        <v>75687.399999999994</v>
      </c>
      <c r="I16">
        <v>3.129</v>
      </c>
      <c r="J16">
        <v>7.5</v>
      </c>
      <c r="K16">
        <v>1401.48</v>
      </c>
      <c r="L16">
        <v>0.32900000000000001</v>
      </c>
      <c r="M16">
        <v>4.5</v>
      </c>
      <c r="N16">
        <v>4234.88</v>
      </c>
      <c r="O16">
        <v>2.0760000000000001</v>
      </c>
      <c r="P16">
        <v>4.0999999999999996</v>
      </c>
      <c r="Q16">
        <v>50866.71</v>
      </c>
      <c r="R16">
        <v>6.0999999999999999E-2</v>
      </c>
      <c r="S16">
        <v>6.5</v>
      </c>
      <c r="T16">
        <v>11295.7</v>
      </c>
      <c r="U16">
        <v>3.5999999999999997E-2</v>
      </c>
      <c r="V16">
        <v>11.5</v>
      </c>
      <c r="W16">
        <v>684.71</v>
      </c>
      <c r="X16">
        <v>3.0750000000000002</v>
      </c>
      <c r="Y16">
        <v>1.5</v>
      </c>
      <c r="Z16">
        <v>62485.1</v>
      </c>
      <c r="AA16">
        <v>3.1</v>
      </c>
      <c r="AB16">
        <v>3.1</v>
      </c>
      <c r="AC16">
        <v>14952.71</v>
      </c>
    </row>
    <row r="17" spans="1:29" x14ac:dyDescent="0.25">
      <c r="A17" t="s">
        <v>156</v>
      </c>
      <c r="C17">
        <v>33.231000000000002</v>
      </c>
      <c r="D17">
        <v>8.9</v>
      </c>
      <c r="E17">
        <v>3716.23</v>
      </c>
      <c r="F17">
        <v>36.328000000000003</v>
      </c>
      <c r="G17">
        <v>1.5</v>
      </c>
      <c r="H17">
        <v>80656.56</v>
      </c>
      <c r="I17">
        <v>11.01</v>
      </c>
      <c r="J17">
        <v>11.2</v>
      </c>
      <c r="K17">
        <v>4719.5200000000004</v>
      </c>
      <c r="L17">
        <v>3.972</v>
      </c>
      <c r="M17">
        <v>7.4</v>
      </c>
      <c r="N17">
        <v>49138.58</v>
      </c>
      <c r="O17">
        <v>24.72</v>
      </c>
      <c r="P17">
        <v>8.5</v>
      </c>
      <c r="Q17">
        <v>452251.54</v>
      </c>
      <c r="R17">
        <v>0.161</v>
      </c>
      <c r="S17">
        <v>7.4</v>
      </c>
      <c r="T17">
        <v>16860.62</v>
      </c>
      <c r="U17">
        <v>4.7E-2</v>
      </c>
      <c r="V17">
        <v>20.2</v>
      </c>
      <c r="W17">
        <v>764.79</v>
      </c>
      <c r="X17">
        <v>3.5350000000000001</v>
      </c>
      <c r="Y17">
        <v>1.6</v>
      </c>
      <c r="Z17">
        <v>71903.55</v>
      </c>
      <c r="AA17">
        <v>3.6629999999999998</v>
      </c>
      <c r="AB17">
        <v>1.6</v>
      </c>
      <c r="AC17">
        <v>17275.59</v>
      </c>
    </row>
    <row r="18" spans="1:29" x14ac:dyDescent="0.25">
      <c r="A18" t="s">
        <v>153</v>
      </c>
      <c r="C18">
        <v>35.911999999999999</v>
      </c>
      <c r="D18">
        <v>6.3</v>
      </c>
      <c r="E18">
        <v>3756.27</v>
      </c>
      <c r="F18">
        <v>37.173000000000002</v>
      </c>
      <c r="G18">
        <v>1.9</v>
      </c>
      <c r="H18">
        <v>77713.899999999994</v>
      </c>
      <c r="I18">
        <v>21.466999999999999</v>
      </c>
      <c r="J18">
        <v>5.7</v>
      </c>
      <c r="K18">
        <v>9021.85</v>
      </c>
      <c r="L18">
        <v>33.069000000000003</v>
      </c>
      <c r="M18">
        <v>3.9</v>
      </c>
      <c r="N18">
        <v>401027.58</v>
      </c>
      <c r="O18">
        <v>198.947</v>
      </c>
      <c r="P18">
        <v>4.2</v>
      </c>
      <c r="Q18">
        <v>3488492.23</v>
      </c>
      <c r="R18">
        <v>1.3140000000000001</v>
      </c>
      <c r="S18">
        <v>1.5</v>
      </c>
      <c r="T18">
        <v>65569.039999999994</v>
      </c>
      <c r="U18">
        <v>0.34</v>
      </c>
      <c r="V18">
        <v>4.2</v>
      </c>
      <c r="W18">
        <v>3542.01</v>
      </c>
      <c r="X18">
        <v>3.2109999999999999</v>
      </c>
      <c r="Y18">
        <v>2.2999999999999998</v>
      </c>
      <c r="Z18">
        <v>65229.94</v>
      </c>
      <c r="AA18">
        <v>3.22</v>
      </c>
      <c r="AB18">
        <v>2.2000000000000002</v>
      </c>
      <c r="AC18">
        <v>15423.66</v>
      </c>
    </row>
    <row r="19" spans="1:29" x14ac:dyDescent="0.25">
      <c r="A19" t="s">
        <v>150</v>
      </c>
      <c r="C19">
        <v>58.579000000000001</v>
      </c>
      <c r="D19">
        <v>6.1</v>
      </c>
      <c r="E19">
        <v>6179.52</v>
      </c>
      <c r="F19">
        <v>61.920999999999999</v>
      </c>
      <c r="G19">
        <v>2</v>
      </c>
      <c r="H19">
        <v>121729.23</v>
      </c>
      <c r="I19">
        <v>68.744</v>
      </c>
      <c r="J19">
        <v>5</v>
      </c>
      <c r="K19">
        <v>29697.59</v>
      </c>
      <c r="L19">
        <v>113.422</v>
      </c>
      <c r="M19">
        <v>5.6</v>
      </c>
      <c r="N19">
        <v>1413666.93</v>
      </c>
      <c r="O19">
        <v>680.18899999999996</v>
      </c>
      <c r="P19">
        <v>5.9</v>
      </c>
      <c r="Q19">
        <v>12228023.720000001</v>
      </c>
      <c r="R19">
        <v>3.4529999999999998</v>
      </c>
      <c r="S19">
        <v>2.1</v>
      </c>
      <c r="T19">
        <v>170168.17</v>
      </c>
      <c r="U19">
        <v>0.11799999999999999</v>
      </c>
      <c r="V19">
        <v>14.1</v>
      </c>
      <c r="W19">
        <v>1471.56</v>
      </c>
      <c r="X19">
        <v>4.6319999999999997</v>
      </c>
      <c r="Y19">
        <v>2.1</v>
      </c>
      <c r="Z19">
        <v>90698.02</v>
      </c>
      <c r="AA19">
        <v>4.4980000000000002</v>
      </c>
      <c r="AB19">
        <v>6.1</v>
      </c>
      <c r="AC19">
        <v>20944.07</v>
      </c>
    </row>
    <row r="20" spans="1:29" x14ac:dyDescent="0.25">
      <c r="A20" t="s">
        <v>147</v>
      </c>
      <c r="C20">
        <v>12.656000000000001</v>
      </c>
      <c r="D20">
        <v>8.3000000000000007</v>
      </c>
      <c r="E20">
        <v>1639.75</v>
      </c>
      <c r="F20">
        <v>15.289</v>
      </c>
      <c r="G20">
        <v>4.7</v>
      </c>
      <c r="H20">
        <v>43962.85</v>
      </c>
      <c r="I20">
        <v>0.57299999999999995</v>
      </c>
      <c r="J20">
        <v>21.8</v>
      </c>
      <c r="K20">
        <v>248.25</v>
      </c>
      <c r="L20">
        <v>1.8160000000000001</v>
      </c>
      <c r="M20">
        <v>4.3</v>
      </c>
      <c r="N20">
        <v>22487.7</v>
      </c>
      <c r="O20">
        <v>4.3470000000000004</v>
      </c>
      <c r="P20">
        <v>4.5999999999999996</v>
      </c>
      <c r="Q20">
        <v>89413.18</v>
      </c>
      <c r="R20">
        <v>0.16300000000000001</v>
      </c>
      <c r="S20">
        <v>4.2</v>
      </c>
      <c r="T20">
        <v>15114.99</v>
      </c>
      <c r="U20">
        <v>0.128</v>
      </c>
      <c r="V20">
        <v>10.3</v>
      </c>
      <c r="W20">
        <v>1551.65</v>
      </c>
      <c r="X20">
        <v>2.8980000000000001</v>
      </c>
      <c r="Y20">
        <v>3.4</v>
      </c>
      <c r="Z20">
        <v>57218.68</v>
      </c>
      <c r="AA20">
        <v>2.97</v>
      </c>
      <c r="AB20">
        <v>4.5</v>
      </c>
      <c r="AC20">
        <v>13880.57</v>
      </c>
    </row>
    <row r="21" spans="1:29" x14ac:dyDescent="0.25">
      <c r="A21" t="s">
        <v>144</v>
      </c>
      <c r="C21">
        <v>13.688000000000001</v>
      </c>
      <c r="D21">
        <v>9.3000000000000007</v>
      </c>
      <c r="E21">
        <v>1749.87</v>
      </c>
      <c r="F21">
        <v>14.662000000000001</v>
      </c>
      <c r="G21">
        <v>5.8</v>
      </c>
      <c r="H21">
        <v>43822.34</v>
      </c>
      <c r="I21">
        <v>121.47</v>
      </c>
      <c r="J21">
        <v>6.1</v>
      </c>
      <c r="K21">
        <v>52879.3</v>
      </c>
      <c r="L21">
        <v>113.52500000000001</v>
      </c>
      <c r="M21">
        <v>6.1</v>
      </c>
      <c r="N21">
        <v>1426043.35</v>
      </c>
      <c r="O21">
        <v>677.23500000000001</v>
      </c>
      <c r="P21">
        <v>6</v>
      </c>
      <c r="Q21">
        <v>12273356.300000001</v>
      </c>
      <c r="R21">
        <v>53.656999999999996</v>
      </c>
      <c r="S21">
        <v>3.3</v>
      </c>
      <c r="T21">
        <v>2214860.4700000002</v>
      </c>
      <c r="U21">
        <v>48.594999999999999</v>
      </c>
      <c r="V21">
        <v>5.3</v>
      </c>
      <c r="W21">
        <v>479114.92</v>
      </c>
      <c r="X21">
        <v>137.93</v>
      </c>
      <c r="Y21">
        <v>2.5</v>
      </c>
      <c r="Z21">
        <v>2590273.2000000002</v>
      </c>
      <c r="AA21">
        <v>134.70500000000001</v>
      </c>
      <c r="AB21">
        <v>1.1000000000000001</v>
      </c>
      <c r="AC21">
        <v>586737.93000000005</v>
      </c>
    </row>
    <row r="22" spans="1:29" x14ac:dyDescent="0.25">
      <c r="A22" t="s">
        <v>142</v>
      </c>
      <c r="C22">
        <v>33.985999999999997</v>
      </c>
      <c r="D22">
        <v>12.2</v>
      </c>
      <c r="E22">
        <v>3443.88</v>
      </c>
      <c r="F22">
        <v>35.338000000000001</v>
      </c>
      <c r="G22">
        <v>1.7</v>
      </c>
      <c r="H22">
        <v>72023.600000000006</v>
      </c>
      <c r="I22">
        <v>0.16200000000000001</v>
      </c>
      <c r="J22">
        <v>32</v>
      </c>
      <c r="K22">
        <v>72.069999999999993</v>
      </c>
      <c r="L22">
        <v>1.7999999999999999E-2</v>
      </c>
      <c r="M22">
        <v>24.8</v>
      </c>
      <c r="N22">
        <v>218.22</v>
      </c>
      <c r="O22">
        <v>0.62</v>
      </c>
      <c r="P22">
        <v>14.8</v>
      </c>
      <c r="Q22">
        <v>22726.35</v>
      </c>
      <c r="R22">
        <v>0.05</v>
      </c>
      <c r="S22">
        <v>18.7</v>
      </c>
      <c r="T22">
        <v>10734.73</v>
      </c>
      <c r="U22">
        <v>3.2000000000000001E-2</v>
      </c>
      <c r="V22">
        <v>37.4</v>
      </c>
      <c r="W22">
        <v>616.64</v>
      </c>
      <c r="X22">
        <v>3.0579999999999998</v>
      </c>
      <c r="Y22">
        <v>3.2</v>
      </c>
      <c r="Z22">
        <v>60677.94</v>
      </c>
      <c r="AA22">
        <v>3.3370000000000002</v>
      </c>
      <c r="AB22">
        <v>3.5</v>
      </c>
      <c r="AC22">
        <v>15347.53</v>
      </c>
    </row>
    <row r="23" spans="1:29" x14ac:dyDescent="0.25">
      <c r="A23" t="s">
        <v>115</v>
      </c>
      <c r="C23">
        <v>149.524</v>
      </c>
      <c r="D23">
        <v>4.2</v>
      </c>
      <c r="E23">
        <v>12379.64</v>
      </c>
      <c r="F23">
        <v>149.64099999999999</v>
      </c>
      <c r="G23">
        <v>3</v>
      </c>
      <c r="H23">
        <v>215618.87</v>
      </c>
      <c r="I23">
        <v>102.121</v>
      </c>
      <c r="J23">
        <v>5.0999999999999996</v>
      </c>
      <c r="K23">
        <v>44609.599999999999</v>
      </c>
      <c r="L23">
        <v>106.34</v>
      </c>
      <c r="M23">
        <v>4.8</v>
      </c>
      <c r="N23">
        <v>1340729.97</v>
      </c>
      <c r="O23">
        <v>106.244</v>
      </c>
      <c r="P23">
        <v>6</v>
      </c>
      <c r="Q23">
        <v>1941393.62</v>
      </c>
      <c r="R23">
        <v>109.217</v>
      </c>
      <c r="S23">
        <v>2.6</v>
      </c>
      <c r="T23">
        <v>4285037.07</v>
      </c>
      <c r="U23">
        <v>106.29900000000001</v>
      </c>
      <c r="V23">
        <v>5.5</v>
      </c>
      <c r="W23">
        <v>1050724.8899999999</v>
      </c>
      <c r="X23">
        <v>109.015</v>
      </c>
      <c r="Y23">
        <v>1.6</v>
      </c>
      <c r="Z23">
        <v>1985699.89</v>
      </c>
      <c r="AA23">
        <v>103.85599999999999</v>
      </c>
      <c r="AB23">
        <v>1.5</v>
      </c>
      <c r="AC23">
        <v>453899.57</v>
      </c>
    </row>
    <row r="24" spans="1:29" x14ac:dyDescent="0.25">
      <c r="A24" t="s">
        <v>112</v>
      </c>
      <c r="C24">
        <v>0.76100000000000001</v>
      </c>
      <c r="D24">
        <v>145.9</v>
      </c>
      <c r="E24">
        <v>672.69</v>
      </c>
      <c r="F24">
        <v>1.6839999999999999</v>
      </c>
      <c r="G24">
        <v>24.5</v>
      </c>
      <c r="H24">
        <v>26012.87</v>
      </c>
      <c r="I24">
        <v>0</v>
      </c>
      <c r="J24">
        <v>30195.3</v>
      </c>
      <c r="K24">
        <v>4</v>
      </c>
      <c r="L24">
        <v>5.0000000000000001E-3</v>
      </c>
      <c r="M24">
        <v>42.2</v>
      </c>
      <c r="N24">
        <v>66.069999999999993</v>
      </c>
      <c r="O24">
        <v>5.3999999999999999E-2</v>
      </c>
      <c r="P24">
        <v>37.6</v>
      </c>
      <c r="Q24">
        <v>12684.25</v>
      </c>
      <c r="R24">
        <v>5.0000000000000001E-3</v>
      </c>
      <c r="S24">
        <v>170.5</v>
      </c>
      <c r="T24">
        <v>8773.4699999999993</v>
      </c>
      <c r="U24">
        <v>4.0000000000000001E-3</v>
      </c>
      <c r="V24">
        <v>171.1</v>
      </c>
      <c r="W24">
        <v>352.36</v>
      </c>
      <c r="X24">
        <v>4.0000000000000001E-3</v>
      </c>
      <c r="Y24">
        <v>149</v>
      </c>
      <c r="Z24">
        <v>3357.78</v>
      </c>
      <c r="AA24">
        <v>1.9E-2</v>
      </c>
      <c r="AB24">
        <v>107.4</v>
      </c>
      <c r="AC24">
        <v>1009.05</v>
      </c>
    </row>
    <row r="25" spans="1:29" x14ac:dyDescent="0.25">
      <c r="A25" t="s">
        <v>106</v>
      </c>
      <c r="C25">
        <v>0.13500000000000001</v>
      </c>
      <c r="D25">
        <v>578.70000000000005</v>
      </c>
      <c r="E25">
        <v>598.62</v>
      </c>
      <c r="F25">
        <v>2.895</v>
      </c>
      <c r="G25">
        <v>26.4</v>
      </c>
      <c r="H25">
        <v>26552.41</v>
      </c>
      <c r="I25">
        <v>0</v>
      </c>
      <c r="J25">
        <v>9397.9</v>
      </c>
      <c r="K25">
        <v>4</v>
      </c>
      <c r="L25">
        <v>5.0000000000000001E-3</v>
      </c>
      <c r="M25">
        <v>46.2</v>
      </c>
      <c r="N25">
        <v>60.06</v>
      </c>
      <c r="O25">
        <v>5.6000000000000001E-2</v>
      </c>
      <c r="P25">
        <v>106.6</v>
      </c>
      <c r="Q25">
        <v>12846.54</v>
      </c>
      <c r="R25">
        <v>2.4E-2</v>
      </c>
      <c r="S25">
        <v>36.299999999999997</v>
      </c>
      <c r="T25">
        <v>9190.14</v>
      </c>
      <c r="U25" t="s">
        <v>105</v>
      </c>
      <c r="V25" t="s">
        <v>104</v>
      </c>
      <c r="W25">
        <v>310.32</v>
      </c>
      <c r="X25">
        <v>3.3000000000000002E-2</v>
      </c>
      <c r="Y25">
        <v>34.200000000000003</v>
      </c>
      <c r="Z25">
        <v>3822.35</v>
      </c>
      <c r="AA25">
        <v>8.0000000000000002E-3</v>
      </c>
      <c r="AB25">
        <v>336.1</v>
      </c>
      <c r="AC25">
        <v>967.01</v>
      </c>
    </row>
    <row r="26" spans="1:29" x14ac:dyDescent="0.25">
      <c r="A26" t="s">
        <v>106</v>
      </c>
      <c r="C26" t="s">
        <v>105</v>
      </c>
      <c r="D26" t="s">
        <v>104</v>
      </c>
      <c r="E26">
        <v>510.52</v>
      </c>
      <c r="F26">
        <v>-12.3</v>
      </c>
      <c r="G26" t="s">
        <v>104</v>
      </c>
      <c r="H26">
        <v>24063.67</v>
      </c>
      <c r="I26" t="s">
        <v>105</v>
      </c>
      <c r="J26" t="s">
        <v>104</v>
      </c>
      <c r="K26">
        <v>2</v>
      </c>
      <c r="L26">
        <v>0</v>
      </c>
      <c r="M26">
        <v>103.3</v>
      </c>
      <c r="N26">
        <v>8.01</v>
      </c>
      <c r="O26" t="s">
        <v>105</v>
      </c>
      <c r="P26" t="s">
        <v>104</v>
      </c>
      <c r="Q26">
        <v>1629.74</v>
      </c>
      <c r="R26" t="s">
        <v>105</v>
      </c>
      <c r="S26" t="s">
        <v>104</v>
      </c>
      <c r="T26">
        <v>3053.4</v>
      </c>
      <c r="U26" t="s">
        <v>105</v>
      </c>
      <c r="V26" t="s">
        <v>104</v>
      </c>
      <c r="W26">
        <v>42.04</v>
      </c>
      <c r="X26" t="s">
        <v>105</v>
      </c>
      <c r="Y26" t="s">
        <v>104</v>
      </c>
      <c r="Z26">
        <v>384.39</v>
      </c>
      <c r="AA26" t="s">
        <v>105</v>
      </c>
      <c r="AB26" t="s">
        <v>104</v>
      </c>
      <c r="AC26">
        <v>64.06</v>
      </c>
    </row>
    <row r="27" spans="1:29" x14ac:dyDescent="0.25">
      <c r="A27" t="s">
        <v>134</v>
      </c>
      <c r="C27">
        <v>53.085999999999999</v>
      </c>
      <c r="D27">
        <v>3.8</v>
      </c>
      <c r="E27">
        <v>4947.82</v>
      </c>
      <c r="F27">
        <v>55.232999999999997</v>
      </c>
      <c r="G27">
        <v>1.8</v>
      </c>
      <c r="H27">
        <v>97406.76</v>
      </c>
      <c r="I27">
        <v>0.13200000000000001</v>
      </c>
      <c r="J27">
        <v>36.1</v>
      </c>
      <c r="K27">
        <v>60.06</v>
      </c>
      <c r="L27">
        <v>5.0000000000000001E-3</v>
      </c>
      <c r="M27">
        <v>10.7</v>
      </c>
      <c r="N27">
        <v>66.069999999999993</v>
      </c>
      <c r="O27">
        <v>0.45900000000000002</v>
      </c>
      <c r="P27">
        <v>16.3</v>
      </c>
      <c r="Q27">
        <v>19851.36</v>
      </c>
      <c r="R27">
        <v>3.6999999999999998E-2</v>
      </c>
      <c r="S27">
        <v>23</v>
      </c>
      <c r="T27">
        <v>10053.56</v>
      </c>
      <c r="U27">
        <v>2.8000000000000001E-2</v>
      </c>
      <c r="V27">
        <v>51.8</v>
      </c>
      <c r="W27">
        <v>580.61</v>
      </c>
      <c r="X27">
        <v>3.54</v>
      </c>
      <c r="Y27">
        <v>1.4</v>
      </c>
      <c r="Z27">
        <v>69016.960000000006</v>
      </c>
      <c r="AA27">
        <v>3.4689999999999999</v>
      </c>
      <c r="AB27">
        <v>1.7</v>
      </c>
      <c r="AC27">
        <v>16660.27</v>
      </c>
    </row>
    <row r="28" spans="1:29" x14ac:dyDescent="0.25">
      <c r="A28" t="s">
        <v>132</v>
      </c>
      <c r="C28">
        <v>132.74700000000001</v>
      </c>
      <c r="D28">
        <v>6.4</v>
      </c>
      <c r="E28">
        <v>11864.69</v>
      </c>
      <c r="F28">
        <v>135.529</v>
      </c>
      <c r="G28">
        <v>3.4</v>
      </c>
      <c r="H28">
        <v>211938.03</v>
      </c>
      <c r="I28">
        <v>0.13500000000000001</v>
      </c>
      <c r="J28">
        <v>44.1</v>
      </c>
      <c r="K28">
        <v>62.06</v>
      </c>
      <c r="L28">
        <v>6.0000000000000001E-3</v>
      </c>
      <c r="M28">
        <v>68.3</v>
      </c>
      <c r="N28">
        <v>78.08</v>
      </c>
      <c r="O28">
        <v>1.712</v>
      </c>
      <c r="P28">
        <v>3.6</v>
      </c>
      <c r="Q28">
        <v>42981.65</v>
      </c>
      <c r="R28">
        <v>4.7E-2</v>
      </c>
      <c r="S28">
        <v>33.299999999999997</v>
      </c>
      <c r="T28">
        <v>10830.94</v>
      </c>
      <c r="U28">
        <v>3.1E-2</v>
      </c>
      <c r="V28">
        <v>23.4</v>
      </c>
      <c r="W28">
        <v>622.64</v>
      </c>
      <c r="X28">
        <v>4.2610000000000001</v>
      </c>
      <c r="Y28">
        <v>1.8</v>
      </c>
      <c r="Z28">
        <v>83334.97</v>
      </c>
      <c r="AA28">
        <v>4.1479999999999997</v>
      </c>
      <c r="AB28">
        <v>4.2</v>
      </c>
      <c r="AC28">
        <v>19951.71</v>
      </c>
    </row>
    <row r="29" spans="1:29" x14ac:dyDescent="0.25">
      <c r="A29" t="s">
        <v>130</v>
      </c>
      <c r="C29">
        <v>58.994999999999997</v>
      </c>
      <c r="D29">
        <v>7</v>
      </c>
      <c r="E29">
        <v>5658.78</v>
      </c>
      <c r="F29">
        <v>61.81</v>
      </c>
      <c r="G29">
        <v>2.2000000000000002</v>
      </c>
      <c r="H29">
        <v>110712.49</v>
      </c>
      <c r="I29">
        <v>0.184</v>
      </c>
      <c r="J29">
        <v>32.200000000000003</v>
      </c>
      <c r="K29">
        <v>86.09</v>
      </c>
      <c r="L29">
        <v>0.01</v>
      </c>
      <c r="M29">
        <v>34.200000000000003</v>
      </c>
      <c r="N29">
        <v>122.12</v>
      </c>
      <c r="O29">
        <v>0.55100000000000005</v>
      </c>
      <c r="P29">
        <v>10.1</v>
      </c>
      <c r="Q29">
        <v>22377.47</v>
      </c>
      <c r="R29">
        <v>2.8000000000000001E-2</v>
      </c>
      <c r="S29">
        <v>26.8</v>
      </c>
      <c r="T29">
        <v>10073.629999999999</v>
      </c>
      <c r="U29">
        <v>1.7000000000000001E-2</v>
      </c>
      <c r="V29">
        <v>49.4</v>
      </c>
      <c r="W29">
        <v>492.51</v>
      </c>
      <c r="X29">
        <v>3.1240000000000001</v>
      </c>
      <c r="Y29">
        <v>3.7</v>
      </c>
      <c r="Z29">
        <v>61349.599999999999</v>
      </c>
      <c r="AA29">
        <v>3.1970000000000001</v>
      </c>
      <c r="AB29">
        <v>3.6</v>
      </c>
      <c r="AC29">
        <v>15034.86</v>
      </c>
    </row>
    <row r="30" spans="1:29" x14ac:dyDescent="0.25">
      <c r="A30" t="s">
        <v>127</v>
      </c>
      <c r="C30">
        <v>17.256</v>
      </c>
      <c r="D30">
        <v>24.9</v>
      </c>
      <c r="E30">
        <v>3417.84</v>
      </c>
      <c r="F30">
        <v>15.615</v>
      </c>
      <c r="G30">
        <v>30.5</v>
      </c>
      <c r="H30">
        <v>75367.63</v>
      </c>
      <c r="I30">
        <v>1.96</v>
      </c>
      <c r="J30">
        <v>9.3000000000000007</v>
      </c>
      <c r="K30">
        <v>828.86</v>
      </c>
      <c r="L30">
        <v>7.468</v>
      </c>
      <c r="M30">
        <v>5.2</v>
      </c>
      <c r="N30">
        <v>90499.85</v>
      </c>
      <c r="O30">
        <v>17.225999999999999</v>
      </c>
      <c r="P30">
        <v>4.8</v>
      </c>
      <c r="Q30">
        <v>312449.43</v>
      </c>
      <c r="R30">
        <v>0.23</v>
      </c>
      <c r="S30">
        <v>23.6</v>
      </c>
      <c r="T30">
        <v>30291.68</v>
      </c>
      <c r="U30">
        <v>0.46500000000000002</v>
      </c>
      <c r="V30">
        <v>6.9</v>
      </c>
      <c r="W30">
        <v>4731.54</v>
      </c>
      <c r="X30">
        <v>2.2269999999999999</v>
      </c>
      <c r="Y30">
        <v>13.9</v>
      </c>
      <c r="Z30">
        <v>77350.98</v>
      </c>
      <c r="AA30">
        <v>4.4390000000000001</v>
      </c>
      <c r="AB30">
        <v>3.8</v>
      </c>
      <c r="AC30">
        <v>20509</v>
      </c>
    </row>
    <row r="31" spans="1:29" x14ac:dyDescent="0.25">
      <c r="A31" t="s">
        <v>124</v>
      </c>
      <c r="C31">
        <v>33.521999999999998</v>
      </c>
      <c r="D31">
        <v>58.7</v>
      </c>
      <c r="E31">
        <v>4234.88</v>
      </c>
      <c r="F31">
        <v>33.622999999999998</v>
      </c>
      <c r="G31">
        <v>74.599999999999994</v>
      </c>
      <c r="H31">
        <v>86543.92</v>
      </c>
      <c r="I31">
        <v>98.605999999999995</v>
      </c>
      <c r="J31">
        <v>5.4</v>
      </c>
      <c r="K31">
        <v>42439.18</v>
      </c>
      <c r="L31">
        <v>2.1629999999999998</v>
      </c>
      <c r="M31">
        <v>6.7</v>
      </c>
      <c r="N31">
        <v>26853.35</v>
      </c>
      <c r="O31">
        <v>26.995000000000001</v>
      </c>
      <c r="P31">
        <v>4.8</v>
      </c>
      <c r="Q31">
        <v>495136.6</v>
      </c>
      <c r="R31">
        <v>53.073</v>
      </c>
      <c r="S31">
        <v>51</v>
      </c>
      <c r="T31">
        <v>2718413.66</v>
      </c>
      <c r="U31">
        <v>72.563000000000002</v>
      </c>
      <c r="V31">
        <v>5.5</v>
      </c>
      <c r="W31">
        <v>706867.6</v>
      </c>
      <c r="X31">
        <v>67.674999999999997</v>
      </c>
      <c r="Y31">
        <v>55.7</v>
      </c>
      <c r="Z31">
        <v>1610429.28</v>
      </c>
      <c r="AA31">
        <v>91.619</v>
      </c>
      <c r="AB31">
        <v>1.5</v>
      </c>
      <c r="AC31">
        <v>411735.39</v>
      </c>
    </row>
    <row r="32" spans="1:29" x14ac:dyDescent="0.25">
      <c r="A32" t="s">
        <v>121</v>
      </c>
      <c r="C32">
        <v>47.061999999999998</v>
      </c>
      <c r="D32">
        <v>9.6999999999999993</v>
      </c>
      <c r="E32">
        <v>4417.12</v>
      </c>
      <c r="F32">
        <v>50.808</v>
      </c>
      <c r="G32">
        <v>2.8</v>
      </c>
      <c r="H32">
        <v>90683.94</v>
      </c>
      <c r="I32">
        <v>110.20399999999999</v>
      </c>
      <c r="J32">
        <v>3.7</v>
      </c>
      <c r="K32">
        <v>50546.65</v>
      </c>
      <c r="L32">
        <v>2.153</v>
      </c>
      <c r="M32">
        <v>3.9</v>
      </c>
      <c r="N32">
        <v>28502.080000000002</v>
      </c>
      <c r="O32">
        <v>49.238</v>
      </c>
      <c r="P32">
        <v>2.8</v>
      </c>
      <c r="Q32">
        <v>952119.01</v>
      </c>
      <c r="R32">
        <v>136.36799999999999</v>
      </c>
      <c r="S32">
        <v>3.1</v>
      </c>
      <c r="T32">
        <v>5491358.6600000001</v>
      </c>
      <c r="U32">
        <v>132.15100000000001</v>
      </c>
      <c r="V32">
        <v>3.7</v>
      </c>
      <c r="W32">
        <v>1371841.11</v>
      </c>
      <c r="X32">
        <v>451.32299999999998</v>
      </c>
      <c r="Y32">
        <v>1.4</v>
      </c>
      <c r="Z32">
        <v>8344691.2699999996</v>
      </c>
      <c r="AA32">
        <v>453.82400000000001</v>
      </c>
      <c r="AB32">
        <v>0.7</v>
      </c>
      <c r="AC32">
        <v>2069909.71</v>
      </c>
    </row>
    <row r="33" spans="1:29" x14ac:dyDescent="0.25">
      <c r="A33" t="s">
        <v>118</v>
      </c>
      <c r="C33">
        <v>48.395000000000003</v>
      </c>
      <c r="D33">
        <v>6.2</v>
      </c>
      <c r="E33">
        <v>4707.5</v>
      </c>
      <c r="F33">
        <v>49.648000000000003</v>
      </c>
      <c r="G33">
        <v>1.4</v>
      </c>
      <c r="H33">
        <v>92764.41</v>
      </c>
      <c r="I33">
        <v>95.296999999999997</v>
      </c>
      <c r="J33">
        <v>8.1</v>
      </c>
      <c r="K33">
        <v>42272.62</v>
      </c>
      <c r="L33">
        <v>2.08</v>
      </c>
      <c r="M33">
        <v>7.4</v>
      </c>
      <c r="N33">
        <v>26622.720000000001</v>
      </c>
      <c r="O33">
        <v>25.760999999999999</v>
      </c>
      <c r="P33">
        <v>6</v>
      </c>
      <c r="Q33">
        <v>487730.6</v>
      </c>
      <c r="R33">
        <v>69.400000000000006</v>
      </c>
      <c r="S33">
        <v>1.4</v>
      </c>
      <c r="T33">
        <v>2912808.05</v>
      </c>
      <c r="U33">
        <v>70.302999999999997</v>
      </c>
      <c r="V33">
        <v>5.6</v>
      </c>
      <c r="W33">
        <v>706466.67</v>
      </c>
      <c r="X33">
        <v>94.527000000000001</v>
      </c>
      <c r="Y33">
        <v>2</v>
      </c>
      <c r="Z33">
        <v>1774115.36</v>
      </c>
      <c r="AA33">
        <v>91.823999999999998</v>
      </c>
      <c r="AB33">
        <v>3.2</v>
      </c>
      <c r="AC33">
        <v>411055.23</v>
      </c>
    </row>
    <row r="34" spans="1:29" x14ac:dyDescent="0.25">
      <c r="A34" t="s">
        <v>115</v>
      </c>
      <c r="C34">
        <v>150.41200000000001</v>
      </c>
      <c r="D34">
        <v>6</v>
      </c>
      <c r="E34">
        <v>12423.71</v>
      </c>
      <c r="F34">
        <v>155.66300000000001</v>
      </c>
      <c r="G34">
        <v>3.3</v>
      </c>
      <c r="H34">
        <v>223039.19</v>
      </c>
      <c r="I34">
        <v>106.23399999999999</v>
      </c>
      <c r="J34">
        <v>8.9</v>
      </c>
      <c r="K34">
        <v>45551.360000000001</v>
      </c>
      <c r="L34">
        <v>111.652</v>
      </c>
      <c r="M34">
        <v>9.8000000000000007</v>
      </c>
      <c r="N34">
        <v>1380946.4</v>
      </c>
      <c r="O34">
        <v>107.90900000000001</v>
      </c>
      <c r="P34">
        <v>8.4</v>
      </c>
      <c r="Q34">
        <v>1937145.93</v>
      </c>
      <c r="R34">
        <v>111.422</v>
      </c>
      <c r="S34">
        <v>2.2000000000000002</v>
      </c>
      <c r="T34">
        <v>4365116.28</v>
      </c>
      <c r="U34">
        <v>109.827</v>
      </c>
      <c r="V34">
        <v>9.1999999999999993</v>
      </c>
      <c r="W34">
        <v>1065686.77</v>
      </c>
      <c r="X34">
        <v>111.81100000000001</v>
      </c>
      <c r="Y34">
        <v>1.9</v>
      </c>
      <c r="Z34">
        <v>2030860.01</v>
      </c>
      <c r="AA34">
        <v>102.407</v>
      </c>
      <c r="AB34">
        <v>2.6</v>
      </c>
      <c r="AC34">
        <v>467259.7</v>
      </c>
    </row>
    <row r="35" spans="1:29" x14ac:dyDescent="0.25">
      <c r="A35" t="s">
        <v>112</v>
      </c>
      <c r="C35" t="s">
        <v>105</v>
      </c>
      <c r="D35" t="s">
        <v>104</v>
      </c>
      <c r="E35">
        <v>484.5</v>
      </c>
      <c r="F35">
        <v>-11.417999999999999</v>
      </c>
      <c r="G35" t="s">
        <v>104</v>
      </c>
      <c r="H35">
        <v>25078.34</v>
      </c>
      <c r="I35" t="s">
        <v>105</v>
      </c>
      <c r="J35" t="s">
        <v>104</v>
      </c>
      <c r="K35">
        <v>4</v>
      </c>
      <c r="L35">
        <v>1E-3</v>
      </c>
      <c r="M35">
        <v>62.5</v>
      </c>
      <c r="N35">
        <v>42.04</v>
      </c>
      <c r="O35" t="s">
        <v>105</v>
      </c>
      <c r="P35" t="s">
        <v>104</v>
      </c>
      <c r="Q35">
        <v>1952.1</v>
      </c>
      <c r="R35" t="s">
        <v>105</v>
      </c>
      <c r="S35" t="s">
        <v>104</v>
      </c>
      <c r="T35">
        <v>3550.02</v>
      </c>
      <c r="U35" t="s">
        <v>105</v>
      </c>
      <c r="V35" t="s">
        <v>104</v>
      </c>
      <c r="W35">
        <v>66.069999999999993</v>
      </c>
      <c r="X35" t="s">
        <v>105</v>
      </c>
      <c r="Y35" t="s">
        <v>104</v>
      </c>
      <c r="Z35">
        <v>832.87</v>
      </c>
      <c r="AA35" t="s">
        <v>105</v>
      </c>
      <c r="AB35" t="s">
        <v>104</v>
      </c>
      <c r="AC35">
        <v>852.89</v>
      </c>
    </row>
    <row r="36" spans="1:29" x14ac:dyDescent="0.25">
      <c r="A36" t="s">
        <v>106</v>
      </c>
      <c r="C36" t="s">
        <v>105</v>
      </c>
      <c r="D36" t="s">
        <v>104</v>
      </c>
      <c r="E36">
        <v>496.51</v>
      </c>
      <c r="F36">
        <v>-4.3630000000000004</v>
      </c>
      <c r="G36" t="s">
        <v>104</v>
      </c>
      <c r="H36">
        <v>25238.69</v>
      </c>
      <c r="I36" t="s">
        <v>105</v>
      </c>
      <c r="J36" t="s">
        <v>104</v>
      </c>
      <c r="K36">
        <v>2</v>
      </c>
      <c r="L36">
        <v>1E-3</v>
      </c>
      <c r="M36">
        <v>86.9</v>
      </c>
      <c r="N36">
        <v>24.02</v>
      </c>
      <c r="O36" t="s">
        <v>105</v>
      </c>
      <c r="P36" t="s">
        <v>104</v>
      </c>
      <c r="Q36">
        <v>1727.84</v>
      </c>
      <c r="R36" t="s">
        <v>105</v>
      </c>
      <c r="S36" t="s">
        <v>104</v>
      </c>
      <c r="T36">
        <v>2829.13</v>
      </c>
      <c r="U36" t="s">
        <v>105</v>
      </c>
      <c r="V36" t="s">
        <v>104</v>
      </c>
      <c r="W36">
        <v>54.05</v>
      </c>
      <c r="X36" t="s">
        <v>105</v>
      </c>
      <c r="Y36" t="s">
        <v>104</v>
      </c>
      <c r="Z36">
        <v>776.8</v>
      </c>
      <c r="AA36" t="s">
        <v>105</v>
      </c>
      <c r="AB36" t="s">
        <v>104</v>
      </c>
      <c r="AC36">
        <v>78.08</v>
      </c>
    </row>
    <row r="37" spans="1:29" x14ac:dyDescent="0.25">
      <c r="A37" t="s">
        <v>106</v>
      </c>
      <c r="C37" t="s">
        <v>105</v>
      </c>
      <c r="D37" t="s">
        <v>104</v>
      </c>
      <c r="E37">
        <v>514.53</v>
      </c>
      <c r="F37">
        <v>-11.993</v>
      </c>
      <c r="G37" t="s">
        <v>104</v>
      </c>
      <c r="H37">
        <v>24765.49</v>
      </c>
      <c r="I37" t="s">
        <v>105</v>
      </c>
      <c r="J37">
        <v>0</v>
      </c>
      <c r="K37">
        <v>0</v>
      </c>
      <c r="L37">
        <v>0</v>
      </c>
      <c r="M37">
        <v>108.8</v>
      </c>
      <c r="N37">
        <v>12.01</v>
      </c>
      <c r="O37" t="s">
        <v>105</v>
      </c>
      <c r="P37" t="s">
        <v>104</v>
      </c>
      <c r="Q37">
        <v>1870.01</v>
      </c>
      <c r="R37" t="s">
        <v>105</v>
      </c>
      <c r="S37" t="s">
        <v>104</v>
      </c>
      <c r="T37">
        <v>3387.8</v>
      </c>
      <c r="U37" t="s">
        <v>105</v>
      </c>
      <c r="V37" t="s">
        <v>104</v>
      </c>
      <c r="W37">
        <v>44.04</v>
      </c>
      <c r="X37" t="s">
        <v>105</v>
      </c>
      <c r="Y37" t="s">
        <v>104</v>
      </c>
      <c r="Z37">
        <v>670.69</v>
      </c>
      <c r="AA37" t="s">
        <v>105</v>
      </c>
      <c r="AB37" t="s">
        <v>104</v>
      </c>
      <c r="AC37">
        <v>78.08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Nob_GallTE_DATA_Reduced</vt:lpstr>
      <vt:lpstr>Prechem_data_only</vt:lpstr>
      <vt:lpstr>Sample_weights_&amp;_dilution</vt:lpstr>
      <vt:lpstr>Sample_Plan</vt:lpstr>
      <vt:lpstr>Nob_Gall_TE_RAW_DATA</vt:lpstr>
      <vt:lpstr>RAW_DATA_NoRep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Juliet Baransky</dc:creator>
  <cp:lastModifiedBy>Eva Baransky</cp:lastModifiedBy>
  <dcterms:created xsi:type="dcterms:W3CDTF">2020-01-17T17:02:33Z</dcterms:created>
  <dcterms:modified xsi:type="dcterms:W3CDTF">2021-01-04T22:48:59Z</dcterms:modified>
</cp:coreProperties>
</file>