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0985" documentId="84A12F3711A1B88DB5F54F0D6FDD8DB62D61DDF8" xr6:coauthVersionLast="28" xr6:coauthVersionMax="28" xr10:uidLastSave="{2D32AA27-E1B6-4E22-BBF2-DE49E17F163F}"/>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6" i="12"/>
  <c r="Q27" i="12"/>
  <c r="Q28" i="12"/>
  <c r="Q29" i="12"/>
  <c r="Q30" i="12"/>
  <c r="Q31" i="12"/>
  <c r="Q32" i="12"/>
  <c r="Q34" i="12"/>
  <c r="Q35" i="12"/>
  <c r="AK11" i="41" l="1"/>
  <c r="W11" i="41"/>
  <c r="W11" i="12"/>
  <c r="AK11" i="12"/>
  <c r="N4" i="2"/>
  <c r="N6" i="2"/>
  <c r="N5" i="2"/>
  <c r="N5" i="13" l="1"/>
  <c r="N14" i="2"/>
  <c r="N13" i="2"/>
  <c r="N12" i="2"/>
  <c r="N11" i="2"/>
  <c r="N10" i="2"/>
  <c r="N9" i="2"/>
  <c r="N8" i="2"/>
  <c r="N7" i="2"/>
  <c r="W6" i="33" l="1"/>
  <c r="W5" i="13"/>
  <c r="U5" i="13" s="1"/>
  <c r="W5" i="30"/>
  <c r="U5" i="30" s="1"/>
  <c r="W5" i="31"/>
  <c r="S5" i="31" s="1"/>
  <c r="W32" i="13"/>
  <c r="T32" i="13" s="1"/>
  <c r="W7" i="54"/>
  <c r="S7" i="54" s="1"/>
  <c r="W7" i="13"/>
  <c r="S7" i="13" s="1"/>
  <c r="W31" i="13"/>
  <c r="S31" i="13" s="1"/>
  <c r="W5" i="32"/>
  <c r="U5" i="32" s="1"/>
  <c r="N6" i="13"/>
  <c r="W33" i="13"/>
  <c r="U33" i="13" s="1"/>
  <c r="W6" i="13"/>
  <c r="U6" i="13" s="1"/>
  <c r="W8" i="24"/>
  <c r="S8" i="24" s="1"/>
  <c r="W29" i="13"/>
  <c r="U29" i="13" s="1"/>
  <c r="W30" i="13"/>
  <c r="S30" i="13" s="1"/>
  <c r="U5" i="31"/>
  <c r="T5" i="31"/>
  <c r="S5" i="30"/>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S5" i="13" l="1"/>
  <c r="T5" i="30"/>
  <c r="U7" i="54"/>
  <c r="T7" i="54"/>
  <c r="U7" i="13"/>
  <c r="T7" i="13"/>
  <c r="V7" i="13" s="1"/>
  <c r="T5" i="13"/>
  <c r="U30" i="13"/>
  <c r="T31" i="13"/>
  <c r="T5" i="32"/>
  <c r="U32" i="13"/>
  <c r="S5" i="32"/>
  <c r="V5" i="32" s="1"/>
  <c r="U31" i="13"/>
  <c r="S32" i="13"/>
  <c r="T33" i="13"/>
  <c r="S33" i="13"/>
  <c r="V33" i="13" s="1"/>
  <c r="T30" i="13"/>
  <c r="S29" i="13"/>
  <c r="V29" i="13" s="1"/>
  <c r="U8" i="24"/>
  <c r="T29" i="13"/>
  <c r="T8" i="24"/>
  <c r="V8" i="24" s="1"/>
  <c r="T6" i="13"/>
  <c r="S6" i="13"/>
  <c r="V6" i="13" s="1"/>
  <c r="V5" i="31"/>
  <c r="AM7" i="41" s="1"/>
  <c r="V31" i="13"/>
  <c r="V7" i="54"/>
  <c r="V30" i="13"/>
  <c r="V6" i="33"/>
  <c r="V5" i="30"/>
  <c r="AL7" i="41" s="1"/>
  <c r="V32" i="13"/>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U42" i="13"/>
  <c r="S22" i="13"/>
  <c r="V22" i="13" s="1"/>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U43" i="13"/>
  <c r="T43" i="13"/>
  <c r="T23" i="13"/>
  <c r="S23" i="13"/>
  <c r="V23" i="13" s="1"/>
  <c r="U23" i="13"/>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V34" i="13" s="1"/>
  <c r="U34" i="13"/>
  <c r="S14" i="13"/>
  <c r="V14" i="13" s="1"/>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V15" i="13" s="1"/>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AN10" i="12" l="1"/>
  <c r="AN10" i="41"/>
  <c r="Z10" i="41"/>
  <c r="Z10" i="12"/>
  <c r="V5" i="27"/>
  <c r="V20" i="24"/>
  <c r="V17" i="24"/>
  <c r="V25" i="24"/>
  <c r="V25" i="13"/>
  <c r="AM7" i="12"/>
  <c r="V44" i="13"/>
  <c r="V43" i="24"/>
  <c r="V39" i="13"/>
  <c r="V47" i="24"/>
  <c r="V44" i="24"/>
  <c r="V40" i="13"/>
  <c r="V42" i="13"/>
  <c r="V5" i="24"/>
  <c r="V12" i="54"/>
  <c r="V42" i="24"/>
  <c r="V13" i="54"/>
  <c r="V46" i="24"/>
  <c r="V10" i="54"/>
  <c r="V41" i="13"/>
  <c r="V40" i="24"/>
  <c r="V45" i="24"/>
  <c r="V39" i="24"/>
  <c r="V41" i="24"/>
  <c r="V10" i="24"/>
  <c r="V38" i="13"/>
  <c r="V46" i="13"/>
  <c r="V38" i="24"/>
  <c r="V12" i="24"/>
  <c r="V45" i="13"/>
  <c r="V13" i="24"/>
  <c r="AF9" i="12" s="1"/>
  <c r="V43" i="13"/>
  <c r="AI18" i="12"/>
  <c r="V47" i="13"/>
  <c r="V14" i="54"/>
  <c r="V6" i="54"/>
  <c r="AG10" i="41" s="1"/>
  <c r="V15" i="54"/>
  <c r="V11" i="54"/>
  <c r="V5" i="54"/>
  <c r="S7" i="12" s="1"/>
  <c r="V9" i="54"/>
  <c r="V8" i="54"/>
  <c r="V36" i="24"/>
  <c r="AF36" i="41" s="1"/>
  <c r="V7" i="24"/>
  <c r="V11" i="24"/>
  <c r="V9" i="24"/>
  <c r="V12" i="13"/>
  <c r="V11" i="13"/>
  <c r="V13" i="13"/>
  <c r="V17" i="13"/>
  <c r="V37" i="13"/>
  <c r="Q37" i="12" s="1"/>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AH11" i="12" s="1"/>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AO16" i="41" s="1"/>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AF37" i="41" s="1"/>
  <c r="V69" i="24"/>
  <c r="V133" i="24"/>
  <c r="V197" i="24"/>
  <c r="V245" i="24"/>
  <c r="V309" i="24"/>
  <c r="V373" i="24"/>
  <c r="V437" i="24"/>
  <c r="V501" i="24"/>
  <c r="V565" i="24"/>
  <c r="V54" i="24"/>
  <c r="V118" i="24"/>
  <c r="V182" i="24"/>
  <c r="V294" i="24"/>
  <c r="V358" i="24"/>
  <c r="V422" i="24"/>
  <c r="V486" i="24"/>
  <c r="V550" i="24"/>
  <c r="V16" i="13"/>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D342" i="20" s="1"/>
  <c r="C343" i="20"/>
  <c r="D343" i="20" s="1"/>
  <c r="C344" i="20"/>
  <c r="D344" i="20" s="1"/>
  <c r="C345" i="20"/>
  <c r="D345" i="20" s="1"/>
  <c r="C346" i="20"/>
  <c r="D346" i="20" s="1"/>
  <c r="C347" i="20"/>
  <c r="D347" i="20" s="1"/>
  <c r="C348" i="20"/>
  <c r="D348" i="20" s="1"/>
  <c r="C349" i="20"/>
  <c r="D349" i="20" s="1"/>
  <c r="C350" i="20"/>
  <c r="D350" i="20" s="1"/>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D362" i="20" s="1"/>
  <c r="C363" i="20"/>
  <c r="D363" i="20" s="1"/>
  <c r="C364" i="20"/>
  <c r="D364" i="20" s="1"/>
  <c r="C365" i="20"/>
  <c r="D365" i="20" s="1"/>
  <c r="C366" i="20"/>
  <c r="D366" i="20" s="1"/>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D378" i="20" s="1"/>
  <c r="C379" i="20"/>
  <c r="D379" i="20" s="1"/>
  <c r="C380" i="20"/>
  <c r="D380" i="20" s="1"/>
  <c r="C381" i="20"/>
  <c r="D381" i="20" s="1"/>
  <c r="C382" i="20"/>
  <c r="D382" i="20" s="1"/>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D394" i="20" s="1"/>
  <c r="C395" i="20"/>
  <c r="D395" i="20" s="1"/>
  <c r="C396" i="20"/>
  <c r="D396" i="20" s="1"/>
  <c r="C397" i="20"/>
  <c r="D397" i="20" s="1"/>
  <c r="C398" i="20"/>
  <c r="D398" i="20" s="1"/>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D414" i="20" s="1"/>
  <c r="C415" i="20"/>
  <c r="D415" i="20" s="1"/>
  <c r="C416" i="20"/>
  <c r="D416" i="20" s="1"/>
  <c r="C417" i="20"/>
  <c r="D417" i="20" s="1"/>
  <c r="C418" i="20"/>
  <c r="D418" i="20" s="1"/>
  <c r="C419" i="20"/>
  <c r="D419" i="20" s="1"/>
  <c r="C420" i="20"/>
  <c r="D420" i="20" s="1"/>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D49" i="20" s="1"/>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D81" i="20" s="1"/>
  <c r="C82" i="20"/>
  <c r="D82" i="20" s="1"/>
  <c r="C83" i="20"/>
  <c r="D83" i="20" s="1"/>
  <c r="C84" i="20"/>
  <c r="D84" i="20" s="1"/>
  <c r="C85" i="20"/>
  <c r="C86" i="20"/>
  <c r="D86" i="20" s="1"/>
  <c r="C87" i="20"/>
  <c r="D87" i="20" s="1"/>
  <c r="C88" i="20"/>
  <c r="D88" i="20" s="1"/>
  <c r="C89" i="20"/>
  <c r="C90" i="20"/>
  <c r="D90" i="20" s="1"/>
  <c r="C91" i="20"/>
  <c r="D91" i="20" s="1"/>
  <c r="C92" i="20"/>
  <c r="D92" i="20" s="1"/>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D116" i="20" s="1"/>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53" i="20"/>
  <c r="D57" i="20"/>
  <c r="D61" i="20"/>
  <c r="D65" i="20"/>
  <c r="D69" i="20"/>
  <c r="D73" i="20"/>
  <c r="D77" i="20"/>
  <c r="D85" i="20"/>
  <c r="D89" i="20"/>
  <c r="D93" i="20"/>
  <c r="D97" i="20"/>
  <c r="D101" i="20"/>
  <c r="D105" i="20"/>
  <c r="D109" i="20"/>
  <c r="D113" i="20"/>
  <c r="D117" i="20"/>
  <c r="D25"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7" i="13"/>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54"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54"/>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l="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<sst xmlns="http://schemas.openxmlformats.org/spreadsheetml/2006/main" count="2559" uniqueCount="552">
  <si>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</si>
  <si>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</si>
  <si>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</si>
  <si>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</si>
  <si>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</si>
  <si>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</si>
  <si>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</si>
  <si>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</si>
  <si>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</si>
  <si>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</si>
  <si>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</si>
  <si>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</si>
  <si>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</si>
  <si>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</si>
  <si>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</si>
  <si>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</si>
  <si>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</si>
  <si>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</si>
  <si>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</si>
  <si>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</si>
  <si>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</si>
  <si>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</si>
  <si>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</si>
  <si>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</si>
  <si>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</si>
  <si>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</si>
  <si>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</si>
  <si>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</si>
  <si>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</si>
  <si>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</si>
  <si>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</si>
  <si>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</si>
  <si>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</si>
  <si>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</si>
  <si>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</si>
  <si>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</si>
  <si>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</si>
  <si>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</si>
  <si>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</si>
  <si>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</si>
  <si>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</si>
  <si>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</si>
  <si>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</si>
  <si>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</si>
  <si>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</si>
  <si>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</si>
  <si>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</si>
  <si>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</si>
  <si>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</si>
  <si>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</si>
  <si>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</si>
  <si>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</si>
  <si>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</si>
  <si>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</si>
  <si>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</si>
  <si>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</si>
  <si>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</si>
  <si>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</si>
  <si>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</si>
  <si>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</si>
  <si>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</si>
  <si>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</si>
  <si>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</si>
  <si>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</si>
  <si>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</si>
  <si>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</si>
  <si>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</si>
  <si>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</si>
  <si>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</si>
  <si>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</si>
  <si>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</si>
  <si>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</si>
  <si>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</si>
  <si>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</si>
  <si>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</si>
  <si>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</si>
  <si>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</si>
  <si>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</si>
  <si>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</si>
  <si>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</si>
  <si>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</si>
  <si>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</si>
  <si>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</si>
  <si>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</si>
  <si>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</si>
  <si>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</si>
  <si>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</si>
  <si>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</si>
  <si>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</si>
  <si>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</si>
  <si>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</si>
  <si>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</si>
  <si>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</si>
  <si>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</si>
  <si>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</si>
  <si>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</si>
  <si>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</si>
  <si>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</si>
  <si>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</si>
  <si>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</si>
  <si>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</si>
  <si>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</si>
  <si>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</si>
  <si>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</si>
  <si>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</si>
  <si>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</si>
  <si>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</si>
  <si>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</si>
  <si>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</si>
  <si>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</si>
  <si>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</si>
  <si>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</si>
  <si>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</si>
  <si>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</si>
  <si>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</si>
  <si>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</si>
  <si>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</si>
  <si>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</si>
  <si>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</si>
  <si>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</si>
  <si>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</si>
  <si>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</si>
  <si>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</si>
  <si>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</si>
  <si>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</si>
  <si>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</si>
  <si>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</si>
  <si>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</si>
  <si>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</si>
  <si>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</si>
  <si>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</si>
  <si>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</si>
  <si>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</si>
  <si>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</si>
  <si>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</si>
  <si>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</si>
  <si>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</si>
  <si>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</si>
  <si>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</si>
  <si>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</si>
  <si>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</si>
  <si>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</si>
  <si>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</si>
  <si>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</si>
  <si>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</si>
  <si>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</si>
  <si>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</si>
  <si>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</si>
  <si>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</si>
  <si>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</si>
  <si>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</si>
  <si>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</si>
  <si>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</si>
  <si>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</si>
  <si>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</si>
  <si>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</si>
  <si>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</si>
  <si>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</si>
  <si>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</si>
  <si>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</si>
  <si>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</si>
  <si>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</si>
  <si>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</si>
  <si>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</si>
  <si>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</si>
  <si>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</si>
  <si>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</si>
  <si>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</si>
  <si>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</si>
  <si>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</si>
  <si>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</si>
  <si>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</si>
  <si>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</si>
  <si>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</si>
  <si>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</si>
  <si>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</si>
  <si>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</si>
  <si>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</si>
  <si>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</si>
  <si>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</si>
  <si>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</si>
  <si>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</si>
  <si>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</si>
  <si>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</si>
  <si>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</si>
  <si>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</si>
  <si>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</si>
  <si>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</si>
  <si>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</si>
  <si>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</si>
  <si>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</si>
  <si>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</si>
  <si>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</si>
  <si>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</si>
  <si>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</si>
  <si>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</si>
  <si>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</si>
  <si>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</si>
  <si>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</si>
  <si>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</si>
  <si>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</si>
  <si>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</si>
  <si>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</si>
  <si>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</si>
  <si>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</si>
  <si>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</si>
  <si>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</si>
  <si>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</si>
  <si>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</si>
  <si>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</si>
  <si>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</si>
  <si>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</si>
  <si>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</si>
  <si>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</si>
  <si>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</si>
  <si>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</si>
  <si>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</si>
  <si>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</si>
  <si>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</si>
  <si>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</si>
  <si>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</si>
  <si>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</si>
  <si>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</si>
  <si>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</si>
  <si>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</si>
  <si>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</si>
  <si>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</si>
  <si>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</si>
  <si>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</si>
  <si>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</si>
  <si>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</si>
  <si>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</si>
  <si>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</si>
  <si>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</si>
  <si>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</si>
  <si>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</si>
  <si>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</si>
  <si>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</si>
  <si>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</si>
  <si>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</si>
  <si>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</si>
  <si>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</si>
  <si>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</si>
  <si>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</si>
  <si>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</si>
  <si>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</si>
  <si>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</si>
  <si>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</si>
  <si>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</si>
  <si>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</si>
  <si>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</si>
  <si>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</si>
  <si>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</si>
  <si>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</si>
  <si>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</si>
  <si>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</si>
  <si>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</si>
  <si>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</si>
  <si>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</si>
  <si>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</si>
  <si>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</si>
  <si>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</si>
  <si>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</si>
  <si>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</si>
  <si>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</si>
  <si>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</si>
  <si>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</si>
  <si>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</si>
  <si>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</si>
  <si>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</si>
  <si>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</si>
  <si>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</si>
  <si>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</si>
  <si>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</si>
  <si>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</si>
  <si>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</si>
  <si>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</si>
  <si>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</si>
  <si>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</si>
  <si>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</si>
  <si>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</si>
  <si>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</si>
  <si>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</si>
  <si>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</si>
  <si>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</si>
  <si>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</si>
  <si>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</si>
  <si>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</si>
  <si>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</si>
  <si>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</si>
  <si>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</si>
  <si>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</si>
  <si>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</si>
  <si>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</si>
  <si>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</si>
  <si>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</si>
  <si>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</si>
  <si>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</si>
  <si>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</si>
  <si>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</si>
  <si>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</si>
  <si>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</si>
  <si>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5.4.26</t>
  </si>
  <si>
    <t>desempata</t>
  </si>
  <si>
    <t>maior</t>
  </si>
  <si>
    <t>procv</t>
  </si>
  <si>
    <t>RECEITAS COM PRODUTO</t>
  </si>
  <si>
    <t>EBITDA</t>
  </si>
  <si>
    <t>IMPOSTOS</t>
  </si>
  <si>
    <t>RECEITAS COM SERVIÇOS</t>
  </si>
  <si>
    <t>DESPESAS COM PRODUTOS</t>
  </si>
  <si>
    <t>DESPESAS OPERACIONAIS</t>
  </si>
  <si>
    <t>INVESTIMENTOS</t>
  </si>
  <si>
    <t>3.0.6</t>
  </si>
  <si>
    <t>FÉRIAS</t>
  </si>
  <si>
    <t>FGTS</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</si>
  <si>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</si>
  <si>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</si>
  <si>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</si>
  <si>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</si>
  <si>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</si>
  <si>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</si>
  <si>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</si>
  <si>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</si>
  <si>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</si>
  <si>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</si>
  <si>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</si>
  <si>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</si>
  <si>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</si>
  <si>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</si>
  <si>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</si>
  <si>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Conta Cliente</t>
  </si>
  <si>
    <t>Plano de Contas Configurado na Importação</t>
  </si>
  <si>
    <t>Descrição do Plano de Contas</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</si>
  <si>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</si>
  <si>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</si>
  <si>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</si>
  <si>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</si>
  <si>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</si>
  <si>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</si>
  <si>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</si>
  <si>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</si>
  <si>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</si>
  <si>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</si>
  <si>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</si>
  <si>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</si>
  <si>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C</t>
  </si>
  <si>
    <t>D</t>
  </si>
  <si>
    <t>Importação está salva para uso</t>
  </si>
  <si>
    <t>I</t>
  </si>
  <si>
    <t>G</t>
  </si>
  <si>
    <t>Indicador de Despesa/Receita</t>
  </si>
  <si>
    <t>TELEFONE/ INTERNET</t>
  </si>
  <si>
    <t>MATERIAL DE EMBALAGEM</t>
  </si>
  <si>
    <t>COMBUSTIVEIS E LUBRIFICANTES</t>
  </si>
  <si>
    <t>PRODUTOS MANUFATURADOS</t>
  </si>
  <si>
    <t>PRESTAÇÃO DE SERVIÇOS</t>
  </si>
  <si>
    <t>GANHO NA VENDA ATIVO</t>
  </si>
  <si>
    <t>PRODUTOS INDUST A VISTA</t>
  </si>
  <si>
    <t>OUTRAS RECEITAS</t>
  </si>
  <si>
    <t>PRODUTOS INDUST A PRAZO</t>
  </si>
  <si>
    <t>ORDENADOS E SALÁRIOS</t>
  </si>
  <si>
    <t>PATOCINIOS</t>
  </si>
  <si>
    <t>FRETES E CARRETOS</t>
  </si>
  <si>
    <t>DSR</t>
  </si>
  <si>
    <t>ICMS DIF ALIQUOTA</t>
  </si>
  <si>
    <t>INDUSTR A MERCADORIAS</t>
  </si>
  <si>
    <t>RETENÇÕES LEI 10.833</t>
  </si>
  <si>
    <t>DESP C/VEICULOS</t>
  </si>
  <si>
    <t>Dados do cliente</t>
  </si>
  <si>
    <t>Nome</t>
  </si>
  <si>
    <t>CNPJ</t>
  </si>
  <si>
    <t>R</t>
  </si>
  <si>
    <t>X</t>
  </si>
  <si>
    <t xml:space="preserve">RELATÓRIOS: </t>
  </si>
  <si>
    <t>Configuração de Plano de Contas</t>
  </si>
  <si>
    <t>Código</t>
  </si>
  <si>
    <t>Código de Doc/Ref</t>
  </si>
  <si>
    <t>Descrição da Instituição Financeira</t>
  </si>
  <si>
    <t>Código da Instituição Financeira</t>
  </si>
  <si>
    <t>Código  de Plano de Contas</t>
  </si>
  <si>
    <t>Código Reduzido</t>
  </si>
  <si>
    <t>Classificação Contábil</t>
  </si>
  <si>
    <t>Nome da Conta</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</si>
  <si>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</si>
  <si>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</si>
  <si>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</si>
  <si>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</si>
  <si>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</si>
  <si>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</si>
  <si>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</si>
  <si>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</si>
  <si>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</si>
  <si>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</si>
  <si>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</si>
  <si>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</si>
  <si>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</si>
  <si>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</si>
  <si>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</si>
  <si>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</si>
  <si>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</si>
  <si>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</si>
  <si>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</si>
  <si>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</si>
  <si>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</si>
  <si>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</si>
  <si>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</si>
  <si>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</si>
  <si>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</si>
  <si>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</si>
  <si>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</si>
  <si>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</si>
  <si>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</si>
  <si>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</si>
  <si>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</si>
  <si>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</si>
  <si>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</si>
  <si>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</si>
  <si>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</si>
  <si>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</si>
  <si>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</si>
  <si>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</si>
  <si>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</si>
  <si>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</si>
  <si>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</si>
  <si>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</si>
  <si>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</si>
  <si>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</si>
  <si>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</si>
  <si>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</si>
  <si>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</si>
  <si>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</si>
  <si>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</si>
  <si>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</si>
  <si>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</si>
  <si>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</si>
  <si>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</si>
  <si>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</si>
  <si>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</si>
  <si>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</si>
  <si>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</si>
  <si>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</si>
  <si>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</si>
  <si>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</si>
  <si>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</si>
  <si>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</si>
  <si>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</si>
  <si>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</si>
  <si>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</si>
  <si>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</si>
  <si>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</si>
  <si>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</si>
  <si>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</si>
  <si>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</si>
  <si>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</si>
  <si>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</si>
  <si>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</si>
  <si>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</si>
  <si>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</si>
  <si>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</si>
  <si>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</si>
  <si>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</si>
  <si>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</si>
  <si>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</si>
  <si>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</si>
  <si>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</si>
  <si>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</si>
  <si>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</si>
  <si>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</si>
  <si>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</si>
  <si>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</si>
  <si>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</si>
  <si>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</si>
  <si>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</si>
  <si>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</si>
  <si>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</si>
  <si>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</si>
  <si>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</si>
  <si>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</si>
  <si>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</si>
  <si>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</si>
  <si>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</si>
  <si>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</si>
  <si>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</si>
  <si>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</si>
  <si>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</si>
  <si>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</si>
  <si>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</si>
  <si>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</si>
  <si>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</si>
  <si>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</si>
  <si>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</si>
  <si>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</si>
  <si>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</si>
  <si>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</si>
  <si>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</si>
  <si>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</si>
  <si>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</si>
  <si>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</si>
  <si>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</si>
  <si>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CUSTO MECAD DA</t>
  </si>
  <si>
    <t>Bancos/Caixa</t>
  </si>
  <si>
    <t>Mês de Recebimento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</si>
  <si>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</si>
  <si>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</si>
  <si>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</si>
  <si>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</si>
  <si>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</si>
  <si>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</si>
  <si>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</si>
  <si>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</si>
  <si>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</si>
  <si>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</si>
  <si>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</si>
  <si>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</si>
  <si>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</si>
  <si>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</si>
  <si>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</si>
  <si>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</si>
  <si>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</si>
  <si>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</si>
  <si>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</si>
  <si>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</si>
  <si>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</si>
  <si>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</si>
  <si>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</si>
  <si>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</si>
  <si>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</si>
  <si>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</si>
  <si>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</si>
  <si>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</si>
  <si>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</si>
  <si>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</si>
  <si>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</si>
  <si>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</si>
  <si>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</si>
  <si>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</si>
  <si>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</si>
  <si>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Coluna do Código</t>
  </si>
  <si>
    <t>Coluna da Descrição</t>
  </si>
  <si>
    <t>H</t>
  </si>
  <si>
    <t>K</t>
  </si>
  <si>
    <t>L</t>
  </si>
  <si>
    <t>F</t>
  </si>
  <si>
    <t>J</t>
  </si>
  <si>
    <t>M</t>
  </si>
  <si>
    <t>O</t>
  </si>
  <si>
    <t>P</t>
  </si>
  <si>
    <t>S</t>
  </si>
  <si>
    <t>U</t>
  </si>
  <si>
    <t>V</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</si>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</sst>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4">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0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Alignment="1">
      <alignment horizontal="center" vertical="center"/>
    </xf>
    <xf numFmtId="0" fontId="0" fillId="0" borderId="5" xfId="0" applyFont="1" applyBorder="1" applyAlignment="1">
      <alignment horizontal="center"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0" fontId="37" fillId="3" borderId="0" xfId="0" applyFont="1" applyFill="1" applyAlignment="1" applyProtection="1">
      <alignment horizontal="center" vertical="top"/>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17" fillId="12" borderId="0" xfId="1" applyFont="1" applyFill="1" applyAlignment="1" applyProtection="1">
      <alignment horizontal="center" vertical="center"/>
    </xf>
    <xf numFmtId="0" fontId="48" fillId="0" borderId="0" xfId="0" applyFont="1" applyAlignment="1" applyProtection="1">
      <alignment horizontal="left"/>
    </xf>
    <xf numFmtId="0" fontId="20" fillId="0" borderId="0" xfId="0" applyFont="1" applyAlignment="1" applyProtection="1">
      <alignment horizontal="left" vertical="center"/>
    </xf>
    <xf numFmtId="0" fontId="19" fillId="0" borderId="0" xfId="0" applyFont="1" applyAlignment="1" applyProtection="1">
      <alignment horizontal="left" vertical="center" wrapText="1"/>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19</xdr:row>
      <xdr:rowOff>0</xdr:rowOff>
    </xdr:from>
    <xdr:to>
      <xdr:col>4</xdr:col>
      <xdr:colOff>219075</xdr:colOff>
      <xdr:row>19</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41"/>
      <c r="D1" s="241"/>
      <c r="E1" s="241"/>
      <c r="F1" s="241"/>
      <c r="G1" s="241"/>
      <c r="H1" s="241"/>
      <c r="I1" s="241"/>
      <c r="J1" s="241"/>
      <c r="K1" s="241"/>
      <c r="L1" s="241"/>
      <c r="M1" s="241"/>
      <c r="N1" s="241"/>
      <c r="O1" s="241"/>
      <c r="P1" s="241"/>
      <c r="Q1" s="241"/>
      <c r="R1" s="241"/>
      <c r="S1" s="241"/>
      <c r="T1" s="241"/>
      <c r="U1" s="241"/>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5" t="s">
        <v>151</v>
      </c>
      <c r="D3" s="245"/>
      <c r="E3" s="245"/>
      <c r="F3" s="245"/>
      <c r="G3" s="245"/>
      <c r="H3" s="245"/>
      <c r="I3" s="245"/>
      <c r="J3" s="245"/>
      <c r="K3" s="245"/>
      <c r="L3" s="245"/>
      <c r="M3" s="245"/>
      <c r="N3" s="245"/>
      <c r="O3" s="245"/>
      <c r="P3" s="245"/>
      <c r="Q3" s="245"/>
      <c r="R3" s="245"/>
      <c r="S3" s="20"/>
      <c r="T3" s="20"/>
      <c r="U3" s="20"/>
      <c r="V3" s="20"/>
      <c r="W3" s="20"/>
      <c r="X3" s="20"/>
      <c r="Y3" s="20"/>
      <c r="Z3" s="20"/>
    </row>
    <row r="4" spans="1:26" ht="37.5" customHeight="1" x14ac:dyDescent="0.25">
      <c r="A4" s="209"/>
      <c r="B4" s="20"/>
      <c r="C4" s="247" t="s">
        <v>0</v>
      </c>
      <c r="D4" s="247"/>
      <c r="E4" s="247"/>
      <c r="F4" s="247"/>
      <c r="G4" s="247"/>
      <c r="H4" s="247"/>
      <c r="I4" s="247"/>
      <c r="J4" s="247"/>
      <c r="K4" s="247"/>
      <c r="L4" s="247"/>
      <c r="M4" s="247"/>
      <c r="N4" s="247"/>
      <c r="O4" s="247"/>
      <c r="P4" s="247"/>
      <c r="Q4" s="247"/>
      <c r="R4" s="247"/>
      <c r="S4" s="20"/>
      <c r="T4" s="20"/>
      <c r="U4" s="20"/>
      <c r="V4" s="20"/>
      <c r="W4" s="20"/>
      <c r="X4" s="20"/>
      <c r="Y4" s="20"/>
      <c r="Z4" s="20"/>
    </row>
    <row r="5" spans="1:26" ht="33.950000000000003" customHeight="1" x14ac:dyDescent="0.25">
      <c r="A5" s="209"/>
      <c r="B5" s="20"/>
      <c r="C5" s="249" t="s">
        <v>1</v>
      </c>
      <c r="D5" s="249"/>
      <c r="E5" s="249"/>
      <c r="F5" s="249"/>
      <c r="G5" s="249"/>
      <c r="H5" s="249"/>
      <c r="I5" s="249"/>
      <c r="J5" s="249"/>
      <c r="K5" s="249"/>
      <c r="L5" s="249"/>
      <c r="M5" s="249"/>
      <c r="N5" s="249"/>
      <c r="O5" s="249"/>
      <c r="P5" s="249"/>
      <c r="Q5" s="249"/>
      <c r="R5" s="249"/>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4">
        <v>1</v>
      </c>
      <c r="D7" s="20"/>
      <c r="E7" s="20"/>
      <c r="F7" s="20"/>
      <c r="G7" s="20"/>
      <c r="H7" s="248" t="s">
        <v>2</v>
      </c>
      <c r="I7" s="248"/>
      <c r="J7" s="248"/>
      <c r="K7" s="248"/>
      <c r="L7" s="248"/>
      <c r="M7" s="248"/>
      <c r="N7" s="248"/>
      <c r="O7" s="248"/>
      <c r="P7" s="248"/>
      <c r="Q7" s="248"/>
      <c r="R7" s="248"/>
      <c r="S7" s="20"/>
      <c r="T7" s="20"/>
      <c r="U7" s="20"/>
      <c r="V7" s="20"/>
      <c r="W7" s="20"/>
      <c r="X7" s="20"/>
      <c r="Y7" s="20"/>
      <c r="Z7" s="20"/>
    </row>
    <row r="8" spans="1:26" ht="33.75" customHeight="1" x14ac:dyDescent="0.25">
      <c r="A8" s="209"/>
      <c r="B8" s="20"/>
      <c r="C8" s="244"/>
      <c r="D8" s="20"/>
      <c r="E8" s="20"/>
      <c r="F8" s="20"/>
      <c r="G8" s="20"/>
      <c r="H8" s="247" t="s">
        <v>122</v>
      </c>
      <c r="I8" s="247"/>
      <c r="J8" s="247"/>
      <c r="K8" s="247"/>
      <c r="L8" s="247"/>
      <c r="M8" s="247"/>
      <c r="N8" s="247"/>
      <c r="O8" s="247"/>
      <c r="P8" s="247"/>
      <c r="Q8" s="247"/>
      <c r="R8" s="247"/>
      <c r="S8" s="20"/>
      <c r="T8" s="20"/>
      <c r="U8" s="20"/>
      <c r="V8" s="20"/>
      <c r="W8" s="20"/>
      <c r="X8" s="20"/>
      <c r="Y8" s="20"/>
      <c r="Z8" s="20"/>
    </row>
    <row r="9" spans="1:26" ht="17.100000000000001" customHeight="1" x14ac:dyDescent="0.25">
      <c r="A9" s="209"/>
      <c r="B9" s="20"/>
      <c r="C9" s="244"/>
      <c r="D9" s="20"/>
      <c r="E9" s="20"/>
      <c r="F9" s="20"/>
      <c r="G9" s="20"/>
      <c r="H9" s="246"/>
      <c r="I9" s="246"/>
      <c r="J9" s="246"/>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4">
        <v>2</v>
      </c>
      <c r="D11" s="20"/>
      <c r="E11" s="20"/>
      <c r="F11" s="20"/>
      <c r="G11" s="20"/>
      <c r="H11" s="252" t="s">
        <v>123</v>
      </c>
      <c r="I11" s="252"/>
      <c r="J11" s="252"/>
      <c r="K11" s="252"/>
      <c r="L11" s="252"/>
      <c r="M11" s="252"/>
      <c r="N11" s="252"/>
      <c r="O11" s="252"/>
      <c r="P11" s="252"/>
      <c r="Q11" s="252"/>
      <c r="R11" s="252"/>
      <c r="S11" s="20"/>
      <c r="T11" s="20"/>
      <c r="U11" s="20"/>
      <c r="V11" s="20"/>
      <c r="W11" s="20"/>
      <c r="X11" s="20"/>
      <c r="Y11" s="20"/>
      <c r="Z11" s="20"/>
    </row>
    <row r="12" spans="1:26" ht="33.75" customHeight="1" x14ac:dyDescent="0.25">
      <c r="A12" s="209"/>
      <c r="B12" s="20"/>
      <c r="C12" s="244"/>
      <c r="D12" s="20"/>
      <c r="E12" s="20"/>
      <c r="F12" s="20"/>
      <c r="G12" s="20"/>
      <c r="H12" s="247" t="s">
        <v>18</v>
      </c>
      <c r="I12" s="247"/>
      <c r="J12" s="247"/>
      <c r="K12" s="247"/>
      <c r="L12" s="247"/>
      <c r="M12" s="247"/>
      <c r="N12" s="247"/>
      <c r="O12" s="247"/>
      <c r="P12" s="247"/>
      <c r="Q12" s="247"/>
      <c r="R12" s="247"/>
      <c r="S12" s="20"/>
      <c r="T12" s="20"/>
      <c r="U12" s="20"/>
      <c r="V12" s="20"/>
      <c r="W12" s="20"/>
      <c r="X12" s="20"/>
      <c r="Y12" s="20"/>
      <c r="Z12" s="20"/>
    </row>
    <row r="13" spans="1:26" ht="17.100000000000001" customHeight="1" x14ac:dyDescent="0.25">
      <c r="A13" s="209"/>
      <c r="B13" s="20"/>
      <c r="C13" s="244"/>
      <c r="D13" s="20"/>
      <c r="E13" s="20"/>
      <c r="F13" s="20"/>
      <c r="G13" s="20"/>
      <c r="H13" s="246"/>
      <c r="I13" s="246"/>
      <c r="J13" s="246"/>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4">
        <v>3</v>
      </c>
      <c r="D15" s="20"/>
      <c r="E15" s="20"/>
      <c r="F15" s="20"/>
      <c r="G15" s="20"/>
      <c r="H15" s="248" t="s">
        <v>3</v>
      </c>
      <c r="I15" s="248"/>
      <c r="J15" s="248"/>
      <c r="K15" s="248"/>
      <c r="L15" s="248"/>
      <c r="M15" s="248"/>
      <c r="N15" s="248"/>
      <c r="O15" s="248"/>
      <c r="P15" s="248"/>
      <c r="Q15" s="248"/>
      <c r="R15" s="248"/>
      <c r="S15" s="20"/>
      <c r="T15" s="20"/>
      <c r="U15" s="20"/>
      <c r="V15" s="20"/>
      <c r="W15" s="20"/>
      <c r="X15" s="20"/>
      <c r="Y15" s="20"/>
      <c r="Z15" s="20"/>
    </row>
    <row r="16" spans="1:26" ht="33.75" customHeight="1" x14ac:dyDescent="0.25">
      <c r="A16" s="209"/>
      <c r="B16" s="20"/>
      <c r="C16" s="244"/>
      <c r="D16" s="20"/>
      <c r="E16" s="20"/>
      <c r="F16" s="20"/>
      <c r="G16" s="20"/>
      <c r="H16" s="247" t="s">
        <v>124</v>
      </c>
      <c r="I16" s="247"/>
      <c r="J16" s="247"/>
      <c r="K16" s="247"/>
      <c r="L16" s="247"/>
      <c r="M16" s="247"/>
      <c r="N16" s="247"/>
      <c r="O16" s="247"/>
      <c r="P16" s="247"/>
      <c r="Q16" s="247"/>
      <c r="R16" s="247"/>
      <c r="S16" s="20"/>
      <c r="T16" s="20"/>
      <c r="U16" s="20"/>
      <c r="V16" s="20"/>
      <c r="W16" s="20"/>
      <c r="X16" s="20"/>
      <c r="Y16" s="20"/>
      <c r="Z16" s="20"/>
    </row>
    <row r="17" spans="1:26" ht="17.100000000000001" customHeight="1" x14ac:dyDescent="0.25">
      <c r="A17" s="209"/>
      <c r="B17" s="20"/>
      <c r="C17" s="244"/>
      <c r="D17" s="20"/>
      <c r="E17" s="20"/>
      <c r="F17" s="20"/>
      <c r="G17" s="20"/>
      <c r="H17" s="246"/>
      <c r="I17" s="246"/>
      <c r="J17" s="246"/>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4">
        <v>4</v>
      </c>
      <c r="D19" s="20"/>
      <c r="E19" s="20"/>
      <c r="F19" s="20"/>
      <c r="G19" s="20"/>
      <c r="H19" s="248" t="s">
        <v>4</v>
      </c>
      <c r="I19" s="248"/>
      <c r="J19" s="248"/>
      <c r="K19" s="248"/>
      <c r="L19" s="248"/>
      <c r="M19" s="248"/>
      <c r="N19" s="248"/>
      <c r="O19" s="248"/>
      <c r="P19" s="248"/>
      <c r="Q19" s="248"/>
      <c r="R19" s="248"/>
      <c r="S19" s="20"/>
      <c r="T19" s="20"/>
      <c r="U19" s="20"/>
      <c r="V19" s="20"/>
      <c r="W19" s="20"/>
      <c r="X19" s="20"/>
      <c r="Y19" s="20"/>
      <c r="Z19" s="20"/>
    </row>
    <row r="20" spans="1:26" ht="33.75" customHeight="1" x14ac:dyDescent="0.25">
      <c r="A20" s="209"/>
      <c r="B20" s="20"/>
      <c r="C20" s="244"/>
      <c r="D20" s="20"/>
      <c r="E20" s="20"/>
      <c r="F20" s="20"/>
      <c r="G20" s="20"/>
      <c r="H20" s="247" t="s">
        <v>5</v>
      </c>
      <c r="I20" s="247"/>
      <c r="J20" s="247"/>
      <c r="K20" s="247"/>
      <c r="L20" s="247"/>
      <c r="M20" s="247"/>
      <c r="N20" s="247"/>
      <c r="O20" s="247"/>
      <c r="P20" s="247"/>
      <c r="Q20" s="247"/>
      <c r="R20" s="247"/>
      <c r="S20" s="20"/>
      <c r="T20" s="20"/>
      <c r="U20" s="20"/>
      <c r="V20" s="20"/>
      <c r="W20" s="20"/>
      <c r="X20" s="20"/>
      <c r="Y20" s="20"/>
      <c r="Z20" s="20"/>
    </row>
    <row r="21" spans="1:26" ht="17.100000000000001" customHeight="1" x14ac:dyDescent="0.25">
      <c r="A21" s="209"/>
      <c r="B21" s="20"/>
      <c r="C21" s="244"/>
      <c r="D21" s="20"/>
      <c r="E21" s="20"/>
      <c r="F21" s="20"/>
      <c r="G21" s="20"/>
      <c r="H21" s="246"/>
      <c r="I21" s="246"/>
      <c r="J21" s="246"/>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50">
        <v>5</v>
      </c>
      <c r="H23" s="251" t="s">
        <v>6</v>
      </c>
      <c r="I23" s="251"/>
      <c r="J23" s="251"/>
      <c r="K23" s="251"/>
      <c r="L23" s="251"/>
      <c r="M23" s="251"/>
      <c r="N23" s="251"/>
      <c r="O23" s="251"/>
      <c r="P23" s="251"/>
      <c r="Q23" s="251"/>
      <c r="R23" s="251"/>
    </row>
    <row r="24" spans="1:26" ht="33.75" customHeight="1" x14ac:dyDescent="0.25">
      <c r="A24" s="210"/>
      <c r="C24" s="250"/>
      <c r="H24" s="243" t="s">
        <v>7</v>
      </c>
      <c r="I24" s="243"/>
      <c r="J24" s="243"/>
      <c r="K24" s="243"/>
      <c r="L24" s="243"/>
      <c r="M24" s="243"/>
      <c r="N24" s="243"/>
      <c r="O24" s="243"/>
      <c r="P24" s="243"/>
      <c r="Q24" s="243"/>
      <c r="R24" s="243"/>
    </row>
    <row r="25" spans="1:26" ht="17.100000000000001" customHeight="1" x14ac:dyDescent="0.25">
      <c r="A25" s="210"/>
      <c r="C25" s="250"/>
      <c r="H25" s="242"/>
      <c r="I25" s="242"/>
      <c r="J25" s="242"/>
    </row>
    <row r="26" spans="1:26" ht="12" customHeight="1" x14ac:dyDescent="0.35">
      <c r="A26" s="210"/>
      <c r="C26" s="55"/>
    </row>
    <row r="27" spans="1:26" ht="17.100000000000001" customHeight="1" x14ac:dyDescent="0.25">
      <c r="A27" s="210"/>
      <c r="C27" s="250">
        <v>6</v>
      </c>
      <c r="H27" s="251" t="s">
        <v>8</v>
      </c>
      <c r="I27" s="251"/>
      <c r="J27" s="251"/>
      <c r="K27" s="251"/>
      <c r="L27" s="251"/>
      <c r="M27" s="251"/>
      <c r="N27" s="251"/>
      <c r="O27" s="251"/>
      <c r="P27" s="251"/>
      <c r="Q27" s="251"/>
      <c r="R27" s="251"/>
    </row>
    <row r="28" spans="1:26" ht="33.75" customHeight="1" x14ac:dyDescent="0.25">
      <c r="A28" s="210"/>
      <c r="C28" s="250"/>
      <c r="H28" s="243" t="s">
        <v>9</v>
      </c>
      <c r="I28" s="243"/>
      <c r="J28" s="243"/>
      <c r="K28" s="243"/>
      <c r="L28" s="243"/>
      <c r="M28" s="243"/>
      <c r="N28" s="243"/>
      <c r="O28" s="243"/>
      <c r="P28" s="243"/>
      <c r="Q28" s="243"/>
      <c r="R28" s="243"/>
    </row>
    <row r="29" spans="1:26" ht="17.100000000000001" customHeight="1" x14ac:dyDescent="0.25">
      <c r="A29" s="210"/>
      <c r="C29" s="250"/>
      <c r="H29" s="242"/>
      <c r="I29" s="242"/>
      <c r="J29" s="242"/>
    </row>
    <row r="30" spans="1:26" ht="12" customHeight="1" x14ac:dyDescent="0.35">
      <c r="A30" s="210"/>
      <c r="C30" s="55"/>
    </row>
    <row r="31" spans="1:26" ht="17.100000000000001" customHeight="1" x14ac:dyDescent="0.25">
      <c r="A31" s="210"/>
      <c r="C31" s="250">
        <v>7</v>
      </c>
      <c r="H31" s="251" t="s">
        <v>203</v>
      </c>
      <c r="I31" s="251"/>
      <c r="J31" s="251"/>
      <c r="K31" s="251"/>
      <c r="L31" s="251"/>
      <c r="M31" s="251"/>
      <c r="N31" s="251"/>
      <c r="O31" s="251"/>
      <c r="P31" s="251"/>
      <c r="Q31" s="251"/>
      <c r="R31" s="251"/>
    </row>
    <row r="32" spans="1:26" ht="33.75" customHeight="1" x14ac:dyDescent="0.25">
      <c r="A32" s="210"/>
      <c r="C32" s="250"/>
      <c r="H32" s="243" t="s">
        <v>204</v>
      </c>
      <c r="I32" s="243"/>
      <c r="J32" s="243"/>
      <c r="K32" s="243"/>
      <c r="L32" s="243"/>
      <c r="M32" s="243"/>
      <c r="N32" s="243"/>
      <c r="O32" s="243"/>
      <c r="P32" s="243"/>
      <c r="Q32" s="243"/>
      <c r="R32" s="243"/>
    </row>
    <row r="33" spans="1:10" ht="17.100000000000001" customHeight="1" x14ac:dyDescent="0.25">
      <c r="A33" s="210"/>
      <c r="C33" s="250"/>
      <c r="H33" s="242"/>
      <c r="I33" s="242"/>
      <c r="J33" s="242"/>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3"/>
      <c r="D1" s="253"/>
      <c r="E1" s="253"/>
      <c r="F1" s="253"/>
      <c r="G1" s="253"/>
      <c r="H1" s="253"/>
      <c r="I1" s="253"/>
      <c r="J1" s="253"/>
      <c r="K1" s="253"/>
      <c r="L1" s="253"/>
      <c r="M1" s="253"/>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306</v>
      </c>
      <c r="E4" s="158" t="s">
        <v>495</v>
      </c>
      <c r="F4" s="21"/>
      <c r="G4" s="223" t="s">
        <v>29</v>
      </c>
      <c r="H4" s="157" t="s">
        <v>309</v>
      </c>
      <c r="I4" s="158" t="s">
        <v>495</v>
      </c>
      <c r="J4" s="21"/>
      <c r="K4" s="223" t="s">
        <v>30</v>
      </c>
      <c r="L4" s="157" t="s">
        <v>384</v>
      </c>
      <c r="M4" s="158" t="s">
        <v>495</v>
      </c>
      <c r="N4" s="112" t="str">
        <f>D4</f>
        <v>RECEITAS COM PRODUTO</v>
      </c>
      <c r="O4" s="112"/>
      <c r="P4" s="112" t="s">
        <v>503</v>
      </c>
      <c r="Q4" s="112"/>
      <c r="R4" s="124" t="s">
        <v>126</v>
      </c>
      <c r="S4" s="124" t="s">
        <v>362</v>
      </c>
    </row>
    <row r="5" spans="1:20" ht="19.5" customHeight="1" thickTop="1" thickBot="1" x14ac:dyDescent="0.3">
      <c r="A5" s="210"/>
      <c r="C5" s="22" t="s">
        <v>482</v>
      </c>
      <c r="D5" s="23" t="s">
        <v>355</v>
      </c>
      <c r="E5" s="23" t="s">
        <v>89</v>
      </c>
      <c r="F5" s="21"/>
      <c r="G5" s="22" t="s">
        <v>483</v>
      </c>
      <c r="H5" s="224" t="s">
        <v>356</v>
      </c>
      <c r="I5" s="23" t="s">
        <v>89</v>
      </c>
      <c r="J5" s="21"/>
      <c r="K5" s="22" t="s">
        <v>35</v>
      </c>
      <c r="L5" s="23" t="s">
        <v>357</v>
      </c>
      <c r="M5" s="23" t="s">
        <v>89</v>
      </c>
      <c r="N5" s="112" t="str">
        <f>H4</f>
        <v>RECEITAS COM SERVIÇOS</v>
      </c>
      <c r="O5" s="112"/>
      <c r="P5" s="112" t="s">
        <v>510</v>
      </c>
      <c r="Q5" s="112"/>
    </row>
    <row r="6" spans="1:20" ht="19.5" customHeight="1" thickTop="1" thickBot="1" x14ac:dyDescent="0.3">
      <c r="A6" s="210"/>
      <c r="C6" s="22" t="s">
        <v>31</v>
      </c>
      <c r="D6" s="23" t="s">
        <v>358</v>
      </c>
      <c r="E6" s="23" t="s">
        <v>373</v>
      </c>
      <c r="F6" s="21"/>
      <c r="G6" s="22" t="s">
        <v>494</v>
      </c>
      <c r="H6" s="224" t="s">
        <v>498</v>
      </c>
      <c r="I6" s="23" t="s">
        <v>89</v>
      </c>
      <c r="J6" s="21"/>
      <c r="K6" s="22" t="s">
        <v>36</v>
      </c>
      <c r="L6" s="23" t="s">
        <v>359</v>
      </c>
      <c r="M6" s="23" t="s">
        <v>89</v>
      </c>
      <c r="N6" s="112" t="str">
        <f>L4</f>
        <v>RECEITAS NÃO OPERACIONAIS</v>
      </c>
      <c r="O6" s="112"/>
      <c r="P6" s="112" t="s">
        <v>504</v>
      </c>
      <c r="Q6" s="112"/>
    </row>
    <row r="7" spans="1:20" ht="19.5" customHeight="1" thickTop="1" thickBot="1" x14ac:dyDescent="0.3">
      <c r="A7" s="210"/>
      <c r="C7" s="22" t="s">
        <v>32</v>
      </c>
      <c r="D7" s="224" t="s">
        <v>360</v>
      </c>
      <c r="E7" s="23" t="s">
        <v>373</v>
      </c>
      <c r="F7" s="21"/>
      <c r="G7" s="22" t="s">
        <v>496</v>
      </c>
      <c r="H7" s="224" t="s">
        <v>497</v>
      </c>
      <c r="I7" s="23" t="s">
        <v>89</v>
      </c>
      <c r="J7" s="21"/>
      <c r="K7" s="22">
        <v>9999</v>
      </c>
      <c r="L7" s="23" t="s">
        <v>89</v>
      </c>
      <c r="M7" s="23" t="s">
        <v>89</v>
      </c>
      <c r="N7" s="112" t="str">
        <f>'PC Despesas'!$D$4</f>
        <v>DESPESAS COM PRODUTOS</v>
      </c>
      <c r="O7" s="112"/>
      <c r="P7" s="112" t="s">
        <v>505</v>
      </c>
      <c r="Q7" s="112"/>
    </row>
    <row r="8" spans="1:20" ht="19.5" customHeight="1" thickTop="1" thickBot="1" x14ac:dyDescent="0.3">
      <c r="A8" s="210"/>
      <c r="C8" s="22" t="s">
        <v>33</v>
      </c>
      <c r="D8" s="224" t="s">
        <v>499</v>
      </c>
      <c r="E8" s="23" t="s">
        <v>89</v>
      </c>
      <c r="F8" s="21"/>
      <c r="G8" s="22" t="s">
        <v>533</v>
      </c>
      <c r="H8" s="224" t="s">
        <v>534</v>
      </c>
      <c r="I8" s="23" t="s">
        <v>89</v>
      </c>
      <c r="J8" s="21"/>
      <c r="K8" s="22">
        <v>9999</v>
      </c>
      <c r="L8" s="23" t="s">
        <v>89</v>
      </c>
      <c r="M8" s="23" t="s">
        <v>89</v>
      </c>
      <c r="N8" s="112" t="str">
        <f>'PC Despesas'!$G$4</f>
        <v>DESPESAS COM SERVIÇOS</v>
      </c>
      <c r="O8" s="112"/>
      <c r="P8" s="112" t="s">
        <v>511</v>
      </c>
      <c r="Q8" s="112"/>
    </row>
    <row r="9" spans="1:20" ht="19.5" customHeight="1" thickTop="1" thickBot="1" x14ac:dyDescent="0.3">
      <c r="A9" s="210"/>
      <c r="C9" s="22" t="s">
        <v>34</v>
      </c>
      <c r="D9" s="224" t="s">
        <v>532</v>
      </c>
      <c r="E9" s="23" t="s">
        <v>373</v>
      </c>
      <c r="F9" s="21"/>
      <c r="G9" s="22">
        <v>9999</v>
      </c>
      <c r="H9" s="23" t="s">
        <v>89</v>
      </c>
      <c r="I9" s="23" t="s">
        <v>89</v>
      </c>
      <c r="J9" s="21"/>
      <c r="K9" s="22">
        <v>9999</v>
      </c>
      <c r="L9" s="23" t="s">
        <v>89</v>
      </c>
      <c r="M9" s="23" t="s">
        <v>89</v>
      </c>
      <c r="N9" s="112" t="str">
        <f>'PC Despesas'!$J$4</f>
        <v>DESPESAS NÃO OPERACIONAIS</v>
      </c>
      <c r="O9" s="112"/>
      <c r="P9" s="112" t="s">
        <v>506</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112" t="str">
        <f>'PC Despesas'!$M$4</f>
        <v>DESPESAS COM RH</v>
      </c>
      <c r="O10" s="112"/>
      <c r="P10" s="112" t="s">
        <v>507</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112" t="str">
        <f>'PC Despesas'!$P$4</f>
        <v>DESPESAS OPERACIONAIS</v>
      </c>
      <c r="O11" s="112"/>
      <c r="P11" s="112" t="s">
        <v>508</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112" t="str">
        <f>'PC Despesas'!$S$4</f>
        <v>DESPESAS DE MARKETING</v>
      </c>
      <c r="O12" s="112"/>
      <c r="P12" s="112" t="s">
        <v>509</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113" t="str">
        <f>'PC Despesas'!$V$4</f>
        <v>IMPOSTOS</v>
      </c>
      <c r="O13" s="113"/>
      <c r="P13" s="112" t="s">
        <v>308</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112" t="str">
        <f>'PC Despesas'!$Y$4</f>
        <v>INVESTIMENTOS</v>
      </c>
      <c r="O14" s="112"/>
      <c r="P14" s="112" t="s">
        <v>312</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112"/>
      <c r="O15" s="112"/>
      <c r="P15" s="112"/>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24"/>
      <c r="O16" s="124"/>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24"/>
      <c r="O17" s="124"/>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24"/>
      <c r="O18" s="124"/>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24"/>
      <c r="O19" s="124"/>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24"/>
      <c r="O20" s="124"/>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24"/>
      <c r="O21" s="124"/>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24"/>
      <c r="O22" s="124"/>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24"/>
      <c r="O23" s="124"/>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24"/>
      <c r="O24" s="124"/>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24"/>
      <c r="O25" s="124"/>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24"/>
      <c r="O26" s="124"/>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24"/>
      <c r="O27" s="124"/>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24"/>
      <c r="O28" s="124"/>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124"/>
      <c r="O29" s="124"/>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124"/>
      <c r="O30" s="124"/>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124"/>
      <c r="O31" s="124"/>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124"/>
      <c r="O32" s="124"/>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124"/>
      <c r="O33" s="124"/>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124"/>
      <c r="O34" s="124"/>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124"/>
      <c r="O35" s="124"/>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124"/>
      <c r="O36" s="124"/>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124"/>
      <c r="O37" s="124"/>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124"/>
      <c r="O38" s="124"/>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124"/>
      <c r="O39" s="124"/>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124"/>
      <c r="O40" s="124"/>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124"/>
      <c r="O41" s="124"/>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v>9999</v>
      </c>
      <c r="D103" s="23" t="s">
        <v>89</v>
      </c>
      <c r="E103" s="23" t="s">
        <v>89</v>
      </c>
      <c r="F103" s="21"/>
      <c r="G103" s="22">
        <v>9999</v>
      </c>
      <c r="H103" s="224" t="s">
        <v>89</v>
      </c>
      <c r="I103" s="23" t="s">
        <v>89</v>
      </c>
      <c r="J103" s="21"/>
      <c r="K103" s="22">
        <v>9999</v>
      </c>
      <c r="L103" s="23" t="s">
        <v>89</v>
      </c>
      <c r="M103" s="23" t="s">
        <v>89</v>
      </c>
      <c r="N103" s="124"/>
    </row>
    <row r="104" spans="1:14" ht="16.5" thickTop="1" thickBot="1" x14ac:dyDescent="0.3">
      <c r="C104" s="22" t="s">
        <v>527</v>
      </c>
      <c r="D104" s="23" t="s">
        <v>528</v>
      </c>
      <c r="E104" s="23" t="s">
        <v>89</v>
      </c>
      <c r="F104" s="21"/>
      <c r="G104" s="22" t="s">
        <v>530</v>
      </c>
      <c r="H104" s="224" t="s">
        <v>529</v>
      </c>
      <c r="I104" s="23" t="s">
        <v>89</v>
      </c>
      <c r="J104" s="21"/>
      <c r="K104" s="22" t="s">
        <v>44</v>
      </c>
      <c r="L104" s="23" t="s">
        <v>531</v>
      </c>
      <c r="M104" s="23" t="s">
        <v>89</v>
      </c>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F108" s="21"/>
      <c r="G108" s="22"/>
      <c r="H108" s="224"/>
      <c r="I108" s="23"/>
      <c r="J108" s="21"/>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C5" sqref="C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4"/>
      <c r="D1" s="254"/>
      <c r="E1" s="254"/>
      <c r="F1" s="254"/>
      <c r="G1" s="254"/>
      <c r="H1" s="254"/>
      <c r="I1" s="254"/>
      <c r="J1" s="254"/>
      <c r="K1" s="254"/>
      <c r="L1" s="254"/>
      <c r="M1" s="254"/>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310</v>
      </c>
      <c r="E4" s="21"/>
      <c r="F4" s="225" t="s">
        <v>388</v>
      </c>
      <c r="G4" s="157" t="s">
        <v>389</v>
      </c>
      <c r="H4" s="21"/>
      <c r="I4" s="225" t="s">
        <v>415</v>
      </c>
      <c r="J4" s="157" t="s">
        <v>416</v>
      </c>
      <c r="L4" s="225" t="s">
        <v>93</v>
      </c>
      <c r="M4" s="157" t="s">
        <v>97</v>
      </c>
      <c r="N4" s="21"/>
      <c r="O4" s="225" t="s">
        <v>94</v>
      </c>
      <c r="P4" s="157" t="s">
        <v>311</v>
      </c>
      <c r="Q4" s="21"/>
      <c r="R4" s="225" t="s">
        <v>95</v>
      </c>
      <c r="S4" s="159" t="s">
        <v>471</v>
      </c>
      <c r="U4" s="225" t="s">
        <v>96</v>
      </c>
      <c r="V4" s="160" t="s">
        <v>308</v>
      </c>
      <c r="X4" s="225" t="s">
        <v>179</v>
      </c>
      <c r="Y4" s="157" t="s">
        <v>312</v>
      </c>
    </row>
    <row r="5" spans="1:25" s="20" customFormat="1" ht="19.5" customHeight="1" thickTop="1" thickBot="1" x14ac:dyDescent="0.3">
      <c r="A5" s="210"/>
      <c r="C5" s="22" t="s">
        <v>92</v>
      </c>
      <c r="D5" s="23" t="s">
        <v>353</v>
      </c>
      <c r="E5" s="21"/>
      <c r="F5" s="22" t="s">
        <v>484</v>
      </c>
      <c r="G5" s="23" t="s">
        <v>391</v>
      </c>
      <c r="H5" s="21"/>
      <c r="I5" s="22" t="s">
        <v>485</v>
      </c>
      <c r="J5" s="23" t="s">
        <v>418</v>
      </c>
      <c r="L5" s="22" t="s">
        <v>429</v>
      </c>
      <c r="M5" s="23" t="s">
        <v>426</v>
      </c>
      <c r="N5" s="21"/>
      <c r="O5" s="22" t="s">
        <v>486</v>
      </c>
      <c r="P5" s="23" t="s">
        <v>354</v>
      </c>
      <c r="Q5" s="21"/>
      <c r="R5" s="22" t="s">
        <v>487</v>
      </c>
      <c r="S5" s="23" t="s">
        <v>362</v>
      </c>
      <c r="U5" s="22" t="s">
        <v>488</v>
      </c>
      <c r="V5" s="23" t="s">
        <v>473</v>
      </c>
      <c r="X5" s="22" t="s">
        <v>492</v>
      </c>
      <c r="Y5" s="23" t="s">
        <v>493</v>
      </c>
    </row>
    <row r="6" spans="1:25" s="20" customFormat="1" ht="19.5" customHeight="1" thickTop="1" thickBot="1" x14ac:dyDescent="0.3">
      <c r="A6" s="210"/>
      <c r="C6" s="22" t="s">
        <v>385</v>
      </c>
      <c r="D6" s="23" t="s">
        <v>363</v>
      </c>
      <c r="E6" s="21"/>
      <c r="F6" s="22" t="s">
        <v>390</v>
      </c>
      <c r="G6" s="23" t="s">
        <v>314</v>
      </c>
      <c r="H6" s="21"/>
      <c r="I6" s="22" t="s">
        <v>417</v>
      </c>
      <c r="J6" s="23" t="s">
        <v>420</v>
      </c>
      <c r="L6" s="22" t="s">
        <v>430</v>
      </c>
      <c r="M6" s="23" t="s">
        <v>427</v>
      </c>
      <c r="N6" s="21"/>
      <c r="O6" s="22" t="s">
        <v>217</v>
      </c>
      <c r="P6" s="23" t="s">
        <v>457</v>
      </c>
      <c r="Q6" s="21"/>
      <c r="R6" s="22">
        <v>9999</v>
      </c>
      <c r="S6" s="23" t="s">
        <v>89</v>
      </c>
      <c r="U6" s="22" t="s">
        <v>472</v>
      </c>
      <c r="V6" s="23" t="s">
        <v>365</v>
      </c>
      <c r="X6" s="22" t="s">
        <v>536</v>
      </c>
      <c r="Y6" s="23" t="s">
        <v>537</v>
      </c>
    </row>
    <row r="7" spans="1:25" s="20" customFormat="1" ht="19.5" customHeight="1" thickTop="1" thickBot="1" x14ac:dyDescent="0.3">
      <c r="A7" s="210"/>
      <c r="C7" s="22" t="s">
        <v>386</v>
      </c>
      <c r="D7" s="23" t="s">
        <v>366</v>
      </c>
      <c r="E7" s="21"/>
      <c r="F7" s="22" t="s">
        <v>392</v>
      </c>
      <c r="G7" s="23" t="s">
        <v>406</v>
      </c>
      <c r="H7" s="21"/>
      <c r="I7" s="22" t="s">
        <v>419</v>
      </c>
      <c r="J7" s="23" t="s">
        <v>422</v>
      </c>
      <c r="L7" s="22" t="s">
        <v>431</v>
      </c>
      <c r="M7" s="23" t="s">
        <v>428</v>
      </c>
      <c r="N7" s="21"/>
      <c r="O7" s="22" t="s">
        <v>446</v>
      </c>
      <c r="P7" s="23" t="s">
        <v>459</v>
      </c>
      <c r="Q7" s="21"/>
      <c r="R7" s="22">
        <v>9999</v>
      </c>
      <c r="S7" s="23" t="s">
        <v>89</v>
      </c>
      <c r="U7" s="22" t="s">
        <v>125</v>
      </c>
      <c r="V7" s="23" t="s">
        <v>475</v>
      </c>
      <c r="X7" s="22">
        <v>9999</v>
      </c>
      <c r="Y7" s="23" t="s">
        <v>89</v>
      </c>
    </row>
    <row r="8" spans="1:25" s="20" customFormat="1" ht="19.5" customHeight="1" thickTop="1" thickBot="1" x14ac:dyDescent="0.3">
      <c r="A8" s="210"/>
      <c r="C8" s="22" t="s">
        <v>387</v>
      </c>
      <c r="D8" s="23" t="s">
        <v>500</v>
      </c>
      <c r="E8" s="21"/>
      <c r="F8" s="22" t="s">
        <v>394</v>
      </c>
      <c r="G8" s="23" t="s">
        <v>408</v>
      </c>
      <c r="H8" s="21"/>
      <c r="I8" s="22" t="s">
        <v>421</v>
      </c>
      <c r="J8" s="23" t="s">
        <v>424</v>
      </c>
      <c r="L8" s="22" t="s">
        <v>433</v>
      </c>
      <c r="M8" s="23" t="s">
        <v>364</v>
      </c>
      <c r="N8" s="21"/>
      <c r="O8" s="22" t="s">
        <v>448</v>
      </c>
      <c r="P8" s="23" t="s">
        <v>460</v>
      </c>
      <c r="Q8" s="21"/>
      <c r="R8" s="22">
        <v>9999</v>
      </c>
      <c r="S8" s="23" t="s">
        <v>89</v>
      </c>
      <c r="U8" s="22" t="s">
        <v>474</v>
      </c>
      <c r="V8" s="23" t="s">
        <v>477</v>
      </c>
      <c r="X8" s="22">
        <v>9999</v>
      </c>
      <c r="Y8" s="23" t="s">
        <v>89</v>
      </c>
    </row>
    <row r="9" spans="1:25" s="20" customFormat="1" ht="19.5" customHeight="1" thickTop="1" thickBot="1" x14ac:dyDescent="0.3">
      <c r="A9" s="210"/>
      <c r="C9" s="22">
        <v>9999</v>
      </c>
      <c r="D9" s="23" t="s">
        <v>89</v>
      </c>
      <c r="E9" s="21"/>
      <c r="F9" s="22" t="s">
        <v>396</v>
      </c>
      <c r="G9" s="23" t="s">
        <v>410</v>
      </c>
      <c r="H9" s="21"/>
      <c r="I9" s="22" t="s">
        <v>423</v>
      </c>
      <c r="J9" s="23" t="s">
        <v>425</v>
      </c>
      <c r="L9" s="22" t="s">
        <v>435</v>
      </c>
      <c r="M9" s="23" t="s">
        <v>535</v>
      </c>
      <c r="N9" s="21"/>
      <c r="O9" s="22" t="s">
        <v>450</v>
      </c>
      <c r="P9" s="23" t="s">
        <v>461</v>
      </c>
      <c r="Q9" s="21"/>
      <c r="R9" s="22">
        <v>9999</v>
      </c>
      <c r="S9" s="23" t="s">
        <v>89</v>
      </c>
      <c r="U9" s="22" t="s">
        <v>476</v>
      </c>
      <c r="V9" s="23" t="s">
        <v>479</v>
      </c>
      <c r="X9" s="22">
        <v>9999</v>
      </c>
      <c r="Y9" s="23" t="s">
        <v>89</v>
      </c>
    </row>
    <row r="10" spans="1:25" s="20" customFormat="1" ht="19.5" customHeight="1" thickTop="1" thickBot="1" x14ac:dyDescent="0.3">
      <c r="A10" s="210"/>
      <c r="C10" s="22">
        <v>9999</v>
      </c>
      <c r="D10" s="23" t="s">
        <v>89</v>
      </c>
      <c r="E10" s="21"/>
      <c r="F10" s="22" t="s">
        <v>397</v>
      </c>
      <c r="G10" s="23" t="s">
        <v>412</v>
      </c>
      <c r="H10" s="21"/>
      <c r="I10" s="22">
        <v>9999</v>
      </c>
      <c r="J10" s="23" t="s">
        <v>89</v>
      </c>
      <c r="L10" s="22" t="s">
        <v>437</v>
      </c>
      <c r="M10" s="23" t="s">
        <v>408</v>
      </c>
      <c r="N10" s="21"/>
      <c r="O10" s="22" t="s">
        <v>452</v>
      </c>
      <c r="P10" s="23" t="s">
        <v>462</v>
      </c>
      <c r="Q10" s="21"/>
      <c r="R10" s="22">
        <v>9999</v>
      </c>
      <c r="S10" s="23" t="s">
        <v>89</v>
      </c>
      <c r="U10" s="22" t="s">
        <v>478</v>
      </c>
      <c r="V10" s="23" t="s">
        <v>481</v>
      </c>
      <c r="X10" s="22">
        <v>9999</v>
      </c>
      <c r="Y10" s="23" t="s">
        <v>89</v>
      </c>
    </row>
    <row r="11" spans="1:25" s="20" customFormat="1" ht="19.5" customHeight="1" thickTop="1" thickBot="1" x14ac:dyDescent="0.3">
      <c r="A11" s="210"/>
      <c r="C11" s="22">
        <v>9999</v>
      </c>
      <c r="D11" s="23" t="s">
        <v>89</v>
      </c>
      <c r="E11" s="21"/>
      <c r="F11" s="22" t="s">
        <v>399</v>
      </c>
      <c r="G11" s="23" t="s">
        <v>414</v>
      </c>
      <c r="H11" s="21"/>
      <c r="I11" s="22">
        <v>9999</v>
      </c>
      <c r="J11" s="23" t="s">
        <v>89</v>
      </c>
      <c r="L11" s="22" t="s">
        <v>439</v>
      </c>
      <c r="M11" s="23" t="s">
        <v>410</v>
      </c>
      <c r="N11" s="21"/>
      <c r="O11" s="22" t="s">
        <v>454</v>
      </c>
      <c r="P11" s="23" t="s">
        <v>463</v>
      </c>
      <c r="Q11" s="21"/>
      <c r="R11" s="22">
        <v>9999</v>
      </c>
      <c r="S11" s="23" t="s">
        <v>89</v>
      </c>
      <c r="U11" s="22" t="s">
        <v>480</v>
      </c>
      <c r="V11" s="23" t="s">
        <v>367</v>
      </c>
      <c r="X11" s="22">
        <v>9999</v>
      </c>
      <c r="Y11" s="23" t="s">
        <v>89</v>
      </c>
    </row>
    <row r="12" spans="1:25" s="20" customFormat="1" ht="19.5" customHeight="1" thickTop="1" thickBot="1" x14ac:dyDescent="0.3">
      <c r="A12" s="210"/>
      <c r="C12" s="22">
        <v>9999</v>
      </c>
      <c r="D12" s="23" t="s">
        <v>89</v>
      </c>
      <c r="E12" s="21"/>
      <c r="F12" s="22" t="s">
        <v>402</v>
      </c>
      <c r="G12" s="23" t="s">
        <v>393</v>
      </c>
      <c r="H12" s="21"/>
      <c r="I12" s="22">
        <v>9999</v>
      </c>
      <c r="J12" s="23" t="s">
        <v>89</v>
      </c>
      <c r="L12" s="22" t="s">
        <v>441</v>
      </c>
      <c r="M12" s="23" t="s">
        <v>432</v>
      </c>
      <c r="N12" s="21"/>
      <c r="O12" s="22" t="s">
        <v>458</v>
      </c>
      <c r="P12" s="23" t="s">
        <v>447</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403</v>
      </c>
      <c r="G13" s="23" t="s">
        <v>395</v>
      </c>
      <c r="H13" s="21"/>
      <c r="I13" s="22">
        <v>9999</v>
      </c>
      <c r="J13" s="23" t="s">
        <v>89</v>
      </c>
      <c r="L13" s="22" t="s">
        <v>443</v>
      </c>
      <c r="M13" s="23" t="s">
        <v>434</v>
      </c>
      <c r="N13" s="21"/>
      <c r="O13" s="22" t="s">
        <v>464</v>
      </c>
      <c r="P13" s="23" t="s">
        <v>449</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404</v>
      </c>
      <c r="G14" s="23" t="s">
        <v>315</v>
      </c>
      <c r="H14" s="21"/>
      <c r="I14" s="22">
        <v>9999</v>
      </c>
      <c r="J14" s="23" t="s">
        <v>89</v>
      </c>
      <c r="L14" s="22" t="s">
        <v>444</v>
      </c>
      <c r="M14" s="23" t="s">
        <v>436</v>
      </c>
      <c r="N14" s="21"/>
      <c r="O14" s="22" t="s">
        <v>465</v>
      </c>
      <c r="P14" s="23" t="s">
        <v>451</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405</v>
      </c>
      <c r="G15" s="23" t="s">
        <v>398</v>
      </c>
      <c r="H15" s="21"/>
      <c r="I15" s="22">
        <v>9999</v>
      </c>
      <c r="J15" s="23" t="s">
        <v>89</v>
      </c>
      <c r="L15" s="22" t="s">
        <v>445</v>
      </c>
      <c r="M15" s="23" t="s">
        <v>314</v>
      </c>
      <c r="N15" s="21"/>
      <c r="O15" s="22" t="s">
        <v>466</v>
      </c>
      <c r="P15" s="23" t="s">
        <v>453</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407</v>
      </c>
      <c r="G16" s="23" t="s">
        <v>400</v>
      </c>
      <c r="H16" s="21"/>
      <c r="I16" s="22">
        <v>9999</v>
      </c>
      <c r="J16" s="23" t="s">
        <v>89</v>
      </c>
      <c r="L16" s="22" t="s">
        <v>302</v>
      </c>
      <c r="M16" s="23" t="s">
        <v>438</v>
      </c>
      <c r="N16" s="21"/>
      <c r="O16" s="22" t="s">
        <v>467</v>
      </c>
      <c r="P16" s="23" t="s">
        <v>455</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409</v>
      </c>
      <c r="G17" s="23" t="s">
        <v>401</v>
      </c>
      <c r="H17" s="21"/>
      <c r="I17" s="22">
        <v>9999</v>
      </c>
      <c r="J17" s="23" t="s">
        <v>89</v>
      </c>
      <c r="L17" s="22" t="s">
        <v>489</v>
      </c>
      <c r="M17" s="23" t="s">
        <v>440</v>
      </c>
      <c r="N17" s="21"/>
      <c r="O17" s="22" t="s">
        <v>468</v>
      </c>
      <c r="P17" s="23" t="s">
        <v>352</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411</v>
      </c>
      <c r="G18" s="23" t="s">
        <v>361</v>
      </c>
      <c r="H18" s="21"/>
      <c r="I18" s="22">
        <v>9999</v>
      </c>
      <c r="J18" s="23" t="s">
        <v>89</v>
      </c>
      <c r="L18" s="22" t="s">
        <v>490</v>
      </c>
      <c r="M18" s="23" t="s">
        <v>442</v>
      </c>
      <c r="N18" s="21"/>
      <c r="O18" s="22" t="s">
        <v>469</v>
      </c>
      <c r="P18" s="23" t="s">
        <v>456</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413</v>
      </c>
      <c r="G19" s="23" t="s">
        <v>364</v>
      </c>
      <c r="H19" s="21"/>
      <c r="I19" s="22">
        <v>9999</v>
      </c>
      <c r="J19" s="23" t="s">
        <v>89</v>
      </c>
      <c r="L19" s="22" t="s">
        <v>491</v>
      </c>
      <c r="M19" s="23" t="s">
        <v>412</v>
      </c>
      <c r="N19" s="21"/>
      <c r="O19" s="22" t="s">
        <v>470</v>
      </c>
      <c r="P19" s="23" t="s">
        <v>368</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v>9999</v>
      </c>
      <c r="D103" s="23" t="s">
        <v>89</v>
      </c>
      <c r="E103" s="21"/>
      <c r="F103" s="22">
        <v>9999</v>
      </c>
      <c r="G103" s="23" t="s">
        <v>89</v>
      </c>
      <c r="H103" s="21"/>
      <c r="I103" s="22">
        <v>9999</v>
      </c>
      <c r="J103" s="23" t="s">
        <v>89</v>
      </c>
      <c r="L103" s="22">
        <v>9999</v>
      </c>
      <c r="M103" s="23" t="s">
        <v>89</v>
      </c>
      <c r="N103" s="21"/>
      <c r="O103" s="22">
        <v>9999</v>
      </c>
      <c r="P103" s="23" t="s">
        <v>89</v>
      </c>
      <c r="Q103" s="21"/>
      <c r="R103" s="22">
        <v>9999</v>
      </c>
      <c r="S103" s="23" t="s">
        <v>89</v>
      </c>
      <c r="U103" s="22">
        <v>9999</v>
      </c>
      <c r="V103" s="23" t="s">
        <v>89</v>
      </c>
      <c r="X103" s="22">
        <v>9999</v>
      </c>
      <c r="Y103" s="23" t="s">
        <v>89</v>
      </c>
    </row>
    <row r="104" spans="1:25" s="20" customFormat="1" ht="25.5" customHeight="1" thickTop="1" thickBot="1" x14ac:dyDescent="0.3">
      <c r="A104" s="212"/>
      <c r="C104" s="22" t="s">
        <v>513</v>
      </c>
      <c r="D104" s="23" t="s">
        <v>512</v>
      </c>
      <c r="E104" s="21"/>
      <c r="F104" s="22" t="s">
        <v>514</v>
      </c>
      <c r="G104" s="23" t="s">
        <v>515</v>
      </c>
      <c r="H104" s="21"/>
      <c r="I104" s="22" t="s">
        <v>516</v>
      </c>
      <c r="J104" s="23" t="s">
        <v>517</v>
      </c>
      <c r="L104" s="22" t="s">
        <v>519</v>
      </c>
      <c r="M104" s="23" t="s">
        <v>518</v>
      </c>
      <c r="N104" s="21"/>
      <c r="O104" s="22" t="s">
        <v>520</v>
      </c>
      <c r="P104" s="23" t="s">
        <v>517</v>
      </c>
      <c r="Q104" s="21"/>
      <c r="R104" s="22" t="s">
        <v>522</v>
      </c>
      <c r="S104" s="23" t="s">
        <v>521</v>
      </c>
      <c r="U104" s="22" t="s">
        <v>523</v>
      </c>
      <c r="V104" s="23" t="s">
        <v>524</v>
      </c>
      <c r="X104" s="22" t="s">
        <v>525</v>
      </c>
      <c r="Y104" s="23" t="s">
        <v>526</v>
      </c>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1"/>
      <c r="F108" s="22"/>
      <c r="G108" s="23"/>
      <c r="H108" s="21"/>
      <c r="I108" s="22"/>
      <c r="J108" s="23"/>
      <c r="L108" s="22"/>
      <c r="M108" s="23"/>
      <c r="N108" s="21"/>
      <c r="O108" s="22"/>
      <c r="P108" s="23"/>
      <c r="Q108" s="21"/>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D3" sqref="D3"/>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4"/>
      <c r="E1" s="254"/>
      <c r="F1" s="254"/>
      <c r="G1" s="254"/>
      <c r="H1" s="254"/>
      <c r="I1" s="254"/>
      <c r="J1" s="254"/>
      <c r="K1" s="254"/>
      <c r="L1" s="254"/>
      <c r="M1" s="254"/>
      <c r="N1" s="254"/>
    </row>
    <row r="2" spans="1:14" s="18" customFormat="1" ht="37.5" hidden="1" customHeight="1" x14ac:dyDescent="0.25">
      <c r="A2" s="210"/>
      <c r="C2" s="19"/>
      <c r="D2" s="19"/>
      <c r="E2" s="19"/>
      <c r="F2" s="19"/>
    </row>
    <row r="3" spans="1:14" s="20" customFormat="1" ht="39" customHeight="1" thickBot="1" x14ac:dyDescent="0.3">
      <c r="A3" s="210"/>
      <c r="D3" s="124" t="s">
        <v>345</v>
      </c>
      <c r="E3" s="124" t="s">
        <v>344</v>
      </c>
      <c r="F3" s="124"/>
    </row>
    <row r="4" spans="1:14" s="20" customFormat="1" ht="30" customHeight="1" thickTop="1" thickBot="1" x14ac:dyDescent="0.3">
      <c r="A4" s="210"/>
      <c r="C4" s="21"/>
      <c r="D4" s="156" t="s">
        <v>13</v>
      </c>
      <c r="E4" s="157" t="s">
        <v>322</v>
      </c>
    </row>
    <row r="5" spans="1:14" s="20" customFormat="1" ht="19.5" customHeight="1" thickTop="1" x14ac:dyDescent="0.25">
      <c r="A5" s="210"/>
      <c r="C5" s="21">
        <v>1</v>
      </c>
      <c r="D5" s="23" t="s">
        <v>323</v>
      </c>
      <c r="E5" s="23">
        <v>2018</v>
      </c>
      <c r="F5" s="207"/>
    </row>
    <row r="6" spans="1:14" s="20" customFormat="1" ht="19.5" customHeight="1" thickBot="1" x14ac:dyDescent="0.3">
      <c r="A6" s="210"/>
      <c r="C6" s="21">
        <v>1</v>
      </c>
      <c r="D6" s="23" t="s">
        <v>348</v>
      </c>
      <c r="E6" s="23" t="s">
        <v>321</v>
      </c>
      <c r="F6" s="207"/>
    </row>
    <row r="7" spans="1:14" s="20" customFormat="1" ht="27" customHeight="1" thickTop="1" thickBot="1" x14ac:dyDescent="0.3">
      <c r="A7" s="210"/>
      <c r="C7" s="21">
        <v>1</v>
      </c>
      <c r="D7" s="236" t="s">
        <v>369</v>
      </c>
      <c r="E7" s="237"/>
    </row>
    <row r="8" spans="1:14" s="20" customFormat="1" ht="19.5" customHeight="1" thickTop="1" x14ac:dyDescent="0.25">
      <c r="A8" s="210"/>
      <c r="C8" s="21">
        <v>2</v>
      </c>
      <c r="D8" s="23" t="s">
        <v>371</v>
      </c>
      <c r="E8" s="23"/>
      <c r="F8" s="207"/>
    </row>
    <row r="9" spans="1:14" s="20" customFormat="1" ht="19.5" customHeight="1" x14ac:dyDescent="0.25">
      <c r="A9" s="210"/>
      <c r="C9" s="21">
        <v>2</v>
      </c>
      <c r="D9" s="23" t="s">
        <v>370</v>
      </c>
      <c r="E9" s="23"/>
      <c r="F9" s="207"/>
    </row>
    <row r="10" spans="1:14" s="20" customFormat="1" ht="27" customHeight="1" thickBot="1" x14ac:dyDescent="0.3">
      <c r="A10" s="210"/>
      <c r="C10" s="21">
        <v>2</v>
      </c>
      <c r="D10" s="238" t="s">
        <v>375</v>
      </c>
      <c r="E10" s="239"/>
      <c r="F10" s="239"/>
      <c r="G10" s="239"/>
      <c r="H10" s="239"/>
    </row>
    <row r="11" spans="1:14" s="20" customFormat="1" ht="19.5" customHeight="1" thickTop="1" thickBot="1" x14ac:dyDescent="0.3">
      <c r="A11" s="210"/>
      <c r="C11" s="21">
        <v>2</v>
      </c>
      <c r="D11" s="156" t="s">
        <v>376</v>
      </c>
      <c r="E11" s="157" t="s">
        <v>322</v>
      </c>
      <c r="F11" s="157" t="s">
        <v>343</v>
      </c>
      <c r="G11" s="156" t="s">
        <v>538</v>
      </c>
      <c r="H11" s="157" t="s">
        <v>539</v>
      </c>
    </row>
    <row r="12" spans="1:14" s="20" customFormat="1" ht="19.5" customHeight="1" thickTop="1" x14ac:dyDescent="0.25">
      <c r="A12" s="210"/>
      <c r="C12" s="21">
        <v>2</v>
      </c>
      <c r="D12" s="23" t="s">
        <v>28</v>
      </c>
      <c r="E12" s="153" t="s">
        <v>306</v>
      </c>
      <c r="F12" s="23" t="s">
        <v>372</v>
      </c>
      <c r="G12" s="23" t="s">
        <v>346</v>
      </c>
      <c r="H12" s="23" t="s">
        <v>347</v>
      </c>
    </row>
    <row r="13" spans="1:14" s="20" customFormat="1" ht="19.5" customHeight="1" x14ac:dyDescent="0.25">
      <c r="A13" s="210"/>
      <c r="C13" s="21">
        <v>2</v>
      </c>
      <c r="D13" s="23" t="s">
        <v>29</v>
      </c>
      <c r="E13" s="153" t="s">
        <v>309</v>
      </c>
      <c r="F13" s="23" t="s">
        <v>372</v>
      </c>
      <c r="G13" s="23" t="s">
        <v>350</v>
      </c>
      <c r="H13" s="23" t="s">
        <v>540</v>
      </c>
    </row>
    <row r="14" spans="1:14" s="20" customFormat="1" ht="19.5" customHeight="1" x14ac:dyDescent="0.25">
      <c r="A14" s="210"/>
      <c r="C14" s="21">
        <v>5</v>
      </c>
      <c r="D14" s="23" t="s">
        <v>30</v>
      </c>
      <c r="E14" s="153" t="s">
        <v>384</v>
      </c>
      <c r="F14" s="23" t="s">
        <v>372</v>
      </c>
      <c r="G14" s="23" t="s">
        <v>541</v>
      </c>
      <c r="H14" s="23" t="s">
        <v>542</v>
      </c>
    </row>
    <row r="15" spans="1:14" s="20" customFormat="1" ht="19.5" customHeight="1" x14ac:dyDescent="0.25">
      <c r="A15" s="210"/>
      <c r="C15" s="21">
        <v>5</v>
      </c>
      <c r="D15" s="23" t="s">
        <v>91</v>
      </c>
      <c r="E15" s="153" t="s">
        <v>310</v>
      </c>
      <c r="F15" s="23" t="s">
        <v>347</v>
      </c>
      <c r="G15" s="207" t="s">
        <v>346</v>
      </c>
      <c r="H15" s="23" t="s">
        <v>347</v>
      </c>
    </row>
    <row r="16" spans="1:14" s="20" customFormat="1" ht="19.5" customHeight="1" x14ac:dyDescent="0.25">
      <c r="A16" s="210"/>
      <c r="C16" s="21">
        <v>5</v>
      </c>
      <c r="D16" s="23" t="s">
        <v>388</v>
      </c>
      <c r="E16" s="153" t="s">
        <v>389</v>
      </c>
      <c r="F16" s="23" t="s">
        <v>347</v>
      </c>
      <c r="G16" s="23" t="s">
        <v>543</v>
      </c>
      <c r="H16" s="23" t="s">
        <v>350</v>
      </c>
    </row>
    <row r="17" spans="1:8" s="20" customFormat="1" ht="19.5" customHeight="1" x14ac:dyDescent="0.25">
      <c r="A17" s="210"/>
      <c r="C17" s="21">
        <v>5</v>
      </c>
      <c r="D17" s="23" t="s">
        <v>415</v>
      </c>
      <c r="E17" s="153" t="s">
        <v>416</v>
      </c>
      <c r="F17" s="23" t="s">
        <v>347</v>
      </c>
      <c r="G17" s="23" t="s">
        <v>349</v>
      </c>
      <c r="H17" s="23" t="s">
        <v>544</v>
      </c>
    </row>
    <row r="18" spans="1:8" s="20" customFormat="1" ht="19.5" customHeight="1" x14ac:dyDescent="0.25">
      <c r="A18" s="210"/>
      <c r="C18" s="21">
        <v>5</v>
      </c>
      <c r="D18" s="23" t="s">
        <v>93</v>
      </c>
      <c r="E18" s="153" t="s">
        <v>97</v>
      </c>
      <c r="F18" s="23" t="s">
        <v>347</v>
      </c>
      <c r="G18" s="23" t="s">
        <v>542</v>
      </c>
      <c r="H18" s="23" t="s">
        <v>545</v>
      </c>
    </row>
    <row r="19" spans="1:8" s="20" customFormat="1" ht="19.5" customHeight="1" x14ac:dyDescent="0.25">
      <c r="A19" s="210"/>
      <c r="C19" s="21">
        <v>5</v>
      </c>
      <c r="D19" s="23" t="s">
        <v>94</v>
      </c>
      <c r="E19" s="153" t="s">
        <v>311</v>
      </c>
      <c r="F19" s="23" t="s">
        <v>347</v>
      </c>
      <c r="G19" s="23" t="s">
        <v>546</v>
      </c>
      <c r="H19" s="23" t="s">
        <v>547</v>
      </c>
    </row>
    <row r="20" spans="1:8" s="20" customFormat="1" ht="19.5" customHeight="1" x14ac:dyDescent="0.25">
      <c r="A20" s="210"/>
      <c r="C20" s="21">
        <v>5</v>
      </c>
      <c r="D20" s="23" t="s">
        <v>95</v>
      </c>
      <c r="E20" s="153" t="s">
        <v>471</v>
      </c>
      <c r="F20" s="23" t="s">
        <v>347</v>
      </c>
      <c r="G20" s="23" t="s">
        <v>372</v>
      </c>
      <c r="H20" s="23" t="s">
        <v>548</v>
      </c>
    </row>
    <row r="21" spans="1:8" s="20" customFormat="1" ht="19.5" customHeight="1" x14ac:dyDescent="0.25">
      <c r="A21" s="210"/>
      <c r="C21" s="21">
        <v>5</v>
      </c>
      <c r="D21" s="23" t="s">
        <v>96</v>
      </c>
      <c r="E21" s="153" t="s">
        <v>308</v>
      </c>
      <c r="F21" s="23" t="s">
        <v>347</v>
      </c>
      <c r="G21" s="23" t="s">
        <v>549</v>
      </c>
      <c r="H21" s="23" t="s">
        <v>550</v>
      </c>
    </row>
    <row r="22" spans="1:8" s="20" customFormat="1" ht="19.5" customHeight="1" x14ac:dyDescent="0.25">
      <c r="A22" s="210"/>
      <c r="C22" s="21">
        <v>5</v>
      </c>
      <c r="D22" s="23" t="s">
        <v>179</v>
      </c>
      <c r="E22" s="153" t="s">
        <v>312</v>
      </c>
      <c r="F22" s="23" t="s">
        <v>347</v>
      </c>
      <c r="G22" s="23" t="s">
        <v>373</v>
      </c>
      <c r="H22" s="23" t="s">
        <v>551</v>
      </c>
    </row>
    <row r="23" spans="1:8" s="20" customFormat="1" ht="19.5" customHeight="1" x14ac:dyDescent="0.25">
      <c r="A23" s="210"/>
      <c r="C23" s="21">
        <v>5</v>
      </c>
      <c r="D23" s="23">
        <v>99</v>
      </c>
      <c r="E23" s="23" t="s">
        <v>89</v>
      </c>
      <c r="F23" s="23" t="s">
        <v>89</v>
      </c>
      <c r="G23" s="23" t="s">
        <v>89</v>
      </c>
      <c r="H23" s="23" t="s">
        <v>89</v>
      </c>
    </row>
    <row r="24" spans="1:8" s="20" customFormat="1" ht="19.5" customHeight="1" x14ac:dyDescent="0.25">
      <c r="A24" s="210"/>
      <c r="C24" s="21">
        <v>5</v>
      </c>
      <c r="D24" s="23">
        <v>99</v>
      </c>
      <c r="E24" s="23" t="s">
        <v>89</v>
      </c>
      <c r="F24" s="23" t="s">
        <v>89</v>
      </c>
      <c r="G24" s="23" t="s">
        <v>89</v>
      </c>
      <c r="H24" s="23" t="s">
        <v>89</v>
      </c>
    </row>
    <row r="25" spans="1:8" s="20" customFormat="1" ht="19.5" customHeight="1" x14ac:dyDescent="0.25">
      <c r="A25" s="210"/>
      <c r="C25" s="21">
        <v>6</v>
      </c>
      <c r="D25" s="23">
        <v>99</v>
      </c>
      <c r="E25" s="23" t="s">
        <v>89</v>
      </c>
      <c r="F25" s="23" t="s">
        <v>89</v>
      </c>
      <c r="G25" s="23" t="s">
        <v>89</v>
      </c>
      <c r="H25" s="23" t="s">
        <v>89</v>
      </c>
    </row>
    <row r="26" spans="1:8" s="20" customFormat="1" ht="19.5" customHeight="1" x14ac:dyDescent="0.25">
      <c r="A26" s="210"/>
      <c r="C26" s="21">
        <v>6</v>
      </c>
      <c r="D26" s="23">
        <v>99</v>
      </c>
      <c r="E26" s="23" t="s">
        <v>89</v>
      </c>
      <c r="F26" s="23" t="s">
        <v>89</v>
      </c>
      <c r="G26" s="23" t="s">
        <v>89</v>
      </c>
      <c r="H26" s="23" t="s">
        <v>89</v>
      </c>
    </row>
    <row r="27" spans="1:8" s="20" customFormat="1" ht="19.5" customHeight="1" x14ac:dyDescent="0.25">
      <c r="A27" s="210"/>
      <c r="C27" s="21">
        <v>6</v>
      </c>
      <c r="D27" s="23">
        <v>99</v>
      </c>
      <c r="E27" s="23" t="s">
        <v>89</v>
      </c>
      <c r="F27" s="23" t="s">
        <v>89</v>
      </c>
      <c r="G27" s="23" t="s">
        <v>89</v>
      </c>
      <c r="H27" s="23" t="s">
        <v>89</v>
      </c>
    </row>
    <row r="28" spans="1:8" s="20" customFormat="1" ht="19.5" customHeight="1" x14ac:dyDescent="0.25">
      <c r="A28" s="210"/>
      <c r="C28" s="21">
        <v>7</v>
      </c>
      <c r="D28" s="23">
        <v>99</v>
      </c>
      <c r="E28" s="23" t="s">
        <v>89</v>
      </c>
      <c r="F28" s="23" t="s">
        <v>89</v>
      </c>
      <c r="G28" s="23" t="s">
        <v>89</v>
      </c>
      <c r="H28" s="23" t="s">
        <v>89</v>
      </c>
    </row>
    <row r="29" spans="1:8" s="20" customFormat="1" ht="19.5" customHeight="1" x14ac:dyDescent="0.25">
      <c r="A29" s="210"/>
      <c r="C29" s="21">
        <v>12</v>
      </c>
      <c r="D29" s="23">
        <v>99</v>
      </c>
      <c r="E29" s="23" t="s">
        <v>89</v>
      </c>
      <c r="F29" s="23" t="s">
        <v>89</v>
      </c>
      <c r="G29" s="23" t="s">
        <v>89</v>
      </c>
      <c r="H29" s="23" t="s">
        <v>89</v>
      </c>
    </row>
    <row r="30" spans="1:8" s="20" customFormat="1" ht="19.5" customHeight="1" x14ac:dyDescent="0.25">
      <c r="A30" s="210"/>
      <c r="C30" s="21">
        <v>27</v>
      </c>
      <c r="D30" s="23">
        <v>99</v>
      </c>
      <c r="E30" s="23" t="s">
        <v>89</v>
      </c>
      <c r="F30" s="23" t="s">
        <v>89</v>
      </c>
      <c r="G30" s="23" t="s">
        <v>89</v>
      </c>
      <c r="H30" s="23" t="s">
        <v>89</v>
      </c>
    </row>
    <row r="31" spans="1:8" s="20" customFormat="1" ht="19.5" customHeight="1" x14ac:dyDescent="0.25">
      <c r="A31" s="210"/>
      <c r="C31" s="21">
        <v>30</v>
      </c>
      <c r="D31" s="23">
        <v>99</v>
      </c>
      <c r="E31" s="23" t="s">
        <v>89</v>
      </c>
      <c r="F31" s="23" t="s">
        <v>89</v>
      </c>
      <c r="G31" s="23" t="s">
        <v>89</v>
      </c>
      <c r="H31" s="23" t="s">
        <v>89</v>
      </c>
    </row>
    <row r="32" spans="1:8" s="20" customFormat="1" ht="19.5" customHeight="1" x14ac:dyDescent="0.25">
      <c r="A32" s="210"/>
      <c r="C32" s="21">
        <v>30</v>
      </c>
      <c r="D32" s="23">
        <v>99</v>
      </c>
      <c r="E32" s="23" t="s">
        <v>89</v>
      </c>
      <c r="F32" s="23" t="s">
        <v>89</v>
      </c>
      <c r="G32" s="23" t="s">
        <v>89</v>
      </c>
      <c r="H32" s="23" t="s">
        <v>89</v>
      </c>
    </row>
    <row r="33" spans="1:8" s="20" customFormat="1" ht="19.5" customHeight="1" x14ac:dyDescent="0.25">
      <c r="A33" s="210"/>
      <c r="C33" s="21">
        <v>30</v>
      </c>
      <c r="D33" s="23">
        <v>99</v>
      </c>
      <c r="E33" s="23" t="s">
        <v>89</v>
      </c>
      <c r="F33" s="23" t="s">
        <v>89</v>
      </c>
      <c r="G33" s="23" t="s">
        <v>89</v>
      </c>
      <c r="H33" s="23" t="s">
        <v>89</v>
      </c>
    </row>
    <row r="34" spans="1:8" s="20" customFormat="1" ht="19.5" customHeight="1" x14ac:dyDescent="0.25">
      <c r="A34" s="210"/>
      <c r="C34" s="21">
        <v>30</v>
      </c>
      <c r="D34" s="23">
        <v>99</v>
      </c>
      <c r="E34" s="23" t="s">
        <v>89</v>
      </c>
      <c r="F34" s="23" t="s">
        <v>89</v>
      </c>
      <c r="G34" s="23" t="s">
        <v>89</v>
      </c>
      <c r="H34" s="23" t="s">
        <v>89</v>
      </c>
    </row>
    <row r="35" spans="1:8" s="20" customFormat="1" ht="19.5" customHeight="1" x14ac:dyDescent="0.25">
      <c r="A35" s="210"/>
      <c r="C35" s="21">
        <v>31</v>
      </c>
      <c r="D35" s="23">
        <v>99</v>
      </c>
      <c r="E35" s="23" t="s">
        <v>89</v>
      </c>
      <c r="F35" s="23" t="s">
        <v>89</v>
      </c>
      <c r="G35" s="23" t="s">
        <v>89</v>
      </c>
      <c r="H35" s="23" t="s">
        <v>89</v>
      </c>
    </row>
    <row r="36" spans="1:8" s="20" customFormat="1" ht="19.5" customHeight="1" x14ac:dyDescent="0.25">
      <c r="A36" s="210"/>
      <c r="C36" s="21">
        <v>31</v>
      </c>
      <c r="D36" s="23">
        <v>99</v>
      </c>
      <c r="E36" s="23" t="s">
        <v>89</v>
      </c>
      <c r="F36" s="23" t="s">
        <v>89</v>
      </c>
      <c r="G36" s="23" t="s">
        <v>89</v>
      </c>
      <c r="H36" s="23" t="s">
        <v>89</v>
      </c>
    </row>
    <row r="37" spans="1:8" s="20" customFormat="1" ht="19.5" customHeight="1" x14ac:dyDescent="0.25">
      <c r="A37" s="210"/>
      <c r="C37" s="21">
        <v>31</v>
      </c>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K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5"/>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4"/>
      <c r="H1" s="254"/>
      <c r="I1" s="254"/>
      <c r="J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379</v>
      </c>
      <c r="H4" s="161" t="s">
        <v>378</v>
      </c>
      <c r="I4" s="162" t="s">
        <v>377</v>
      </c>
      <c r="J4" s="162" t="s">
        <v>317</v>
      </c>
      <c r="K4" s="162" t="s">
        <v>380</v>
      </c>
      <c r="L4" s="162" t="s">
        <v>333</v>
      </c>
    </row>
    <row r="5" spans="1:20" s="20" customFormat="1" ht="19.5" customHeight="1" thickTop="1" x14ac:dyDescent="0.25">
      <c r="A5" s="210"/>
      <c r="C5" s="21"/>
      <c r="D5" s="21"/>
      <c r="E5" s="21"/>
      <c r="F5" s="21"/>
      <c r="G5" s="153"/>
      <c r="H5" s="153"/>
      <c r="I5" s="153"/>
      <c r="J5" s="153"/>
      <c r="K5" s="153"/>
      <c r="L5" s="153"/>
    </row>
    <row r="6" spans="1:20" s="20" customFormat="1" ht="19.5" customHeight="1" x14ac:dyDescent="0.25">
      <c r="A6" s="210"/>
      <c r="C6" s="21"/>
      <c r="D6" s="21"/>
      <c r="E6" s="21"/>
      <c r="F6" s="21"/>
      <c r="G6" s="153"/>
      <c r="H6" s="153"/>
      <c r="I6" s="153"/>
      <c r="J6" s="153"/>
      <c r="K6" s="153"/>
      <c r="L6" s="153"/>
    </row>
    <row r="7" spans="1:20" s="20" customFormat="1" ht="19.5" customHeight="1" x14ac:dyDescent="0.25">
      <c r="A7" s="210"/>
      <c r="C7" s="21"/>
      <c r="D7" s="21"/>
      <c r="E7" s="21"/>
      <c r="F7" s="21"/>
      <c r="G7" s="153"/>
      <c r="H7" s="153"/>
      <c r="I7" s="153"/>
      <c r="J7" s="153"/>
      <c r="K7" s="153"/>
      <c r="L7" s="153"/>
    </row>
    <row r="8" spans="1:20" s="20" customFormat="1" ht="19.5" customHeight="1" x14ac:dyDescent="0.25">
      <c r="A8" s="210"/>
      <c r="C8" s="21"/>
      <c r="D8" s="21"/>
      <c r="E8" s="21"/>
      <c r="F8" s="21"/>
      <c r="G8" s="153"/>
      <c r="H8" s="153"/>
      <c r="I8" s="153"/>
      <c r="J8" s="153"/>
      <c r="K8" s="153"/>
      <c r="L8" s="153"/>
    </row>
    <row r="9" spans="1:20" s="20" customFormat="1" ht="19.5" customHeight="1" x14ac:dyDescent="0.25">
      <c r="A9" s="210"/>
      <c r="C9" s="21"/>
      <c r="D9" s="21"/>
      <c r="E9" s="21"/>
      <c r="F9" s="21"/>
      <c r="G9" s="153"/>
      <c r="H9" s="153"/>
      <c r="I9" s="153"/>
      <c r="J9" s="153"/>
      <c r="K9" s="153"/>
      <c r="L9" s="153"/>
    </row>
    <row r="10" spans="1:20" s="20" customFormat="1" ht="19.5" customHeight="1" x14ac:dyDescent="0.25">
      <c r="A10" s="210"/>
      <c r="C10" s="21"/>
      <c r="D10" s="21"/>
      <c r="E10" s="21"/>
      <c r="F10" s="21"/>
      <c r="G10" s="153"/>
      <c r="H10" s="153"/>
      <c r="I10" s="153"/>
      <c r="J10" s="153"/>
      <c r="K10" s="153"/>
      <c r="L10" s="153"/>
    </row>
    <row r="11" spans="1:20" s="20" customFormat="1" ht="19.5" customHeight="1" x14ac:dyDescent="0.25">
      <c r="A11" s="210"/>
      <c r="C11" s="21"/>
      <c r="D11" s="21"/>
      <c r="E11" s="21"/>
      <c r="F11" s="21"/>
      <c r="G11" s="153"/>
      <c r="H11" s="153"/>
      <c r="I11" s="153"/>
      <c r="J11" s="153"/>
      <c r="K11" s="153"/>
      <c r="L11" s="153"/>
    </row>
    <row r="12" spans="1:20" s="20" customFormat="1" ht="19.5" customHeight="1" x14ac:dyDescent="0.25">
      <c r="A12" s="210"/>
      <c r="C12" s="21"/>
      <c r="D12" s="21"/>
      <c r="E12" s="21"/>
      <c r="F12" s="21"/>
      <c r="G12" s="153"/>
      <c r="H12" s="153"/>
      <c r="I12" s="153"/>
      <c r="J12" s="153"/>
      <c r="K12" s="153"/>
      <c r="L12" s="153"/>
    </row>
    <row r="13" spans="1:20" s="20" customFormat="1" ht="19.5" customHeight="1" x14ac:dyDescent="0.25">
      <c r="A13" s="210"/>
      <c r="C13" s="21"/>
      <c r="D13" s="21"/>
      <c r="E13" s="21"/>
      <c r="F13" s="21"/>
      <c r="G13" s="153"/>
      <c r="H13" s="153"/>
      <c r="I13" s="153"/>
      <c r="J13" s="153"/>
      <c r="K13" s="153"/>
      <c r="L13" s="153"/>
    </row>
    <row r="14" spans="1:20" s="20" customFormat="1" ht="19.5" customHeight="1" x14ac:dyDescent="0.25">
      <c r="A14" s="210"/>
      <c r="C14" s="21"/>
      <c r="D14" s="21"/>
      <c r="E14" s="21"/>
      <c r="F14" s="21"/>
      <c r="G14" s="153"/>
      <c r="H14" s="153"/>
      <c r="I14" s="153"/>
      <c r="J14" s="153"/>
      <c r="K14" s="153"/>
      <c r="L14" s="153"/>
    </row>
    <row r="15" spans="1:20" s="20" customFormat="1" ht="19.5" customHeight="1" x14ac:dyDescent="0.25">
      <c r="A15" s="210"/>
      <c r="C15" s="21"/>
      <c r="D15" s="21"/>
      <c r="E15" s="21"/>
      <c r="F15" s="21"/>
      <c r="G15" s="153"/>
      <c r="H15" s="153"/>
      <c r="I15" s="153"/>
      <c r="J15" s="153"/>
      <c r="K15" s="153"/>
      <c r="L15" s="153"/>
    </row>
    <row r="16" spans="1:20" s="20" customFormat="1" ht="19.5" customHeight="1" x14ac:dyDescent="0.25">
      <c r="A16" s="210"/>
      <c r="C16" s="21"/>
      <c r="D16" s="21"/>
      <c r="E16" s="21"/>
      <c r="F16" s="21"/>
      <c r="G16" s="153"/>
      <c r="H16" s="153"/>
      <c r="I16" s="153"/>
      <c r="J16" s="153"/>
      <c r="K16" s="153"/>
      <c r="L16" s="153"/>
    </row>
    <row r="17" spans="1:12" s="20" customFormat="1" ht="19.5" customHeight="1" x14ac:dyDescent="0.25">
      <c r="A17" s="210"/>
      <c r="C17" s="21"/>
      <c r="D17" s="132"/>
      <c r="E17" s="133"/>
      <c r="F17" s="21"/>
      <c r="G17" s="153"/>
      <c r="H17" s="153"/>
      <c r="I17" s="153"/>
      <c r="J17" s="153"/>
      <c r="K17" s="153"/>
      <c r="L17" s="153"/>
    </row>
    <row r="18" spans="1:12" s="20" customFormat="1" ht="19.5" customHeight="1" x14ac:dyDescent="0.25">
      <c r="A18" s="210"/>
      <c r="C18" s="21"/>
      <c r="D18" s="132"/>
      <c r="E18" s="133"/>
      <c r="F18" s="21"/>
      <c r="G18" s="153"/>
      <c r="H18" s="153"/>
      <c r="I18" s="153"/>
      <c r="J18" s="153"/>
      <c r="K18" s="153"/>
      <c r="L18" s="153"/>
    </row>
    <row r="19" spans="1:12" s="20" customFormat="1" ht="19.5" customHeight="1" x14ac:dyDescent="0.25">
      <c r="A19" s="210"/>
      <c r="C19" s="21"/>
      <c r="D19" s="132"/>
      <c r="E19" s="133"/>
      <c r="F19" s="21"/>
      <c r="G19" s="153"/>
      <c r="H19" s="153"/>
      <c r="I19" s="153"/>
      <c r="J19" s="153"/>
      <c r="K19" s="153"/>
      <c r="L19" s="153"/>
    </row>
    <row r="20" spans="1:12" s="20" customFormat="1" ht="19.5" customHeight="1" x14ac:dyDescent="0.25">
      <c r="A20" s="210"/>
      <c r="C20" s="21"/>
      <c r="D20" s="132"/>
      <c r="E20" s="133"/>
      <c r="F20" s="21"/>
      <c r="G20" s="153"/>
      <c r="H20" s="153"/>
      <c r="I20" s="153"/>
      <c r="J20" s="153"/>
      <c r="K20" s="153"/>
      <c r="L20" s="153"/>
    </row>
    <row r="21" spans="1:12" s="20" customFormat="1" ht="19.5" customHeight="1" x14ac:dyDescent="0.25">
      <c r="A21" s="210"/>
      <c r="C21" s="21"/>
      <c r="D21" s="132"/>
      <c r="E21" s="133"/>
      <c r="F21" s="21"/>
      <c r="G21" s="153"/>
      <c r="H21" s="153"/>
      <c r="I21" s="153"/>
      <c r="J21" s="153"/>
      <c r="K21" s="153"/>
      <c r="L21" s="153"/>
    </row>
    <row r="22" spans="1:12" s="20" customFormat="1" ht="19.5" customHeight="1" x14ac:dyDescent="0.25">
      <c r="A22" s="210"/>
      <c r="C22" s="21"/>
      <c r="D22" s="132"/>
      <c r="E22" s="133"/>
      <c r="F22" s="21"/>
      <c r="G22" s="153"/>
      <c r="H22" s="153"/>
      <c r="I22" s="153"/>
      <c r="J22" s="153"/>
      <c r="K22" s="153"/>
      <c r="L22" s="153"/>
    </row>
    <row r="23" spans="1:12" s="20" customFormat="1" ht="19.5" customHeight="1" x14ac:dyDescent="0.25">
      <c r="A23" s="210"/>
      <c r="C23" s="21"/>
      <c r="D23" s="132"/>
      <c r="E23" s="133"/>
      <c r="F23" s="21"/>
      <c r="G23" s="153"/>
      <c r="H23" s="153"/>
      <c r="I23" s="153"/>
      <c r="J23" s="153"/>
      <c r="K23" s="153"/>
      <c r="L23" s="153"/>
    </row>
    <row r="24" spans="1:12" s="20" customFormat="1" ht="19.5" customHeight="1" x14ac:dyDescent="0.25">
      <c r="A24" s="210"/>
      <c r="C24" s="21"/>
      <c r="D24" s="132"/>
      <c r="E24" s="133"/>
      <c r="F24" s="21"/>
      <c r="G24" s="153"/>
      <c r="H24" s="153"/>
      <c r="I24" s="153"/>
      <c r="J24" s="153"/>
      <c r="K24" s="153"/>
      <c r="L24" s="153"/>
    </row>
    <row r="25" spans="1:12" s="20" customFormat="1" ht="19.5" customHeight="1" x14ac:dyDescent="0.25">
      <c r="A25" s="210"/>
      <c r="C25" s="21"/>
      <c r="D25" s="132"/>
      <c r="E25" s="133"/>
      <c r="F25" s="21"/>
      <c r="G25" s="153"/>
      <c r="H25" s="153"/>
      <c r="I25" s="153"/>
      <c r="J25" s="153"/>
      <c r="K25" s="153"/>
      <c r="L25" s="153"/>
    </row>
    <row r="26" spans="1:12" s="20" customFormat="1" ht="19.5" customHeight="1" x14ac:dyDescent="0.25">
      <c r="A26" s="210"/>
      <c r="C26" s="21"/>
      <c r="D26" s="132"/>
      <c r="E26" s="133"/>
      <c r="F26" s="21"/>
      <c r="G26" s="153"/>
      <c r="H26" s="153"/>
      <c r="I26" s="153"/>
      <c r="J26" s="153"/>
      <c r="K26" s="153"/>
      <c r="L26" s="153"/>
    </row>
    <row r="27" spans="1:12" s="20" customFormat="1" ht="19.5" customHeight="1" x14ac:dyDescent="0.25">
      <c r="A27" s="210"/>
      <c r="C27" s="21"/>
      <c r="D27" s="132"/>
      <c r="E27" s="133"/>
      <c r="F27" s="21"/>
      <c r="G27" s="153"/>
      <c r="H27" s="153"/>
      <c r="I27" s="153"/>
      <c r="J27" s="153"/>
      <c r="K27" s="153"/>
      <c r="L27" s="153"/>
    </row>
    <row r="28" spans="1:12" s="20" customFormat="1" ht="19.5" customHeight="1" x14ac:dyDescent="0.25">
      <c r="A28" s="210"/>
      <c r="C28" s="21"/>
      <c r="D28" s="132"/>
      <c r="E28" s="133"/>
      <c r="F28" s="21"/>
      <c r="G28" s="153"/>
      <c r="H28" s="153"/>
      <c r="I28" s="153"/>
      <c r="J28" s="153"/>
      <c r="K28" s="153"/>
      <c r="L28" s="153"/>
    </row>
    <row r="29" spans="1:12" s="20" customFormat="1" ht="19.5" customHeight="1" x14ac:dyDescent="0.25">
      <c r="A29" s="210"/>
      <c r="C29" s="21"/>
      <c r="D29" s="132"/>
      <c r="E29" s="133"/>
      <c r="F29" s="21"/>
      <c r="G29" s="153"/>
      <c r="H29" s="153"/>
      <c r="I29" s="153"/>
      <c r="J29" s="153"/>
      <c r="K29" s="153"/>
      <c r="L29" s="153"/>
    </row>
    <row r="30" spans="1:12" s="20" customFormat="1" ht="19.5" customHeight="1" x14ac:dyDescent="0.25">
      <c r="A30" s="210"/>
      <c r="C30" s="21"/>
      <c r="D30" s="132"/>
      <c r="E30" s="133"/>
      <c r="F30" s="21"/>
      <c r="G30" s="153"/>
      <c r="H30" s="153"/>
      <c r="I30" s="153"/>
      <c r="J30" s="153"/>
      <c r="K30" s="153"/>
      <c r="L30" s="153"/>
    </row>
    <row r="31" spans="1:12" s="20" customFormat="1" ht="19.5" customHeight="1" x14ac:dyDescent="0.25">
      <c r="A31" s="210"/>
      <c r="C31" s="21"/>
      <c r="D31" s="132"/>
      <c r="E31" s="133"/>
      <c r="F31" s="21"/>
      <c r="G31" s="153"/>
      <c r="H31" s="153"/>
      <c r="I31" s="153"/>
      <c r="J31" s="153"/>
      <c r="K31" s="153"/>
      <c r="L31" s="153"/>
    </row>
    <row r="32" spans="1:12" s="20" customFormat="1" ht="19.5" customHeight="1" x14ac:dyDescent="0.25">
      <c r="A32" s="210"/>
      <c r="C32" s="21"/>
      <c r="D32" s="132"/>
      <c r="E32" s="133"/>
      <c r="F32" s="21"/>
      <c r="G32" s="153"/>
      <c r="H32" s="153"/>
      <c r="I32" s="153"/>
      <c r="J32" s="153"/>
      <c r="K32" s="153"/>
      <c r="L32" s="153"/>
    </row>
    <row r="33" spans="1:12" s="20" customFormat="1" ht="19.5" customHeight="1" x14ac:dyDescent="0.25">
      <c r="A33" s="210"/>
      <c r="C33" s="21"/>
      <c r="D33" s="132"/>
      <c r="E33" s="133"/>
      <c r="F33" s="21"/>
      <c r="G33" s="153"/>
      <c r="H33" s="153"/>
      <c r="I33" s="153"/>
      <c r="J33" s="153"/>
      <c r="K33" s="153"/>
      <c r="L33" s="153"/>
    </row>
    <row r="34" spans="1:12" s="20" customFormat="1" ht="19.5" customHeight="1" x14ac:dyDescent="0.25">
      <c r="A34" s="210"/>
      <c r="C34" s="21"/>
      <c r="D34" s="132"/>
      <c r="E34" s="133"/>
      <c r="F34" s="21"/>
      <c r="G34" s="153"/>
      <c r="H34" s="153"/>
      <c r="I34" s="153"/>
      <c r="J34" s="153"/>
      <c r="K34" s="153"/>
      <c r="L34" s="153"/>
    </row>
    <row r="35" spans="1:12" s="20" customFormat="1" ht="19.5" customHeight="1" x14ac:dyDescent="0.25">
      <c r="A35" s="210"/>
      <c r="C35" s="21"/>
      <c r="D35" s="132"/>
      <c r="E35" s="133"/>
      <c r="F35" s="21"/>
      <c r="G35" s="153"/>
      <c r="H35" s="153"/>
      <c r="I35" s="153"/>
      <c r="J35" s="153"/>
      <c r="K35" s="153"/>
      <c r="L35" s="153"/>
    </row>
    <row r="36" spans="1:12" s="20" customFormat="1" ht="19.5" customHeight="1" x14ac:dyDescent="0.25">
      <c r="A36" s="210"/>
      <c r="C36" s="21"/>
      <c r="D36" s="132"/>
      <c r="E36" s="133"/>
      <c r="F36" s="21"/>
      <c r="G36" s="153"/>
      <c r="H36" s="153"/>
      <c r="I36" s="153"/>
      <c r="J36" s="153"/>
      <c r="K36" s="153"/>
      <c r="L36" s="153"/>
    </row>
    <row r="37" spans="1:12" s="20" customFormat="1" ht="19.5" customHeight="1" x14ac:dyDescent="0.25">
      <c r="A37" s="210"/>
      <c r="C37" s="21"/>
      <c r="D37" s="132"/>
      <c r="E37" s="133"/>
      <c r="F37" s="21"/>
      <c r="G37" s="153"/>
      <c r="H37" s="153"/>
      <c r="I37" s="153"/>
      <c r="J37" s="153"/>
      <c r="K37" s="153"/>
      <c r="L37" s="153"/>
    </row>
    <row r="38" spans="1:12" s="20" customFormat="1" ht="19.5" customHeight="1" x14ac:dyDescent="0.25">
      <c r="A38" s="210"/>
      <c r="C38" s="21"/>
      <c r="D38" s="132"/>
      <c r="E38" s="133"/>
      <c r="F38" s="21"/>
      <c r="G38" s="153"/>
      <c r="H38" s="153"/>
      <c r="I38" s="153"/>
      <c r="J38" s="153"/>
      <c r="K38" s="153"/>
      <c r="L38" s="153"/>
    </row>
    <row r="39" spans="1:12" s="20" customFormat="1" ht="19.5" customHeight="1" x14ac:dyDescent="0.25">
      <c r="A39" s="210"/>
      <c r="C39" s="21"/>
      <c r="D39" s="132"/>
      <c r="E39" s="133"/>
      <c r="F39" s="21"/>
      <c r="G39" s="153"/>
      <c r="H39" s="153"/>
      <c r="I39" s="153"/>
      <c r="J39" s="153"/>
      <c r="K39" s="153"/>
      <c r="L39" s="153"/>
    </row>
    <row r="40" spans="1:12" s="20" customFormat="1" ht="19.5" customHeight="1" x14ac:dyDescent="0.25">
      <c r="A40" s="210"/>
      <c r="C40" s="21"/>
      <c r="D40" s="132"/>
      <c r="E40" s="133"/>
      <c r="F40" s="21"/>
      <c r="G40" s="153"/>
      <c r="H40" s="153"/>
      <c r="I40" s="153"/>
      <c r="J40" s="153"/>
      <c r="K40" s="153"/>
      <c r="L40" s="153"/>
    </row>
    <row r="41" spans="1:12" s="20" customFormat="1" ht="19.5" customHeight="1" x14ac:dyDescent="0.25">
      <c r="A41" s="210"/>
      <c r="C41" s="21"/>
      <c r="D41" s="132"/>
      <c r="E41" s="133"/>
      <c r="F41" s="21"/>
      <c r="G41" s="153"/>
      <c r="H41" s="153"/>
      <c r="I41" s="153"/>
      <c r="J41" s="153"/>
      <c r="K41" s="153"/>
      <c r="L41" s="153"/>
    </row>
    <row r="42" spans="1:12" s="20" customFormat="1" ht="19.5" customHeight="1" x14ac:dyDescent="0.25">
      <c r="A42" s="210"/>
      <c r="C42" s="21"/>
      <c r="D42" s="132"/>
      <c r="E42" s="133"/>
      <c r="F42" s="21"/>
      <c r="G42" s="153"/>
      <c r="H42" s="153"/>
      <c r="I42" s="153"/>
      <c r="J42" s="153"/>
      <c r="K42" s="153"/>
      <c r="L42" s="153"/>
    </row>
    <row r="43" spans="1:12" s="20" customFormat="1" ht="19.5" customHeight="1" x14ac:dyDescent="0.25">
      <c r="A43" s="210"/>
      <c r="C43" s="21"/>
      <c r="D43" s="132"/>
      <c r="E43" s="133"/>
      <c r="F43" s="21"/>
      <c r="G43" s="153"/>
      <c r="H43" s="153"/>
      <c r="I43" s="153"/>
      <c r="J43" s="153"/>
      <c r="K43" s="153"/>
      <c r="L43" s="153"/>
    </row>
    <row r="44" spans="1:12" s="20" customFormat="1" ht="19.5" customHeight="1" x14ac:dyDescent="0.25">
      <c r="A44" s="210"/>
      <c r="C44" s="21"/>
      <c r="D44" s="132"/>
      <c r="E44" s="133"/>
      <c r="F44" s="21"/>
      <c r="G44" s="153"/>
      <c r="H44" s="153"/>
      <c r="I44" s="153"/>
      <c r="J44" s="153"/>
      <c r="K44" s="153"/>
      <c r="L44" s="153"/>
    </row>
    <row r="45" spans="1:12" s="20" customFormat="1" ht="19.5" customHeight="1" x14ac:dyDescent="0.25">
      <c r="A45" s="210"/>
      <c r="C45" s="21"/>
      <c r="D45" s="132"/>
      <c r="E45" s="133"/>
      <c r="F45" s="21"/>
      <c r="G45" s="153"/>
      <c r="H45" s="153"/>
      <c r="I45" s="153"/>
      <c r="J45" s="153"/>
      <c r="K45" s="153"/>
      <c r="L45" s="153"/>
    </row>
    <row r="46" spans="1:12" s="20" customFormat="1" ht="19.5" customHeight="1" x14ac:dyDescent="0.25">
      <c r="A46" s="210"/>
      <c r="C46" s="21"/>
      <c r="D46" s="132"/>
      <c r="E46" s="133"/>
      <c r="F46" s="21"/>
      <c r="G46" s="153"/>
      <c r="H46" s="153"/>
      <c r="I46" s="153"/>
      <c r="J46" s="153"/>
      <c r="K46" s="153"/>
      <c r="L46" s="153"/>
    </row>
    <row r="47" spans="1:12" s="20" customFormat="1" ht="19.5" customHeight="1" x14ac:dyDescent="0.25">
      <c r="A47" s="210"/>
      <c r="C47" s="21"/>
      <c r="D47" s="132"/>
      <c r="E47" s="133"/>
      <c r="F47" s="21"/>
      <c r="G47" s="153"/>
      <c r="H47" s="153"/>
      <c r="I47" s="153"/>
      <c r="J47" s="153"/>
      <c r="K47" s="153"/>
      <c r="L47" s="153"/>
    </row>
    <row r="48" spans="1:12" s="20" customFormat="1" ht="19.5" customHeight="1" x14ac:dyDescent="0.25">
      <c r="A48" s="210"/>
      <c r="C48" s="21"/>
      <c r="D48" s="132"/>
      <c r="E48" s="133"/>
      <c r="F48" s="21"/>
      <c r="G48" s="153"/>
      <c r="H48" s="153"/>
      <c r="I48" s="153"/>
      <c r="J48" s="153"/>
      <c r="K48" s="153"/>
      <c r="L48" s="153"/>
    </row>
    <row r="49" spans="1:12" s="20" customFormat="1" ht="19.5" customHeight="1" x14ac:dyDescent="0.25">
      <c r="A49" s="210"/>
      <c r="C49" s="21"/>
      <c r="D49" s="132"/>
      <c r="E49" s="133"/>
      <c r="F49" s="21"/>
      <c r="G49" s="153"/>
      <c r="H49" s="153"/>
      <c r="I49" s="153"/>
      <c r="J49" s="153"/>
      <c r="K49" s="153"/>
      <c r="L49" s="153"/>
    </row>
    <row r="50" spans="1:12" s="20" customFormat="1" ht="19.5" customHeight="1" x14ac:dyDescent="0.25">
      <c r="A50" s="210"/>
      <c r="C50" s="21"/>
      <c r="D50" s="132"/>
      <c r="E50" s="133"/>
      <c r="F50" s="21"/>
      <c r="G50" s="153"/>
      <c r="H50" s="153"/>
      <c r="I50" s="153"/>
      <c r="J50" s="153"/>
      <c r="K50" s="153"/>
      <c r="L50" s="153"/>
    </row>
    <row r="51" spans="1:12" s="20" customFormat="1" ht="19.5" customHeight="1" x14ac:dyDescent="0.25">
      <c r="A51" s="210"/>
      <c r="C51" s="21"/>
      <c r="D51" s="132"/>
      <c r="E51" s="133"/>
      <c r="F51" s="21"/>
      <c r="G51" s="153"/>
      <c r="H51" s="153"/>
      <c r="I51" s="153"/>
      <c r="J51" s="153"/>
      <c r="K51" s="153"/>
      <c r="L51" s="153"/>
    </row>
    <row r="52" spans="1:12" s="20" customFormat="1" ht="19.5" customHeight="1" x14ac:dyDescent="0.25">
      <c r="A52" s="210"/>
      <c r="C52" s="21"/>
      <c r="D52" s="132"/>
      <c r="E52" s="133"/>
      <c r="F52" s="21"/>
      <c r="G52" s="153"/>
      <c r="H52" s="153"/>
      <c r="I52" s="153"/>
      <c r="J52" s="153"/>
      <c r="K52" s="153"/>
      <c r="L52" s="153"/>
    </row>
    <row r="53" spans="1:12" s="20" customFormat="1" ht="19.5" customHeight="1" x14ac:dyDescent="0.25">
      <c r="A53" s="210"/>
      <c r="C53" s="21"/>
      <c r="D53" s="132"/>
      <c r="E53" s="133"/>
      <c r="F53" s="21"/>
      <c r="G53" s="153"/>
      <c r="H53" s="153"/>
      <c r="I53" s="153"/>
      <c r="J53" s="153"/>
      <c r="K53" s="153"/>
      <c r="L53" s="153"/>
    </row>
    <row r="54" spans="1:12" s="20" customFormat="1" ht="19.5" customHeight="1" x14ac:dyDescent="0.25">
      <c r="A54" s="210"/>
      <c r="C54" s="21"/>
      <c r="D54" s="132"/>
      <c r="E54" s="133"/>
      <c r="F54" s="21"/>
      <c r="G54" s="153"/>
      <c r="H54" s="153"/>
      <c r="I54" s="153"/>
      <c r="J54" s="153"/>
      <c r="K54" s="153"/>
      <c r="L54" s="153"/>
    </row>
    <row r="55" spans="1:12" s="20" customFormat="1" ht="19.5" customHeight="1" x14ac:dyDescent="0.25">
      <c r="A55" s="210"/>
      <c r="C55" s="21"/>
      <c r="D55" s="132"/>
      <c r="E55" s="133"/>
      <c r="F55" s="21"/>
      <c r="G55" s="153"/>
      <c r="H55" s="153"/>
      <c r="I55" s="153"/>
      <c r="J55" s="153"/>
      <c r="K55" s="153"/>
      <c r="L55" s="153"/>
    </row>
    <row r="56" spans="1:12" s="20" customFormat="1" ht="19.5" customHeight="1" x14ac:dyDescent="0.25">
      <c r="A56" s="210"/>
      <c r="C56" s="21"/>
      <c r="D56" s="132"/>
      <c r="E56" s="133"/>
      <c r="F56" s="21"/>
      <c r="G56" s="153"/>
      <c r="H56" s="153"/>
      <c r="I56" s="153"/>
      <c r="J56" s="153"/>
      <c r="K56" s="153"/>
      <c r="L56" s="153"/>
    </row>
    <row r="57" spans="1:12" s="20" customFormat="1" ht="19.5" customHeight="1" x14ac:dyDescent="0.25">
      <c r="A57" s="210"/>
      <c r="C57" s="21"/>
      <c r="D57" s="132"/>
      <c r="E57" s="133"/>
      <c r="F57" s="21"/>
      <c r="G57" s="153"/>
      <c r="H57" s="153"/>
      <c r="I57" s="153"/>
      <c r="J57" s="153"/>
      <c r="K57" s="153"/>
      <c r="L57" s="153"/>
    </row>
    <row r="58" spans="1:12" s="20" customFormat="1" ht="19.5" customHeight="1" x14ac:dyDescent="0.25">
      <c r="A58" s="210"/>
      <c r="C58" s="21"/>
      <c r="D58" s="132"/>
      <c r="E58" s="133"/>
      <c r="F58" s="21"/>
      <c r="G58" s="153"/>
      <c r="H58" s="153"/>
      <c r="I58" s="153"/>
      <c r="J58" s="153"/>
      <c r="K58" s="153"/>
      <c r="L58" s="153"/>
    </row>
    <row r="59" spans="1:12" s="20" customFormat="1" ht="19.5" customHeight="1" x14ac:dyDescent="0.25">
      <c r="A59" s="210"/>
      <c r="C59" s="21"/>
      <c r="D59" s="132"/>
      <c r="E59" s="133"/>
      <c r="F59" s="21"/>
      <c r="G59" s="153"/>
      <c r="H59" s="153"/>
      <c r="I59" s="153"/>
      <c r="J59" s="153"/>
      <c r="K59" s="153"/>
      <c r="L59" s="153"/>
    </row>
    <row r="60" spans="1:12" s="20" customFormat="1" ht="19.5" customHeight="1" x14ac:dyDescent="0.25">
      <c r="A60" s="210"/>
      <c r="C60" s="21"/>
      <c r="D60" s="132"/>
      <c r="E60" s="133"/>
      <c r="F60" s="21"/>
      <c r="G60" s="153"/>
      <c r="H60" s="153"/>
      <c r="I60" s="153"/>
      <c r="J60" s="153"/>
      <c r="K60" s="153"/>
      <c r="L60" s="153"/>
    </row>
    <row r="61" spans="1:12" s="20" customFormat="1" ht="19.5" customHeight="1" x14ac:dyDescent="0.25">
      <c r="A61" s="210"/>
      <c r="C61" s="21"/>
      <c r="D61" s="132"/>
      <c r="E61" s="133"/>
      <c r="F61" s="21"/>
      <c r="G61" s="153"/>
      <c r="H61" s="153"/>
      <c r="I61" s="153"/>
      <c r="J61" s="153"/>
      <c r="K61" s="153"/>
      <c r="L61" s="153"/>
    </row>
    <row r="62" spans="1:12" s="20" customFormat="1" ht="19.5" customHeight="1" x14ac:dyDescent="0.25">
      <c r="A62" s="210"/>
      <c r="C62" s="21"/>
      <c r="D62" s="132"/>
      <c r="E62" s="133"/>
      <c r="F62" s="21"/>
      <c r="G62" s="153"/>
      <c r="H62" s="153"/>
      <c r="I62" s="153"/>
      <c r="J62" s="153"/>
      <c r="K62" s="153"/>
      <c r="L62" s="153"/>
    </row>
    <row r="63" spans="1:12" s="20" customFormat="1" ht="19.5" customHeight="1" x14ac:dyDescent="0.25">
      <c r="A63" s="210"/>
      <c r="C63" s="21"/>
      <c r="D63" s="132"/>
      <c r="E63" s="133"/>
      <c r="F63" s="21"/>
      <c r="G63" s="153"/>
      <c r="H63" s="153"/>
      <c r="I63" s="153"/>
      <c r="J63" s="153"/>
      <c r="K63" s="153"/>
      <c r="L63" s="153"/>
    </row>
    <row r="64" spans="1:12" s="20" customFormat="1" ht="19.5" customHeight="1" x14ac:dyDescent="0.25">
      <c r="A64" s="210"/>
      <c r="C64" s="21"/>
      <c r="D64" s="132"/>
      <c r="E64" s="133"/>
      <c r="F64" s="21"/>
      <c r="G64" s="153"/>
      <c r="H64" s="153"/>
      <c r="I64" s="153"/>
      <c r="J64" s="153"/>
      <c r="K64" s="153"/>
      <c r="L64" s="153"/>
    </row>
    <row r="65" spans="1:12" s="20" customFormat="1" ht="19.5" customHeight="1" x14ac:dyDescent="0.25">
      <c r="A65" s="210"/>
      <c r="C65" s="21"/>
      <c r="D65" s="132"/>
      <c r="E65" s="133"/>
      <c r="F65" s="21"/>
      <c r="G65" s="153"/>
      <c r="H65" s="153"/>
      <c r="I65" s="153"/>
      <c r="J65" s="153"/>
      <c r="K65" s="153"/>
      <c r="L65" s="153"/>
    </row>
    <row r="66" spans="1:12" s="20" customFormat="1" ht="19.5" customHeight="1" x14ac:dyDescent="0.25">
      <c r="A66" s="210"/>
      <c r="C66" s="21"/>
      <c r="D66" s="132"/>
      <c r="E66" s="133"/>
      <c r="F66" s="21"/>
      <c r="G66" s="153"/>
      <c r="H66" s="153"/>
      <c r="I66" s="153"/>
      <c r="J66" s="153"/>
      <c r="K66" s="153"/>
      <c r="L66" s="153"/>
    </row>
    <row r="67" spans="1:12" s="20" customFormat="1" ht="19.5" customHeight="1" x14ac:dyDescent="0.25">
      <c r="A67" s="210"/>
      <c r="C67" s="21"/>
      <c r="D67" s="132"/>
      <c r="E67" s="133"/>
      <c r="F67" s="21"/>
      <c r="G67" s="153"/>
      <c r="H67" s="153"/>
      <c r="I67" s="153"/>
      <c r="J67" s="153"/>
      <c r="K67" s="153"/>
      <c r="L67" s="153"/>
    </row>
    <row r="68" spans="1:12" s="20" customFormat="1" ht="19.5" customHeight="1" x14ac:dyDescent="0.25">
      <c r="A68" s="210"/>
      <c r="C68" s="21"/>
      <c r="D68" s="132"/>
      <c r="E68" s="133"/>
      <c r="F68" s="21"/>
      <c r="G68" s="153"/>
      <c r="H68" s="153"/>
      <c r="I68" s="153"/>
      <c r="J68" s="153"/>
      <c r="K68" s="153"/>
      <c r="L68" s="153"/>
    </row>
    <row r="69" spans="1:12" s="20" customFormat="1" ht="19.5" customHeight="1" x14ac:dyDescent="0.25">
      <c r="A69" s="210"/>
      <c r="C69" s="21"/>
      <c r="D69" s="132"/>
      <c r="E69" s="133"/>
      <c r="F69" s="21"/>
      <c r="G69" s="153"/>
      <c r="H69" s="153"/>
      <c r="I69" s="153"/>
      <c r="J69" s="153"/>
      <c r="K69" s="153"/>
      <c r="L69" s="153"/>
    </row>
    <row r="70" spans="1:12" s="20" customFormat="1" ht="19.5" customHeight="1" x14ac:dyDescent="0.25">
      <c r="A70" s="210"/>
      <c r="C70" s="21"/>
      <c r="D70" s="132"/>
      <c r="E70" s="133"/>
      <c r="F70" s="21"/>
      <c r="G70" s="153"/>
      <c r="H70" s="153"/>
      <c r="I70" s="153"/>
      <c r="J70" s="153"/>
      <c r="K70" s="153"/>
      <c r="L70" s="153"/>
    </row>
    <row r="71" spans="1:12" s="20" customFormat="1" ht="19.5" customHeight="1" x14ac:dyDescent="0.25">
      <c r="A71" s="210"/>
      <c r="C71" s="21"/>
      <c r="D71" s="132"/>
      <c r="E71" s="133"/>
      <c r="F71" s="21"/>
      <c r="G71" s="153"/>
      <c r="H71" s="153"/>
      <c r="I71" s="153"/>
      <c r="J71" s="153"/>
      <c r="K71" s="153"/>
      <c r="L71" s="153"/>
    </row>
    <row r="72" spans="1:12" s="20" customFormat="1" ht="19.5" customHeight="1" x14ac:dyDescent="0.25">
      <c r="A72" s="210"/>
      <c r="C72" s="21"/>
      <c r="D72" s="132"/>
      <c r="E72" s="133"/>
      <c r="F72" s="21"/>
      <c r="G72" s="153"/>
      <c r="H72" s="153"/>
      <c r="I72" s="153"/>
      <c r="J72" s="153"/>
      <c r="K72" s="153"/>
      <c r="L72" s="153"/>
    </row>
    <row r="73" spans="1:12" s="20" customFormat="1" ht="19.5" customHeight="1" x14ac:dyDescent="0.25">
      <c r="A73" s="210"/>
      <c r="C73" s="21"/>
      <c r="D73" s="132"/>
      <c r="E73" s="133"/>
      <c r="F73" s="21"/>
      <c r="G73" s="153"/>
      <c r="H73" s="153"/>
      <c r="I73" s="153"/>
      <c r="J73" s="153"/>
      <c r="K73" s="153"/>
      <c r="L73" s="153"/>
    </row>
    <row r="74" spans="1:12" s="20" customFormat="1" ht="19.5" customHeight="1" x14ac:dyDescent="0.25">
      <c r="A74" s="210"/>
      <c r="C74" s="21"/>
      <c r="D74" s="132"/>
      <c r="E74" s="133"/>
      <c r="F74" s="21"/>
      <c r="G74" s="153"/>
      <c r="H74" s="153"/>
      <c r="I74" s="153"/>
      <c r="J74" s="153"/>
      <c r="K74" s="153"/>
      <c r="L74" s="153"/>
    </row>
    <row r="75" spans="1:12" s="20" customFormat="1" ht="19.5" customHeight="1" x14ac:dyDescent="0.25">
      <c r="A75" s="210"/>
      <c r="C75" s="21"/>
      <c r="D75" s="132"/>
      <c r="E75" s="133"/>
      <c r="F75" s="21"/>
      <c r="G75" s="153"/>
      <c r="H75" s="153"/>
      <c r="I75" s="153"/>
      <c r="J75" s="153"/>
      <c r="K75" s="153"/>
      <c r="L75" s="153"/>
    </row>
    <row r="76" spans="1:12" s="20" customFormat="1" ht="19.5" customHeight="1" x14ac:dyDescent="0.25">
      <c r="A76" s="210"/>
      <c r="C76" s="21"/>
      <c r="D76" s="132"/>
      <c r="E76" s="133"/>
      <c r="F76" s="21"/>
      <c r="G76" s="153"/>
      <c r="H76" s="153"/>
      <c r="I76" s="153"/>
      <c r="J76" s="153"/>
      <c r="K76" s="153"/>
      <c r="L76" s="153"/>
    </row>
    <row r="77" spans="1:12" s="20" customFormat="1" ht="19.5" customHeight="1" x14ac:dyDescent="0.25">
      <c r="A77" s="210"/>
      <c r="C77" s="21"/>
      <c r="D77" s="132"/>
      <c r="E77" s="133"/>
      <c r="F77" s="21"/>
      <c r="G77" s="153"/>
      <c r="H77" s="153"/>
      <c r="I77" s="153"/>
      <c r="J77" s="153"/>
      <c r="K77" s="153"/>
      <c r="L77" s="153"/>
    </row>
    <row r="78" spans="1:12" s="20" customFormat="1" ht="19.5" customHeight="1" x14ac:dyDescent="0.25">
      <c r="A78" s="210"/>
      <c r="C78" s="21"/>
      <c r="D78" s="132"/>
      <c r="E78" s="133"/>
      <c r="F78" s="21"/>
      <c r="G78" s="153"/>
      <c r="H78" s="153"/>
      <c r="I78" s="153"/>
      <c r="J78" s="153"/>
      <c r="K78" s="153"/>
      <c r="L78" s="153"/>
    </row>
    <row r="79" spans="1:12" s="20" customFormat="1" ht="19.5" customHeight="1" x14ac:dyDescent="0.25">
      <c r="A79" s="210"/>
      <c r="C79" s="21"/>
      <c r="D79" s="132"/>
      <c r="E79" s="133"/>
      <c r="F79" s="21"/>
      <c r="G79" s="153"/>
      <c r="H79" s="153"/>
      <c r="I79" s="153"/>
      <c r="J79" s="153"/>
      <c r="K79" s="153"/>
      <c r="L79" s="153"/>
    </row>
    <row r="80" spans="1:12" s="20" customFormat="1" ht="19.5" customHeight="1" x14ac:dyDescent="0.25">
      <c r="A80" s="210"/>
      <c r="C80" s="21"/>
      <c r="D80" s="132"/>
      <c r="E80" s="133"/>
      <c r="F80" s="21"/>
      <c r="G80" s="153"/>
      <c r="H80" s="153"/>
      <c r="I80" s="153"/>
      <c r="J80" s="153"/>
      <c r="K80" s="153"/>
      <c r="L80" s="153"/>
    </row>
    <row r="81" spans="1:12" s="20" customFormat="1" ht="19.5" customHeight="1" x14ac:dyDescent="0.25">
      <c r="A81" s="210"/>
      <c r="C81" s="21"/>
      <c r="D81" s="132"/>
      <c r="E81" s="133"/>
      <c r="F81" s="21"/>
      <c r="G81" s="153"/>
      <c r="H81" s="153"/>
      <c r="I81" s="153"/>
      <c r="J81" s="153"/>
      <c r="K81" s="153"/>
      <c r="L81" s="153"/>
    </row>
    <row r="82" spans="1:12" s="20" customFormat="1" ht="19.5" customHeight="1" x14ac:dyDescent="0.25">
      <c r="A82" s="210"/>
      <c r="C82" s="21"/>
      <c r="D82" s="132"/>
      <c r="E82" s="133"/>
      <c r="F82" s="21"/>
      <c r="G82" s="153"/>
      <c r="H82" s="153"/>
      <c r="I82" s="153"/>
      <c r="J82" s="153"/>
      <c r="K82" s="153"/>
      <c r="L82" s="153"/>
    </row>
    <row r="83" spans="1:12" s="20" customFormat="1" ht="19.5" customHeight="1" x14ac:dyDescent="0.25">
      <c r="A83" s="210"/>
      <c r="C83" s="21"/>
      <c r="D83" s="132"/>
      <c r="E83" s="133"/>
      <c r="F83" s="21"/>
      <c r="G83" s="153"/>
      <c r="H83" s="153"/>
      <c r="I83" s="153"/>
      <c r="J83" s="153"/>
      <c r="K83" s="153"/>
      <c r="L83" s="153"/>
    </row>
    <row r="84" spans="1:12" s="20" customFormat="1" ht="19.5" customHeight="1" x14ac:dyDescent="0.25">
      <c r="A84" s="210"/>
      <c r="C84" s="21"/>
      <c r="D84" s="132"/>
      <c r="E84" s="133"/>
      <c r="F84" s="21"/>
      <c r="G84" s="153"/>
      <c r="H84" s="153"/>
      <c r="I84" s="153"/>
      <c r="J84" s="153"/>
      <c r="K84" s="153"/>
      <c r="L84" s="153"/>
    </row>
    <row r="85" spans="1:12" s="20" customFormat="1" ht="19.5" customHeight="1" x14ac:dyDescent="0.25">
      <c r="A85" s="210"/>
      <c r="C85" s="21"/>
      <c r="D85" s="132"/>
      <c r="E85" s="133"/>
      <c r="F85" s="21"/>
      <c r="G85" s="153"/>
      <c r="H85" s="153"/>
      <c r="I85" s="153"/>
      <c r="J85" s="153"/>
      <c r="K85" s="153"/>
      <c r="L85" s="153"/>
    </row>
    <row r="86" spans="1:12" s="20" customFormat="1" ht="19.5" customHeight="1" x14ac:dyDescent="0.25">
      <c r="A86" s="210"/>
      <c r="C86" s="21"/>
      <c r="D86" s="132"/>
      <c r="E86" s="133"/>
      <c r="F86" s="21"/>
      <c r="G86" s="153"/>
      <c r="H86" s="153"/>
      <c r="I86" s="153"/>
      <c r="J86" s="153"/>
      <c r="K86" s="153"/>
      <c r="L86" s="153"/>
    </row>
    <row r="87" spans="1:12" s="20" customFormat="1" ht="19.5" customHeight="1" x14ac:dyDescent="0.25">
      <c r="A87" s="210"/>
      <c r="C87" s="21"/>
      <c r="D87" s="132"/>
      <c r="E87" s="133"/>
      <c r="F87" s="21"/>
      <c r="G87" s="153"/>
      <c r="H87" s="153"/>
      <c r="I87" s="153"/>
      <c r="J87" s="153"/>
      <c r="K87" s="153"/>
      <c r="L87" s="153"/>
    </row>
    <row r="88" spans="1:12" s="20" customFormat="1" ht="19.5" customHeight="1" x14ac:dyDescent="0.25">
      <c r="A88" s="210"/>
      <c r="C88" s="21"/>
      <c r="D88" s="132"/>
      <c r="E88" s="133"/>
      <c r="F88" s="21"/>
      <c r="G88" s="153"/>
      <c r="H88" s="153"/>
      <c r="I88" s="153"/>
      <c r="J88" s="153"/>
      <c r="K88" s="153"/>
      <c r="L88" s="153"/>
    </row>
    <row r="89" spans="1:12" s="20" customFormat="1" ht="19.5" customHeight="1" x14ac:dyDescent="0.25">
      <c r="A89" s="210"/>
      <c r="C89" s="21"/>
      <c r="D89" s="132"/>
      <c r="E89" s="133"/>
      <c r="F89" s="21"/>
      <c r="G89" s="153"/>
      <c r="H89" s="153"/>
      <c r="I89" s="153"/>
      <c r="J89" s="153"/>
      <c r="K89" s="153"/>
      <c r="L89" s="153"/>
    </row>
    <row r="90" spans="1:12" s="20" customFormat="1" ht="19.5" customHeight="1" x14ac:dyDescent="0.25">
      <c r="A90" s="210"/>
      <c r="C90" s="21"/>
      <c r="D90" s="132"/>
      <c r="E90" s="133"/>
      <c r="F90" s="21"/>
      <c r="G90" s="153"/>
      <c r="H90" s="153"/>
      <c r="I90" s="153"/>
      <c r="J90" s="153"/>
      <c r="K90" s="153"/>
      <c r="L90" s="153"/>
    </row>
    <row r="91" spans="1:12" s="20" customFormat="1" ht="19.5" customHeight="1" x14ac:dyDescent="0.25">
      <c r="A91" s="210"/>
      <c r="C91" s="21"/>
      <c r="D91" s="132"/>
      <c r="E91" s="133"/>
      <c r="F91" s="21"/>
      <c r="G91" s="153"/>
      <c r="H91" s="153"/>
      <c r="I91" s="153"/>
      <c r="J91" s="153"/>
      <c r="K91" s="153"/>
      <c r="L91" s="153"/>
    </row>
    <row r="92" spans="1:12" s="20" customFormat="1" ht="19.5" customHeight="1" x14ac:dyDescent="0.25">
      <c r="A92" s="210"/>
      <c r="C92" s="21"/>
      <c r="D92" s="132"/>
      <c r="E92" s="133"/>
      <c r="F92" s="21"/>
      <c r="G92" s="153"/>
      <c r="H92" s="153"/>
      <c r="I92" s="153"/>
      <c r="J92" s="153"/>
      <c r="K92" s="153"/>
      <c r="L92" s="153"/>
    </row>
    <row r="93" spans="1:12" s="20" customFormat="1" ht="19.5" customHeight="1" x14ac:dyDescent="0.25">
      <c r="A93" s="210"/>
      <c r="C93" s="21"/>
      <c r="D93" s="132"/>
      <c r="E93" s="133"/>
      <c r="F93" s="21"/>
      <c r="G93" s="153"/>
      <c r="H93" s="153"/>
      <c r="I93" s="153"/>
      <c r="J93" s="153"/>
      <c r="K93" s="153"/>
      <c r="L93" s="153"/>
    </row>
    <row r="94" spans="1:12" s="20" customFormat="1" ht="19.5" customHeight="1" x14ac:dyDescent="0.25">
      <c r="A94" s="210"/>
      <c r="C94" s="21"/>
      <c r="D94" s="132"/>
      <c r="E94" s="133"/>
      <c r="F94" s="21"/>
      <c r="G94" s="153"/>
      <c r="H94" s="153"/>
      <c r="I94" s="153"/>
      <c r="J94" s="153"/>
      <c r="K94" s="153"/>
      <c r="L94" s="153"/>
    </row>
    <row r="95" spans="1:12" s="20" customFormat="1" ht="19.5" customHeight="1" x14ac:dyDescent="0.25">
      <c r="A95" s="210"/>
      <c r="C95" s="21"/>
      <c r="D95" s="132"/>
      <c r="E95" s="133"/>
      <c r="F95" s="21"/>
      <c r="G95" s="153"/>
      <c r="H95" s="153"/>
      <c r="I95" s="153"/>
      <c r="J95" s="153"/>
      <c r="K95" s="153"/>
      <c r="L95" s="153"/>
    </row>
    <row r="96" spans="1:12" s="20" customFormat="1" ht="19.5" customHeight="1" x14ac:dyDescent="0.25">
      <c r="A96" s="210"/>
      <c r="C96" s="21"/>
      <c r="D96" s="132"/>
      <c r="E96" s="133"/>
      <c r="F96" s="21"/>
      <c r="G96" s="153"/>
      <c r="H96" s="153"/>
      <c r="I96" s="153"/>
      <c r="J96" s="153"/>
      <c r="K96" s="153"/>
      <c r="L96" s="153"/>
    </row>
    <row r="97" spans="1:12" s="20" customFormat="1" ht="19.5" customHeight="1" x14ac:dyDescent="0.25">
      <c r="A97" s="210"/>
      <c r="C97" s="21"/>
      <c r="D97" s="132"/>
      <c r="E97" s="133"/>
      <c r="F97" s="21"/>
      <c r="G97" s="153"/>
      <c r="H97" s="153"/>
      <c r="I97" s="153"/>
      <c r="J97" s="153"/>
      <c r="K97" s="153"/>
      <c r="L97" s="153"/>
    </row>
    <row r="98" spans="1:12" s="20" customFormat="1" ht="19.5" customHeight="1" x14ac:dyDescent="0.25">
      <c r="A98" s="210"/>
      <c r="C98" s="21"/>
      <c r="D98" s="132"/>
      <c r="E98" s="133"/>
      <c r="F98" s="21"/>
      <c r="G98" s="153"/>
      <c r="H98" s="153"/>
      <c r="I98" s="153"/>
      <c r="J98" s="153"/>
      <c r="K98" s="153"/>
      <c r="L98" s="153"/>
    </row>
    <row r="99" spans="1:12" s="20" customFormat="1" ht="19.5" customHeight="1" x14ac:dyDescent="0.25">
      <c r="A99" s="210"/>
      <c r="C99" s="21"/>
      <c r="D99" s="132"/>
      <c r="E99" s="133"/>
      <c r="F99" s="21"/>
      <c r="G99" s="153"/>
      <c r="H99" s="153"/>
      <c r="I99" s="153"/>
      <c r="J99" s="153"/>
      <c r="K99" s="153"/>
      <c r="L99" s="153"/>
    </row>
    <row r="100" spans="1:12" s="20" customFormat="1" ht="19.5" customHeight="1" x14ac:dyDescent="0.25">
      <c r="A100" s="210"/>
      <c r="C100" s="21"/>
      <c r="D100" s="132"/>
      <c r="E100" s="133"/>
      <c r="F100" s="21"/>
      <c r="G100" s="153"/>
      <c r="H100" s="153"/>
      <c r="I100" s="153"/>
      <c r="J100" s="153"/>
      <c r="K100" s="153"/>
      <c r="L100" s="153"/>
    </row>
    <row r="101" spans="1:12" s="20" customFormat="1" ht="19.5" customHeight="1" x14ac:dyDescent="0.25">
      <c r="A101" s="210"/>
      <c r="C101" s="21"/>
      <c r="D101" s="132"/>
      <c r="E101" s="133"/>
      <c r="F101" s="21"/>
      <c r="G101" s="153"/>
      <c r="H101" s="153"/>
      <c r="I101" s="153"/>
      <c r="J101" s="153"/>
      <c r="K101" s="153"/>
      <c r="L101" s="153"/>
    </row>
    <row r="102" spans="1:12" s="20" customFormat="1" ht="19.5" customHeight="1" x14ac:dyDescent="0.25">
      <c r="A102" s="210"/>
      <c r="C102" s="21"/>
      <c r="D102" s="132"/>
      <c r="E102" s="133"/>
      <c r="F102" s="21"/>
      <c r="G102" s="153"/>
      <c r="H102" s="153"/>
      <c r="I102" s="153"/>
      <c r="J102" s="153"/>
      <c r="K102" s="153"/>
      <c r="L102" s="153"/>
    </row>
    <row r="103" spans="1:12" s="20" customFormat="1" ht="19.5" customHeight="1" x14ac:dyDescent="0.25">
      <c r="A103" s="210"/>
      <c r="C103" s="21"/>
      <c r="D103" s="132"/>
      <c r="E103" s="133"/>
      <c r="F103" s="21"/>
      <c r="G103" s="153"/>
      <c r="H103" s="153"/>
      <c r="I103" s="153"/>
      <c r="J103" s="153"/>
      <c r="K103" s="153"/>
      <c r="L103" s="153"/>
    </row>
    <row r="104" spans="1:12" s="20" customFormat="1" ht="12" customHeight="1" x14ac:dyDescent="0.25">
      <c r="A104" s="210"/>
      <c r="D104" s="134"/>
      <c r="E104" s="134"/>
      <c r="G104" s="153"/>
      <c r="H104" s="153"/>
      <c r="I104" s="153"/>
      <c r="J104" s="153"/>
      <c r="K104" s="153"/>
      <c r="L104" s="153"/>
    </row>
    <row r="105" spans="1:12" s="20" customFormat="1" ht="24.75" customHeight="1" x14ac:dyDescent="0.25">
      <c r="A105" s="210"/>
      <c r="D105" s="134"/>
      <c r="E105" s="134"/>
      <c r="G105" s="153"/>
      <c r="H105" s="153"/>
      <c r="I105" s="153"/>
      <c r="J105" s="153"/>
      <c r="K105" s="153"/>
      <c r="L105" s="153"/>
    </row>
    <row r="106" spans="1:12" s="20" customFormat="1" ht="19.5" customHeight="1" x14ac:dyDescent="0.25">
      <c r="A106" s="210"/>
      <c r="D106" s="134"/>
      <c r="E106" s="134"/>
      <c r="G106" s="153"/>
      <c r="H106" s="153"/>
      <c r="I106" s="153"/>
      <c r="J106" s="153"/>
      <c r="K106" s="153"/>
      <c r="L106" s="153"/>
    </row>
    <row r="107" spans="1:12" s="20" customFormat="1" ht="19.5" customHeight="1" x14ac:dyDescent="0.25">
      <c r="A107" s="210"/>
      <c r="D107" s="134"/>
      <c r="E107" s="134"/>
      <c r="G107" s="153"/>
      <c r="H107" s="153"/>
      <c r="I107" s="153"/>
      <c r="J107" s="153"/>
      <c r="K107" s="153"/>
      <c r="L107" s="153"/>
    </row>
    <row r="108" spans="1:12" s="20" customFormat="1" ht="19.5" customHeight="1" x14ac:dyDescent="0.25">
      <c r="A108" s="210"/>
      <c r="D108" s="134"/>
      <c r="E108" s="134"/>
      <c r="G108" s="153"/>
      <c r="H108" s="153"/>
      <c r="I108" s="153"/>
      <c r="J108" s="153"/>
      <c r="K108" s="153"/>
      <c r="L108" s="153"/>
    </row>
    <row r="109" spans="1:12" s="20" customFormat="1" ht="19.5" customHeight="1" x14ac:dyDescent="0.25">
      <c r="A109" s="210"/>
      <c r="D109" s="134"/>
      <c r="E109" s="134"/>
      <c r="G109" s="153"/>
      <c r="H109" s="153"/>
      <c r="I109" s="153"/>
      <c r="J109" s="153"/>
      <c r="K109" s="153"/>
      <c r="L109" s="153"/>
    </row>
    <row r="110" spans="1:12" s="20" customFormat="1" ht="19.5" customHeight="1" x14ac:dyDescent="0.25">
      <c r="A110" s="210"/>
      <c r="D110" s="134"/>
      <c r="E110" s="134"/>
      <c r="G110" s="153"/>
      <c r="H110" s="153"/>
      <c r="I110" s="153"/>
      <c r="J110" s="153"/>
      <c r="K110" s="153"/>
      <c r="L110" s="153"/>
    </row>
    <row r="111" spans="1:12" s="20" customFormat="1" ht="19.5" customHeight="1" x14ac:dyDescent="0.25">
      <c r="A111" s="210"/>
      <c r="D111" s="134"/>
      <c r="E111" s="134"/>
      <c r="G111" s="153"/>
      <c r="H111" s="153"/>
      <c r="I111" s="153"/>
      <c r="J111" s="153"/>
      <c r="K111" s="153"/>
      <c r="L111" s="153"/>
    </row>
    <row r="112" spans="1:12" s="20" customFormat="1" ht="19.5" customHeight="1" x14ac:dyDescent="0.25">
      <c r="A112" s="210"/>
      <c r="D112" s="134"/>
      <c r="E112" s="134"/>
      <c r="G112" s="153"/>
      <c r="H112" s="153"/>
      <c r="I112" s="153"/>
      <c r="J112" s="153"/>
      <c r="K112" s="153"/>
      <c r="L112" s="153"/>
    </row>
    <row r="113" spans="1:12" s="20" customFormat="1" ht="19.5" customHeight="1" x14ac:dyDescent="0.25">
      <c r="A113" s="210"/>
      <c r="D113" s="134"/>
      <c r="E113" s="134"/>
      <c r="G113" s="153"/>
      <c r="H113" s="153"/>
      <c r="I113" s="153"/>
      <c r="J113" s="153"/>
      <c r="K113" s="153"/>
      <c r="L113" s="153"/>
    </row>
    <row r="114" spans="1:12" s="20" customFormat="1" ht="19.5" customHeight="1" x14ac:dyDescent="0.25">
      <c r="A114" s="210"/>
      <c r="D114" s="134"/>
      <c r="E114" s="134"/>
      <c r="G114" s="153"/>
      <c r="H114" s="153"/>
      <c r="I114" s="153"/>
      <c r="J114" s="153"/>
      <c r="K114" s="153"/>
      <c r="L114" s="153"/>
    </row>
    <row r="115" spans="1:12" s="20" customFormat="1" ht="19.5" customHeight="1" x14ac:dyDescent="0.25">
      <c r="A115" s="210"/>
      <c r="D115" s="134"/>
      <c r="E115" s="134"/>
      <c r="G115" s="153"/>
      <c r="H115" s="153"/>
      <c r="I115" s="153"/>
      <c r="J115" s="153"/>
      <c r="K115" s="153"/>
      <c r="L115" s="153"/>
    </row>
    <row r="116" spans="1:12" s="20" customFormat="1" ht="19.5" customHeight="1" x14ac:dyDescent="0.25">
      <c r="A116" s="210"/>
      <c r="D116" s="134"/>
      <c r="E116" s="134"/>
      <c r="G116" s="153"/>
      <c r="H116" s="153"/>
      <c r="I116" s="153"/>
      <c r="J116" s="153"/>
      <c r="K116" s="153"/>
      <c r="L116" s="153"/>
    </row>
    <row r="117" spans="1:12" s="20" customFormat="1" ht="19.5" customHeight="1" x14ac:dyDescent="0.25">
      <c r="A117" s="210"/>
      <c r="D117" s="134"/>
      <c r="E117" s="134"/>
      <c r="G117" s="153"/>
      <c r="H117" s="153"/>
      <c r="I117" s="153"/>
      <c r="J117" s="153"/>
      <c r="K117" s="153"/>
      <c r="L117" s="153"/>
    </row>
    <row r="118" spans="1:12" s="20" customFormat="1" ht="19.5" customHeight="1" x14ac:dyDescent="0.25">
      <c r="A118" s="210"/>
      <c r="D118" s="134"/>
      <c r="E118" s="134"/>
      <c r="G118" s="153"/>
      <c r="H118" s="153"/>
      <c r="I118" s="153"/>
      <c r="J118" s="153"/>
      <c r="K118" s="153"/>
      <c r="L118" s="153"/>
    </row>
    <row r="119" spans="1:12" s="20" customFormat="1" ht="19.5" customHeight="1" x14ac:dyDescent="0.25">
      <c r="A119" s="210"/>
      <c r="D119" s="134"/>
      <c r="E119" s="134"/>
      <c r="G119" s="153"/>
      <c r="H119" s="153"/>
      <c r="I119" s="153"/>
      <c r="J119" s="153"/>
      <c r="K119" s="153"/>
      <c r="L119" s="153"/>
    </row>
    <row r="120" spans="1:12" s="20" customFormat="1" ht="24.75" customHeight="1" x14ac:dyDescent="0.25">
      <c r="A120" s="210"/>
      <c r="D120" s="134"/>
      <c r="E120" s="134"/>
      <c r="G120" s="153"/>
      <c r="H120" s="153"/>
      <c r="I120" s="153"/>
      <c r="J120" s="153"/>
      <c r="K120" s="153"/>
      <c r="L120" s="153"/>
    </row>
    <row r="121" spans="1:12" s="20" customFormat="1" ht="12" customHeight="1" x14ac:dyDescent="0.25">
      <c r="A121" s="210"/>
      <c r="D121" s="134"/>
      <c r="E121" s="134"/>
      <c r="G121" s="153"/>
      <c r="H121" s="153"/>
      <c r="I121" s="153"/>
      <c r="J121" s="153"/>
      <c r="K121" s="153"/>
      <c r="L121" s="153"/>
    </row>
    <row r="122" spans="1:12" s="20" customFormat="1" ht="25.5" customHeight="1" x14ac:dyDescent="0.25">
      <c r="A122" s="210"/>
      <c r="D122" s="134"/>
      <c r="E122" s="134"/>
      <c r="G122" s="153"/>
      <c r="H122" s="153"/>
      <c r="I122" s="153"/>
      <c r="J122" s="153"/>
      <c r="K122" s="153"/>
      <c r="L122" s="153"/>
    </row>
    <row r="123" spans="1:12" s="20" customFormat="1" ht="19.5" customHeight="1" x14ac:dyDescent="0.25">
      <c r="A123" s="210"/>
      <c r="D123" s="134"/>
      <c r="E123" s="134"/>
      <c r="G123" s="153"/>
      <c r="H123" s="153"/>
      <c r="I123" s="153"/>
      <c r="J123" s="153"/>
      <c r="K123" s="153"/>
      <c r="L123" s="153"/>
    </row>
    <row r="124" spans="1:12" s="20" customFormat="1" ht="19.5" customHeight="1" x14ac:dyDescent="0.25">
      <c r="A124" s="210"/>
      <c r="D124" s="134"/>
      <c r="E124" s="134"/>
      <c r="G124" s="153"/>
      <c r="H124" s="153"/>
      <c r="I124" s="153"/>
      <c r="J124" s="153"/>
      <c r="K124" s="153"/>
      <c r="L124" s="153"/>
    </row>
    <row r="125" spans="1:12" s="20" customFormat="1" ht="19.5" customHeight="1" x14ac:dyDescent="0.25">
      <c r="A125" s="210"/>
      <c r="D125" s="134"/>
      <c r="E125" s="134"/>
      <c r="G125" s="153"/>
      <c r="H125" s="153"/>
      <c r="I125" s="153"/>
      <c r="J125" s="153"/>
      <c r="K125" s="153"/>
      <c r="L125" s="153"/>
    </row>
    <row r="126" spans="1:12" s="20" customFormat="1" ht="19.5" customHeight="1" x14ac:dyDescent="0.25">
      <c r="A126" s="210"/>
      <c r="D126" s="134"/>
      <c r="E126" s="134"/>
      <c r="G126" s="153"/>
      <c r="H126" s="153"/>
      <c r="I126" s="153"/>
      <c r="J126" s="153"/>
      <c r="K126" s="153"/>
      <c r="L126" s="153"/>
    </row>
    <row r="127" spans="1:12" s="20" customFormat="1" ht="19.5" customHeight="1" x14ac:dyDescent="0.25">
      <c r="A127" s="210"/>
      <c r="D127" s="134"/>
      <c r="E127" s="134"/>
      <c r="G127" s="153"/>
      <c r="H127" s="153"/>
      <c r="I127" s="153"/>
      <c r="J127" s="153"/>
      <c r="K127" s="153"/>
      <c r="L127" s="153"/>
    </row>
    <row r="128" spans="1:12" s="20" customFormat="1" ht="19.5" customHeight="1" x14ac:dyDescent="0.25">
      <c r="A128" s="210"/>
      <c r="D128" s="134"/>
      <c r="E128" s="134"/>
      <c r="G128" s="153"/>
      <c r="H128" s="153"/>
      <c r="I128" s="153"/>
      <c r="J128" s="153"/>
      <c r="K128" s="153"/>
      <c r="L128" s="153"/>
    </row>
    <row r="129" spans="1:28" s="20" customFormat="1" ht="19.5" customHeight="1" x14ac:dyDescent="0.25">
      <c r="A129" s="210"/>
      <c r="D129" s="134"/>
      <c r="E129" s="134"/>
      <c r="G129" s="153"/>
      <c r="H129" s="153"/>
      <c r="I129" s="153"/>
      <c r="J129" s="153"/>
      <c r="K129" s="153"/>
      <c r="L129" s="153"/>
    </row>
    <row r="130" spans="1:28" s="20" customFormat="1" ht="19.5" customHeight="1" x14ac:dyDescent="0.25">
      <c r="A130" s="210"/>
      <c r="D130" s="134"/>
      <c r="E130" s="134"/>
      <c r="G130" s="153"/>
      <c r="H130" s="153"/>
      <c r="I130" s="153"/>
      <c r="J130" s="153"/>
      <c r="K130" s="153"/>
      <c r="L130" s="153"/>
    </row>
    <row r="131" spans="1:28" s="20" customFormat="1" ht="19.5" customHeight="1" x14ac:dyDescent="0.25">
      <c r="A131" s="210"/>
      <c r="D131" s="134"/>
      <c r="E131" s="134"/>
      <c r="G131" s="153"/>
      <c r="H131" s="153"/>
      <c r="I131" s="153"/>
      <c r="J131" s="153"/>
      <c r="K131" s="153"/>
      <c r="L131" s="153"/>
    </row>
    <row r="132" spans="1:28" s="20" customFormat="1" ht="19.5" customHeight="1" x14ac:dyDescent="0.25">
      <c r="A132" s="210"/>
      <c r="D132" s="134"/>
      <c r="E132" s="134"/>
      <c r="G132" s="153"/>
      <c r="H132" s="153"/>
      <c r="I132" s="153"/>
      <c r="J132" s="153"/>
      <c r="K132" s="153"/>
      <c r="L132" s="153"/>
    </row>
    <row r="133" spans="1:28" s="20" customFormat="1" ht="19.5" customHeight="1" x14ac:dyDescent="0.25">
      <c r="A133" s="210"/>
      <c r="D133" s="134"/>
      <c r="E133" s="134"/>
      <c r="G133" s="153"/>
      <c r="H133" s="153"/>
      <c r="I133" s="153"/>
      <c r="J133" s="153"/>
      <c r="K133" s="153"/>
      <c r="L133" s="153"/>
    </row>
    <row r="134" spans="1:28" s="20" customFormat="1" ht="19.5" customHeight="1" x14ac:dyDescent="0.25">
      <c r="A134" s="210"/>
      <c r="D134" s="134"/>
      <c r="E134" s="134"/>
      <c r="G134" s="153"/>
      <c r="H134" s="153"/>
      <c r="I134" s="153"/>
      <c r="J134" s="153"/>
      <c r="K134" s="153"/>
      <c r="L134" s="153"/>
    </row>
    <row r="135" spans="1:28" s="20" customFormat="1" ht="19.5" customHeight="1" x14ac:dyDescent="0.25">
      <c r="A135" s="210"/>
      <c r="D135" s="134"/>
      <c r="E135" s="134"/>
      <c r="G135" s="153"/>
      <c r="H135" s="153"/>
      <c r="I135" s="153"/>
      <c r="J135" s="153"/>
      <c r="K135" s="153"/>
      <c r="L135" s="153"/>
    </row>
    <row r="136" spans="1:28" s="20" customFormat="1" x14ac:dyDescent="0.25">
      <c r="A136" s="210"/>
      <c r="D136" s="134"/>
      <c r="E136" s="134"/>
      <c r="G136" s="153"/>
      <c r="H136" s="153"/>
      <c r="I136" s="153"/>
      <c r="J136" s="153"/>
      <c r="K136" s="153"/>
      <c r="L136" s="153"/>
    </row>
    <row r="137" spans="1:28" s="20" customFormat="1" x14ac:dyDescent="0.25">
      <c r="A137" s="210"/>
      <c r="D137" s="134"/>
      <c r="E137" s="134"/>
      <c r="G137" s="153"/>
      <c r="H137" s="153"/>
      <c r="I137" s="153"/>
      <c r="J137" s="153"/>
      <c r="K137" s="153"/>
      <c r="L137" s="153"/>
    </row>
    <row r="138" spans="1:28" s="20" customFormat="1" x14ac:dyDescent="0.25">
      <c r="A138" s="210"/>
      <c r="D138" s="134"/>
      <c r="E138" s="134"/>
      <c r="G138" s="153"/>
      <c r="H138" s="153"/>
      <c r="I138" s="153"/>
      <c r="J138" s="153"/>
      <c r="K138" s="153"/>
      <c r="L138" s="153"/>
    </row>
    <row r="139" spans="1:28" x14ac:dyDescent="0.25">
      <c r="A139" s="210"/>
      <c r="D139" s="135"/>
      <c r="E139" s="135"/>
      <c r="G139" s="153"/>
      <c r="H139" s="153"/>
      <c r="I139" s="153"/>
      <c r="J139" s="153"/>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c r="J140" s="153"/>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c r="J141" s="153"/>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c r="J142" s="153"/>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c r="J143" s="153"/>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c r="J144" s="153"/>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c r="J145" s="153"/>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c r="J146" s="153"/>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c r="J147" s="153"/>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c r="J148" s="153"/>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c r="J149" s="153"/>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c r="J150" s="153"/>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c r="J151" s="153"/>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c r="J152" s="153"/>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c r="J153" s="153"/>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c r="J154" s="153"/>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c r="J155" s="153"/>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c r="J156" s="153"/>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c r="J157" s="153"/>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c r="J158" s="153"/>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c r="J159" s="153"/>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c r="J160" s="153"/>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c r="J161" s="153"/>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c r="J162" s="153"/>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c r="J163" s="153"/>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c r="J164" s="153"/>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c r="J165" s="153"/>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c r="J166" s="153"/>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c r="J167" s="153"/>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c r="J168" s="153"/>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c r="J169" s="153"/>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c r="J170" s="153"/>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c r="J171" s="153"/>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c r="J172" s="153"/>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c r="J173" s="153"/>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c r="J174" s="153"/>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c r="J175" s="153"/>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c r="J176" s="153"/>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c r="J177" s="153"/>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c r="J178" s="153"/>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c r="J179" s="153"/>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c r="J180" s="153"/>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c r="J181" s="153"/>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c r="J182" s="153"/>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c r="J183" s="153"/>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c r="J184" s="153"/>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c r="J185" s="153"/>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c r="J186" s="153"/>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c r="J187" s="153"/>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c r="J188" s="153"/>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c r="J189" s="153"/>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c r="J190" s="153"/>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c r="J191" s="153"/>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c r="J192" s="153"/>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c r="J193" s="153"/>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c r="J194" s="153"/>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c r="J195" s="153"/>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c r="J196" s="153"/>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c r="J197" s="153"/>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c r="J198" s="153"/>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c r="J199" s="153"/>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c r="J200" s="153"/>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c r="J201" s="153"/>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c r="J202" s="153"/>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c r="J203" s="153"/>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c r="J204" s="153"/>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c r="J205" s="153"/>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c r="J206" s="153"/>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c r="J207" s="153"/>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c r="J208" s="153"/>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c r="J209" s="153"/>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c r="J210" s="153"/>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c r="J211" s="153"/>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c r="J212" s="153"/>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c r="J213" s="153"/>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c r="J214" s="153"/>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c r="J215" s="153"/>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c r="J216" s="153"/>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c r="J217" s="153"/>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c r="J218" s="153"/>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c r="J219" s="153"/>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c r="J220" s="153"/>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c r="J221" s="153"/>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c r="J222" s="153"/>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c r="J223" s="153"/>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c r="J224" s="153"/>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c r="J225" s="153"/>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c r="J226" s="153"/>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c r="J227" s="153"/>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c r="J228" s="153"/>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c r="J229" s="153"/>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c r="J230" s="153"/>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c r="J231" s="153"/>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c r="J232" s="153"/>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c r="J233" s="153"/>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c r="J234" s="153"/>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c r="J235" s="153"/>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c r="J236" s="153"/>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c r="J237" s="153"/>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c r="J238" s="153"/>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c r="J239" s="153"/>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c r="J240" s="153"/>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c r="J241" s="153"/>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c r="J242" s="153"/>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c r="J243" s="153"/>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c r="J244" s="153"/>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c r="J245" s="153"/>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c r="J246" s="153"/>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c r="J247" s="153"/>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c r="J248" s="153"/>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c r="J249" s="153"/>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c r="J250" s="153"/>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c r="J251" s="153"/>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c r="J252" s="153"/>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c r="J253" s="153"/>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c r="J254" s="153"/>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c r="J255" s="153"/>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c r="J256" s="153"/>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c r="J257" s="153"/>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c r="J258" s="153"/>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c r="J259" s="153"/>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c r="J260" s="153"/>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c r="J261" s="153"/>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c r="J262" s="153"/>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c r="J263" s="153"/>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c r="J264" s="153"/>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c r="J265" s="153"/>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c r="J266" s="153"/>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c r="J267" s="153"/>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c r="J268" s="153"/>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c r="J269" s="153"/>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c r="J270" s="153"/>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c r="J271" s="153"/>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c r="J272" s="153"/>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c r="J273" s="153"/>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c r="J274" s="153"/>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c r="J275" s="153"/>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c r="J276" s="153"/>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c r="J277" s="153"/>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c r="J278" s="153"/>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c r="J279" s="153"/>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c r="J280" s="153"/>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c r="J281" s="153"/>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c r="J282" s="153"/>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c r="J283" s="153"/>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c r="J284" s="153"/>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c r="J285" s="153"/>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c r="J286" s="153"/>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c r="J287" s="153"/>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c r="J288" s="153"/>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c r="J289" s="153"/>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c r="J290" s="153"/>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c r="J291" s="153"/>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c r="J292" s="153"/>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c r="J293" s="153"/>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c r="J294" s="153"/>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c r="J295" s="153"/>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c r="J296" s="153"/>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c r="J297" s="153"/>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c r="J298" s="153"/>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c r="J299" s="153"/>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c r="J300" s="153"/>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c r="J301" s="153"/>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c r="J302" s="153"/>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c r="J303" s="153"/>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c r="J304" s="153"/>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c r="J305" s="153"/>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c r="J306" s="153"/>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c r="J307" s="153"/>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c r="J308" s="153"/>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c r="J309" s="153"/>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c r="J310" s="153"/>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c r="J311" s="153"/>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c r="J312" s="153"/>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c r="J313" s="153"/>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c r="J314" s="153"/>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c r="J315" s="153"/>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c r="J316" s="153"/>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c r="J317" s="153"/>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c r="J318" s="153"/>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c r="J319" s="153"/>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c r="J320" s="153"/>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c r="J321" s="153"/>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c r="J322" s="153"/>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c r="J323" s="153"/>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c r="J324" s="153"/>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c r="J325" s="153"/>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c r="J326" s="153"/>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c r="J327" s="153"/>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c r="J328" s="153"/>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c r="J329" s="153"/>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c r="J330" s="153"/>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c r="J331" s="153"/>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c r="J332" s="153"/>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c r="J333" s="153"/>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c r="J334" s="153"/>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c r="J335" s="153"/>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c r="J336" s="153"/>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c r="J337" s="153"/>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c r="J338" s="153"/>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c r="J339" s="153"/>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c r="J340" s="153"/>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c r="J341" s="153"/>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c r="J342" s="153"/>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c r="J343" s="153"/>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c r="J344" s="153"/>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c r="J345" s="153"/>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c r="J346" s="153"/>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c r="J347" s="153"/>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c r="J348" s="153"/>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c r="J349" s="153"/>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c r="J350" s="153"/>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c r="J351" s="153"/>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c r="J352" s="153"/>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c r="J353" s="153"/>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c r="J354" s="153"/>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c r="J355" s="153"/>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c r="J356" s="153"/>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c r="J357" s="153"/>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c r="J358" s="153"/>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c r="J359" s="153"/>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c r="J360" s="153"/>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c r="J361" s="153"/>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c r="J362" s="153"/>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c r="J363" s="153"/>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c r="J364" s="153"/>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c r="J365" s="153"/>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c r="J366" s="153"/>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c r="J367" s="153"/>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c r="J368" s="153"/>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c r="J369" s="153"/>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c r="J370" s="153"/>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c r="J371" s="153"/>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c r="J372" s="153"/>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c r="J373" s="153"/>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c r="J374" s="153"/>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c r="J375" s="153"/>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c r="J376" s="153"/>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c r="J377" s="153"/>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c r="J378" s="153"/>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c r="J379" s="153"/>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c r="J380" s="153"/>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c r="J381" s="153"/>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c r="J382" s="153"/>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c r="J383" s="153"/>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c r="J384" s="153"/>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381</v>
      </c>
      <c r="H4" s="161" t="s">
        <v>382</v>
      </c>
      <c r="I4" s="162" t="s">
        <v>383</v>
      </c>
    </row>
    <row r="5" spans="1:20" s="20" customFormat="1" ht="19.5" customHeight="1" thickTop="1" x14ac:dyDescent="0.25">
      <c r="A5" s="210"/>
      <c r="C5" s="21"/>
      <c r="D5" s="21"/>
      <c r="E5" s="21"/>
      <c r="F5" s="21"/>
      <c r="G5" s="153"/>
      <c r="H5" s="23"/>
      <c r="I5" s="23"/>
    </row>
    <row r="6" spans="1:20" s="20" customFormat="1" ht="19.5" customHeight="1" x14ac:dyDescent="0.25">
      <c r="A6" s="210"/>
      <c r="C6" s="21"/>
      <c r="D6" s="21"/>
      <c r="E6" s="21"/>
      <c r="F6" s="21"/>
      <c r="G6" s="153"/>
      <c r="H6" s="23"/>
      <c r="I6" s="23"/>
    </row>
    <row r="7" spans="1:20" s="20" customFormat="1" ht="19.5" customHeight="1" x14ac:dyDescent="0.25">
      <c r="A7" s="210"/>
      <c r="C7" s="21"/>
      <c r="D7" s="21"/>
      <c r="E7" s="21"/>
      <c r="F7" s="21"/>
      <c r="G7" s="153"/>
      <c r="H7" s="23"/>
      <c r="I7" s="23"/>
    </row>
    <row r="8" spans="1:20" s="20" customFormat="1" ht="19.5" customHeight="1" x14ac:dyDescent="0.25">
      <c r="A8" s="210"/>
      <c r="C8" s="21"/>
      <c r="D8" s="21"/>
      <c r="E8" s="21"/>
      <c r="F8" s="21"/>
      <c r="G8" s="153"/>
      <c r="H8" s="23"/>
      <c r="I8" s="23"/>
    </row>
    <row r="9" spans="1:20" s="20" customFormat="1" ht="19.5" customHeight="1" x14ac:dyDescent="0.25">
      <c r="A9" s="210"/>
      <c r="C9" s="21"/>
      <c r="D9" s="21"/>
      <c r="E9" s="21"/>
      <c r="F9" s="21"/>
      <c r="G9" s="153"/>
      <c r="H9" s="23"/>
      <c r="I9" s="23"/>
    </row>
    <row r="10" spans="1:20" s="20" customFormat="1" ht="19.5" customHeight="1" x14ac:dyDescent="0.25">
      <c r="A10" s="210"/>
      <c r="C10" s="21"/>
      <c r="D10" s="21"/>
      <c r="E10" s="21"/>
      <c r="F10" s="21"/>
      <c r="G10" s="153"/>
      <c r="H10" s="23"/>
      <c r="I10" s="23"/>
    </row>
    <row r="11" spans="1:20" s="20" customFormat="1" ht="19.5" customHeight="1" x14ac:dyDescent="0.25">
      <c r="A11" s="210"/>
      <c r="C11" s="21"/>
      <c r="D11" s="21"/>
      <c r="E11" s="21"/>
      <c r="F11" s="21"/>
      <c r="G11" s="153"/>
      <c r="H11" s="23"/>
      <c r="I11" s="23"/>
    </row>
    <row r="12" spans="1:20" s="20" customFormat="1" ht="19.5" customHeight="1" x14ac:dyDescent="0.25">
      <c r="A12" s="210"/>
      <c r="C12" s="21"/>
      <c r="D12" s="21"/>
      <c r="E12" s="21"/>
      <c r="F12" s="21"/>
      <c r="G12" s="153"/>
      <c r="H12" s="23"/>
      <c r="I12" s="23"/>
    </row>
    <row r="13" spans="1:20" s="20" customFormat="1" ht="19.5" customHeight="1" x14ac:dyDescent="0.25">
      <c r="A13" s="210"/>
      <c r="C13" s="21"/>
      <c r="D13" s="21"/>
      <c r="E13" s="21"/>
      <c r="F13" s="21"/>
      <c r="G13" s="153"/>
      <c r="H13" s="23"/>
      <c r="I13" s="23"/>
    </row>
    <row r="14" spans="1:20" s="20" customFormat="1" ht="19.5" customHeight="1" x14ac:dyDescent="0.25">
      <c r="A14" s="210"/>
      <c r="C14" s="21"/>
      <c r="D14" s="21"/>
      <c r="E14" s="21"/>
      <c r="F14" s="21"/>
      <c r="G14" s="153"/>
      <c r="H14" s="23"/>
      <c r="I14" s="23"/>
    </row>
    <row r="15" spans="1:20" s="20" customFormat="1" ht="19.5" customHeight="1" x14ac:dyDescent="0.25">
      <c r="A15" s="210"/>
      <c r="C15" s="21"/>
      <c r="D15" s="21"/>
      <c r="E15" s="21"/>
      <c r="F15" s="21"/>
      <c r="G15" s="153"/>
      <c r="H15" s="23"/>
      <c r="I15" s="23"/>
    </row>
    <row r="16" spans="1:20" s="20" customFormat="1" ht="19.5" customHeight="1" x14ac:dyDescent="0.25">
      <c r="A16" s="210"/>
      <c r="C16" s="21"/>
      <c r="D16" s="21"/>
      <c r="E16" s="21"/>
      <c r="F16" s="21"/>
      <c r="G16" s="153"/>
      <c r="H16" s="23"/>
      <c r="I16" s="23"/>
    </row>
    <row r="17" spans="1:9" s="20" customFormat="1" ht="19.5" customHeight="1" x14ac:dyDescent="0.25">
      <c r="A17" s="210"/>
      <c r="C17" s="21"/>
      <c r="D17" s="132"/>
      <c r="E17" s="133"/>
      <c r="F17" s="21"/>
      <c r="G17" s="153"/>
      <c r="H17" s="23"/>
      <c r="I17" s="23"/>
    </row>
    <row r="18" spans="1:9" s="20" customFormat="1" ht="19.5" customHeight="1" x14ac:dyDescent="0.25">
      <c r="A18" s="210"/>
      <c r="C18" s="21"/>
      <c r="D18" s="132"/>
      <c r="E18" s="133"/>
      <c r="F18" s="21"/>
      <c r="G18" s="153"/>
      <c r="H18" s="23"/>
      <c r="I18" s="23"/>
    </row>
    <row r="19" spans="1:9" s="20" customFormat="1" ht="19.5" customHeight="1" x14ac:dyDescent="0.25">
      <c r="A19" s="210"/>
      <c r="C19" s="21"/>
      <c r="D19" s="132"/>
      <c r="E19" s="133"/>
      <c r="F19" s="21"/>
      <c r="G19" s="153"/>
      <c r="H19" s="23"/>
      <c r="I19" s="23"/>
    </row>
    <row r="20" spans="1:9" s="20" customFormat="1" ht="19.5" customHeight="1" x14ac:dyDescent="0.25">
      <c r="A20" s="210"/>
      <c r="C20" s="21"/>
      <c r="D20" s="132"/>
      <c r="E20" s="133"/>
      <c r="F20" s="21"/>
      <c r="G20" s="153"/>
      <c r="H20" s="23"/>
      <c r="I20" s="23"/>
    </row>
    <row r="21" spans="1:9" s="20" customFormat="1" ht="19.5" customHeight="1" x14ac:dyDescent="0.25">
      <c r="A21" s="210"/>
      <c r="C21" s="21"/>
      <c r="D21" s="132"/>
      <c r="E21" s="133"/>
      <c r="F21" s="21"/>
      <c r="G21" s="153"/>
      <c r="H21" s="23"/>
      <c r="I21" s="23"/>
    </row>
    <row r="22" spans="1:9" s="20" customFormat="1" ht="19.5" customHeight="1" x14ac:dyDescent="0.25">
      <c r="A22" s="210"/>
      <c r="C22" s="21"/>
      <c r="D22" s="132"/>
      <c r="E22" s="133"/>
      <c r="F22" s="21"/>
      <c r="G22" s="153"/>
      <c r="H22" s="23"/>
      <c r="I22" s="23"/>
    </row>
    <row r="23" spans="1:9" s="20" customFormat="1" ht="19.5" customHeight="1" x14ac:dyDescent="0.25">
      <c r="A23" s="210"/>
      <c r="C23" s="21"/>
      <c r="D23" s="132"/>
      <c r="E23" s="133"/>
      <c r="F23" s="21"/>
      <c r="G23" s="153"/>
      <c r="H23" s="23"/>
      <c r="I23" s="23"/>
    </row>
    <row r="24" spans="1:9" s="20" customFormat="1" ht="19.5" customHeight="1" x14ac:dyDescent="0.25">
      <c r="A24" s="210"/>
      <c r="C24" s="21"/>
      <c r="D24" s="132"/>
      <c r="E24" s="133"/>
      <c r="F24" s="21"/>
      <c r="G24" s="153"/>
      <c r="H24" s="23"/>
      <c r="I24" s="23"/>
    </row>
    <row r="25" spans="1:9" s="20" customFormat="1" ht="19.5" customHeight="1" x14ac:dyDescent="0.25">
      <c r="A25" s="210"/>
      <c r="C25" s="21"/>
      <c r="D25" s="132"/>
      <c r="E25" s="133"/>
      <c r="F25" s="21"/>
      <c r="G25" s="153"/>
      <c r="H25" s="23"/>
      <c r="I25" s="23"/>
    </row>
    <row r="26" spans="1:9" s="20" customFormat="1" ht="19.5" customHeight="1" x14ac:dyDescent="0.25">
      <c r="A26" s="210"/>
      <c r="C26" s="21"/>
      <c r="D26" s="132"/>
      <c r="E26" s="133"/>
      <c r="F26" s="21"/>
      <c r="G26" s="153"/>
      <c r="H26" s="23"/>
      <c r="I26" s="23"/>
    </row>
    <row r="27" spans="1:9" s="20" customFormat="1" ht="19.5" customHeight="1" x14ac:dyDescent="0.25">
      <c r="A27" s="210"/>
      <c r="C27" s="21"/>
      <c r="D27" s="132"/>
      <c r="E27" s="133"/>
      <c r="F27" s="21"/>
      <c r="G27" s="153"/>
      <c r="H27" s="23"/>
      <c r="I27" s="23"/>
    </row>
    <row r="28" spans="1:9" s="20" customFormat="1" ht="19.5" customHeight="1" x14ac:dyDescent="0.25">
      <c r="A28" s="210"/>
      <c r="C28" s="21"/>
      <c r="D28" s="132"/>
      <c r="E28" s="133"/>
      <c r="F28" s="21"/>
      <c r="G28" s="153"/>
      <c r="H28" s="23"/>
      <c r="I28" s="23"/>
    </row>
    <row r="29" spans="1:9" s="20" customFormat="1" ht="19.5" customHeight="1" x14ac:dyDescent="0.25">
      <c r="A29" s="210"/>
      <c r="C29" s="21"/>
      <c r="D29" s="132"/>
      <c r="E29" s="133"/>
      <c r="F29" s="21"/>
      <c r="G29" s="153"/>
      <c r="H29" s="23"/>
      <c r="I29" s="23"/>
    </row>
    <row r="30" spans="1:9" s="20" customFormat="1" ht="19.5" customHeight="1" x14ac:dyDescent="0.25">
      <c r="A30" s="210"/>
      <c r="C30" s="21"/>
      <c r="D30" s="132"/>
      <c r="E30" s="133"/>
      <c r="F30" s="21"/>
      <c r="G30" s="153"/>
      <c r="H30" s="23"/>
      <c r="I30" s="23"/>
    </row>
    <row r="31" spans="1:9" s="20" customFormat="1" ht="19.5" customHeight="1" x14ac:dyDescent="0.25">
      <c r="A31" s="210"/>
      <c r="C31" s="21"/>
      <c r="D31" s="132"/>
      <c r="E31" s="133"/>
      <c r="F31" s="21"/>
      <c r="G31" s="153"/>
      <c r="H31" s="23"/>
      <c r="I31" s="23"/>
    </row>
    <row r="32" spans="1:9" s="20" customFormat="1" ht="19.5" customHeight="1" x14ac:dyDescent="0.25">
      <c r="A32" s="210"/>
      <c r="C32" s="21"/>
      <c r="D32" s="132"/>
      <c r="E32" s="133"/>
      <c r="F32" s="21"/>
      <c r="G32" s="153"/>
      <c r="H32" s="23"/>
      <c r="I32" s="23"/>
    </row>
    <row r="33" spans="1:9" s="20" customFormat="1" ht="19.5" customHeight="1" x14ac:dyDescent="0.25">
      <c r="A33" s="210"/>
      <c r="C33" s="21"/>
      <c r="D33" s="132"/>
      <c r="E33" s="133"/>
      <c r="F33" s="21"/>
      <c r="G33" s="153"/>
      <c r="H33" s="23"/>
      <c r="I33" s="23"/>
    </row>
    <row r="34" spans="1:9" s="20" customFormat="1" ht="19.5" customHeight="1" x14ac:dyDescent="0.25">
      <c r="A34" s="210"/>
      <c r="C34" s="21"/>
      <c r="D34" s="132"/>
      <c r="E34" s="133"/>
      <c r="F34" s="21"/>
      <c r="G34" s="153"/>
      <c r="H34" s="23"/>
      <c r="I34" s="23"/>
    </row>
    <row r="35" spans="1:9" s="20" customFormat="1" ht="19.5" customHeight="1" x14ac:dyDescent="0.25">
      <c r="A35" s="210"/>
      <c r="C35" s="21"/>
      <c r="D35" s="132"/>
      <c r="E35" s="133"/>
      <c r="F35" s="21"/>
      <c r="G35" s="153"/>
      <c r="H35" s="23"/>
      <c r="I35" s="23"/>
    </row>
    <row r="36" spans="1:9" s="20" customFormat="1" ht="19.5" customHeight="1" x14ac:dyDescent="0.25">
      <c r="A36" s="210"/>
      <c r="C36" s="21"/>
      <c r="D36" s="132"/>
      <c r="E36" s="133"/>
      <c r="F36" s="21"/>
      <c r="G36" s="153"/>
      <c r="H36" s="23"/>
      <c r="I36" s="23"/>
    </row>
    <row r="37" spans="1:9" s="20" customFormat="1" ht="19.5" customHeight="1" x14ac:dyDescent="0.25">
      <c r="A37" s="210"/>
      <c r="C37" s="21"/>
      <c r="D37" s="132"/>
      <c r="E37" s="133"/>
      <c r="F37" s="21"/>
      <c r="G37" s="153"/>
      <c r="H37" s="23"/>
      <c r="I37" s="23"/>
    </row>
    <row r="38" spans="1:9" s="20" customFormat="1" ht="19.5" customHeight="1" x14ac:dyDescent="0.25">
      <c r="A38" s="210"/>
      <c r="C38" s="21"/>
      <c r="D38" s="132"/>
      <c r="E38" s="133"/>
      <c r="F38" s="21"/>
      <c r="G38" s="153"/>
      <c r="H38" s="23"/>
      <c r="I38" s="23"/>
    </row>
    <row r="39" spans="1:9" s="20" customFormat="1" ht="19.5" customHeight="1" x14ac:dyDescent="0.25">
      <c r="A39" s="210"/>
      <c r="C39" s="21"/>
      <c r="D39" s="132"/>
      <c r="E39" s="133"/>
      <c r="F39" s="21"/>
      <c r="G39" s="153"/>
      <c r="H39" s="23"/>
      <c r="I39" s="23"/>
    </row>
    <row r="40" spans="1:9" s="20" customFormat="1" ht="19.5" customHeight="1" x14ac:dyDescent="0.25">
      <c r="A40" s="210"/>
      <c r="C40" s="21"/>
      <c r="D40" s="132"/>
      <c r="E40" s="133"/>
      <c r="F40" s="21"/>
      <c r="G40" s="153"/>
      <c r="H40" s="23"/>
      <c r="I40" s="23"/>
    </row>
    <row r="41" spans="1:9" s="20" customFormat="1" ht="19.5" customHeight="1" x14ac:dyDescent="0.25">
      <c r="A41" s="210"/>
      <c r="C41" s="21"/>
      <c r="D41" s="132"/>
      <c r="E41" s="133"/>
      <c r="F41" s="21"/>
      <c r="G41" s="153"/>
      <c r="H41" s="23"/>
      <c r="I41" s="23"/>
    </row>
    <row r="42" spans="1:9" s="20" customFormat="1" ht="19.5" customHeight="1" x14ac:dyDescent="0.25">
      <c r="A42" s="210"/>
      <c r="C42" s="21"/>
      <c r="D42" s="132"/>
      <c r="E42" s="133"/>
      <c r="F42" s="21"/>
      <c r="G42" s="153"/>
      <c r="H42" s="23"/>
      <c r="I42" s="23"/>
    </row>
    <row r="43" spans="1:9" s="20" customFormat="1" ht="19.5" customHeight="1" x14ac:dyDescent="0.25">
      <c r="A43" s="210"/>
      <c r="C43" s="21"/>
      <c r="D43" s="132"/>
      <c r="E43" s="133"/>
      <c r="F43" s="21"/>
      <c r="G43" s="153"/>
      <c r="H43" s="23"/>
      <c r="I43" s="23"/>
    </row>
    <row r="44" spans="1:9" s="20" customFormat="1" ht="19.5" customHeight="1" x14ac:dyDescent="0.25">
      <c r="A44" s="210"/>
      <c r="C44" s="21"/>
      <c r="D44" s="132"/>
      <c r="E44" s="133"/>
      <c r="F44" s="21"/>
      <c r="G44" s="153"/>
      <c r="H44" s="23"/>
      <c r="I44" s="23"/>
    </row>
    <row r="45" spans="1:9" s="20" customFormat="1" ht="19.5" customHeight="1" x14ac:dyDescent="0.25">
      <c r="A45" s="210"/>
      <c r="C45" s="21"/>
      <c r="D45" s="132"/>
      <c r="E45" s="133"/>
      <c r="F45" s="21"/>
      <c r="G45" s="153"/>
      <c r="H45" s="23"/>
      <c r="I45" s="23"/>
    </row>
    <row r="46" spans="1:9" s="20" customFormat="1" ht="19.5" customHeight="1" x14ac:dyDescent="0.25">
      <c r="A46" s="210"/>
      <c r="C46" s="21"/>
      <c r="D46" s="132"/>
      <c r="E46" s="133"/>
      <c r="F46" s="21"/>
      <c r="G46" s="153"/>
      <c r="H46" s="23"/>
      <c r="I46" s="23"/>
    </row>
    <row r="47" spans="1:9" s="20" customFormat="1" ht="19.5" customHeight="1" x14ac:dyDescent="0.25">
      <c r="A47" s="210"/>
      <c r="C47" s="21"/>
      <c r="D47" s="132"/>
      <c r="E47" s="133"/>
      <c r="F47" s="21"/>
      <c r="G47" s="153"/>
      <c r="H47" s="23"/>
      <c r="I47" s="23"/>
    </row>
    <row r="48" spans="1:9" s="20" customFormat="1" ht="19.5" customHeight="1" x14ac:dyDescent="0.25">
      <c r="A48" s="210"/>
      <c r="C48" s="21"/>
      <c r="D48" s="132"/>
      <c r="E48" s="133"/>
      <c r="F48" s="21"/>
      <c r="G48" s="153"/>
      <c r="H48" s="23"/>
      <c r="I48" s="23"/>
    </row>
    <row r="49" spans="1:9" s="20" customFormat="1" ht="19.5" customHeight="1" x14ac:dyDescent="0.25">
      <c r="A49" s="210"/>
      <c r="C49" s="21"/>
      <c r="D49" s="132"/>
      <c r="E49" s="133"/>
      <c r="F49" s="21"/>
      <c r="G49" s="153"/>
      <c r="H49" s="23"/>
      <c r="I49" s="23"/>
    </row>
    <row r="50" spans="1:9" s="20" customFormat="1" ht="19.5" customHeight="1" x14ac:dyDescent="0.25">
      <c r="A50" s="210"/>
      <c r="C50" s="21"/>
      <c r="D50" s="132"/>
      <c r="E50" s="133"/>
      <c r="F50" s="21"/>
      <c r="G50" s="153"/>
      <c r="H50" s="23"/>
      <c r="I50" s="23"/>
    </row>
    <row r="51" spans="1:9" s="20" customFormat="1" ht="19.5" customHeight="1" x14ac:dyDescent="0.25">
      <c r="A51" s="210"/>
      <c r="C51" s="21"/>
      <c r="D51" s="132"/>
      <c r="E51" s="133"/>
      <c r="F51" s="21"/>
      <c r="G51" s="153"/>
      <c r="H51" s="23"/>
      <c r="I51" s="23"/>
    </row>
    <row r="52" spans="1:9" s="20" customFormat="1" ht="19.5" customHeight="1" x14ac:dyDescent="0.25">
      <c r="A52" s="210"/>
      <c r="C52" s="21"/>
      <c r="D52" s="132"/>
      <c r="E52" s="133"/>
      <c r="F52" s="21"/>
      <c r="G52" s="153"/>
      <c r="H52" s="23"/>
      <c r="I52" s="23"/>
    </row>
    <row r="53" spans="1:9" s="20" customFormat="1" ht="19.5" customHeight="1" x14ac:dyDescent="0.25">
      <c r="A53" s="210"/>
      <c r="C53" s="21"/>
      <c r="D53" s="132"/>
      <c r="E53" s="133"/>
      <c r="F53" s="21"/>
      <c r="G53" s="153"/>
      <c r="H53" s="23"/>
      <c r="I53" s="23"/>
    </row>
    <row r="54" spans="1:9" s="20" customFormat="1" ht="19.5" customHeight="1" x14ac:dyDescent="0.25">
      <c r="A54" s="210"/>
      <c r="C54" s="21"/>
      <c r="D54" s="132"/>
      <c r="E54" s="133"/>
      <c r="F54" s="21"/>
      <c r="G54" s="153"/>
      <c r="H54" s="23"/>
      <c r="I54" s="23"/>
    </row>
    <row r="55" spans="1:9" s="20" customFormat="1" ht="19.5" customHeight="1" x14ac:dyDescent="0.25">
      <c r="A55" s="210"/>
      <c r="C55" s="21"/>
      <c r="D55" s="132"/>
      <c r="E55" s="133"/>
      <c r="F55" s="21"/>
      <c r="G55" s="153"/>
      <c r="H55" s="23"/>
      <c r="I55" s="23"/>
    </row>
    <row r="56" spans="1:9" s="20" customFormat="1" ht="19.5" customHeight="1" x14ac:dyDescent="0.25">
      <c r="A56" s="210"/>
      <c r="C56" s="21"/>
      <c r="D56" s="132"/>
      <c r="E56" s="133"/>
      <c r="F56" s="21"/>
      <c r="G56" s="153"/>
      <c r="H56" s="23"/>
      <c r="I56" s="23"/>
    </row>
    <row r="57" spans="1:9" s="20" customFormat="1" ht="19.5" customHeight="1" x14ac:dyDescent="0.25">
      <c r="A57" s="210"/>
      <c r="C57" s="21"/>
      <c r="D57" s="132"/>
      <c r="E57" s="133"/>
      <c r="F57" s="21"/>
      <c r="G57" s="153"/>
      <c r="H57" s="23"/>
      <c r="I57" s="23"/>
    </row>
    <row r="58" spans="1:9" s="20" customFormat="1" ht="19.5" customHeight="1" x14ac:dyDescent="0.25">
      <c r="A58" s="210"/>
      <c r="C58" s="21"/>
      <c r="D58" s="132"/>
      <c r="E58" s="133"/>
      <c r="F58" s="21"/>
      <c r="G58" s="153"/>
      <c r="H58" s="23"/>
      <c r="I58" s="23"/>
    </row>
    <row r="59" spans="1:9" s="20" customFormat="1" ht="19.5" customHeight="1" x14ac:dyDescent="0.25">
      <c r="A59" s="210"/>
      <c r="C59" s="21"/>
      <c r="D59" s="132"/>
      <c r="E59" s="133"/>
      <c r="F59" s="21"/>
      <c r="G59" s="153"/>
      <c r="H59" s="23"/>
      <c r="I59" s="23"/>
    </row>
    <row r="60" spans="1:9" s="20" customFormat="1" ht="19.5" customHeight="1" x14ac:dyDescent="0.25">
      <c r="A60" s="210"/>
      <c r="C60" s="21"/>
      <c r="D60" s="132"/>
      <c r="E60" s="133"/>
      <c r="F60" s="21"/>
      <c r="G60" s="153"/>
      <c r="H60" s="23"/>
      <c r="I60" s="23"/>
    </row>
    <row r="61" spans="1:9" s="20" customFormat="1" ht="19.5" customHeight="1" x14ac:dyDescent="0.25">
      <c r="A61" s="210"/>
      <c r="C61" s="21"/>
      <c r="D61" s="132"/>
      <c r="E61" s="133"/>
      <c r="F61" s="21"/>
      <c r="G61" s="153"/>
      <c r="H61" s="23"/>
      <c r="I61" s="23"/>
    </row>
    <row r="62" spans="1:9" s="20" customFormat="1" ht="19.5" customHeight="1" x14ac:dyDescent="0.25">
      <c r="A62" s="210"/>
      <c r="C62" s="21"/>
      <c r="D62" s="132"/>
      <c r="E62" s="133"/>
      <c r="F62" s="21"/>
      <c r="G62" s="153"/>
      <c r="H62" s="23"/>
      <c r="I62" s="23"/>
    </row>
    <row r="63" spans="1:9" s="20" customFormat="1" ht="19.5" customHeight="1" x14ac:dyDescent="0.25">
      <c r="A63" s="210"/>
      <c r="C63" s="21"/>
      <c r="D63" s="132"/>
      <c r="E63" s="133"/>
      <c r="F63" s="21"/>
      <c r="G63" s="153"/>
      <c r="H63" s="23"/>
      <c r="I63" s="23"/>
    </row>
    <row r="64" spans="1:9" s="20" customFormat="1" ht="19.5" customHeight="1" x14ac:dyDescent="0.25">
      <c r="A64" s="210"/>
      <c r="C64" s="21"/>
      <c r="D64" s="132"/>
      <c r="E64" s="133"/>
      <c r="F64" s="21"/>
      <c r="G64" s="153"/>
      <c r="H64" s="23"/>
      <c r="I64" s="23"/>
    </row>
    <row r="65" spans="1:9" s="20" customFormat="1" ht="19.5" customHeight="1" x14ac:dyDescent="0.25">
      <c r="A65" s="210"/>
      <c r="C65" s="21"/>
      <c r="D65" s="132"/>
      <c r="E65" s="133"/>
      <c r="F65" s="21"/>
      <c r="G65" s="153"/>
      <c r="H65" s="23"/>
      <c r="I65" s="23"/>
    </row>
    <row r="66" spans="1:9" s="20" customFormat="1" ht="19.5" customHeight="1" x14ac:dyDescent="0.25">
      <c r="A66" s="210"/>
      <c r="C66" s="21"/>
      <c r="D66" s="132"/>
      <c r="E66" s="133"/>
      <c r="F66" s="21"/>
      <c r="G66" s="153"/>
      <c r="H66" s="23"/>
      <c r="I66" s="23"/>
    </row>
    <row r="67" spans="1:9" s="20" customFormat="1" ht="19.5" customHeight="1" x14ac:dyDescent="0.25">
      <c r="A67" s="210"/>
      <c r="C67" s="21"/>
      <c r="D67" s="132"/>
      <c r="E67" s="133"/>
      <c r="F67" s="21"/>
      <c r="G67" s="153"/>
      <c r="H67" s="23"/>
      <c r="I67" s="23"/>
    </row>
    <row r="68" spans="1:9" s="20" customFormat="1" ht="19.5" customHeight="1" x14ac:dyDescent="0.25">
      <c r="A68" s="210"/>
      <c r="C68" s="21"/>
      <c r="D68" s="132"/>
      <c r="E68" s="133"/>
      <c r="F68" s="21"/>
      <c r="G68" s="153"/>
      <c r="H68" s="23"/>
      <c r="I68" s="23"/>
    </row>
    <row r="69" spans="1:9" s="20" customFormat="1" ht="19.5" customHeight="1" x14ac:dyDescent="0.25">
      <c r="A69" s="210"/>
      <c r="C69" s="21"/>
      <c r="D69" s="132"/>
      <c r="E69" s="133"/>
      <c r="F69" s="21"/>
      <c r="G69" s="153"/>
      <c r="H69" s="23"/>
      <c r="I69" s="23"/>
    </row>
    <row r="70" spans="1:9" s="20" customFormat="1" ht="19.5" customHeight="1" x14ac:dyDescent="0.25">
      <c r="A70" s="210"/>
      <c r="C70" s="21"/>
      <c r="D70" s="132"/>
      <c r="E70" s="133"/>
      <c r="F70" s="21"/>
      <c r="G70" s="153"/>
      <c r="H70" s="23"/>
      <c r="I70" s="23"/>
    </row>
    <row r="71" spans="1:9" s="20" customFormat="1" ht="19.5" customHeight="1" x14ac:dyDescent="0.25">
      <c r="A71" s="210"/>
      <c r="C71" s="21"/>
      <c r="D71" s="132"/>
      <c r="E71" s="133"/>
      <c r="F71" s="21"/>
      <c r="G71" s="153"/>
      <c r="H71" s="23"/>
      <c r="I71" s="23"/>
    </row>
    <row r="72" spans="1:9" s="20" customFormat="1" ht="19.5" customHeight="1" x14ac:dyDescent="0.25">
      <c r="A72" s="210"/>
      <c r="C72" s="21"/>
      <c r="D72" s="132"/>
      <c r="E72" s="133"/>
      <c r="F72" s="21"/>
      <c r="G72" s="153"/>
      <c r="H72" s="23"/>
      <c r="I72" s="23"/>
    </row>
    <row r="73" spans="1:9" s="20" customFormat="1" ht="19.5" customHeight="1" x14ac:dyDescent="0.25">
      <c r="A73" s="210"/>
      <c r="C73" s="21"/>
      <c r="D73" s="132"/>
      <c r="E73" s="133"/>
      <c r="F73" s="21"/>
      <c r="G73" s="153"/>
      <c r="H73" s="23"/>
      <c r="I73" s="23"/>
    </row>
    <row r="74" spans="1:9" s="20" customFormat="1" ht="19.5" customHeight="1" x14ac:dyDescent="0.25">
      <c r="A74" s="210"/>
      <c r="C74" s="21"/>
      <c r="D74" s="132"/>
      <c r="E74" s="133"/>
      <c r="F74" s="21"/>
      <c r="G74" s="153"/>
      <c r="H74" s="23"/>
      <c r="I74" s="23"/>
    </row>
    <row r="75" spans="1:9" s="20" customFormat="1" ht="19.5" customHeight="1" x14ac:dyDescent="0.25">
      <c r="A75" s="210"/>
      <c r="C75" s="21"/>
      <c r="D75" s="132"/>
      <c r="E75" s="133"/>
      <c r="F75" s="21"/>
      <c r="G75" s="153"/>
      <c r="H75" s="23"/>
      <c r="I75" s="23"/>
    </row>
    <row r="76" spans="1:9" s="20" customFormat="1" ht="19.5" customHeight="1" x14ac:dyDescent="0.25">
      <c r="A76" s="210"/>
      <c r="C76" s="21"/>
      <c r="D76" s="132"/>
      <c r="E76" s="133"/>
      <c r="F76" s="21"/>
      <c r="G76" s="153"/>
      <c r="H76" s="23"/>
      <c r="I76" s="23"/>
    </row>
    <row r="77" spans="1:9" s="20" customFormat="1" ht="19.5" customHeight="1" x14ac:dyDescent="0.25">
      <c r="A77" s="210"/>
      <c r="C77" s="21"/>
      <c r="D77" s="132"/>
      <c r="E77" s="133"/>
      <c r="F77" s="21"/>
      <c r="G77" s="153"/>
      <c r="H77" s="23"/>
      <c r="I77" s="23"/>
    </row>
    <row r="78" spans="1:9" s="20" customFormat="1" ht="19.5" customHeight="1" x14ac:dyDescent="0.25">
      <c r="A78" s="210"/>
      <c r="C78" s="21"/>
      <c r="D78" s="132"/>
      <c r="E78" s="133"/>
      <c r="F78" s="21"/>
      <c r="G78" s="153"/>
      <c r="H78" s="23"/>
      <c r="I78" s="23"/>
    </row>
    <row r="79" spans="1:9" s="20" customFormat="1" ht="19.5" customHeight="1" x14ac:dyDescent="0.25">
      <c r="A79" s="210"/>
      <c r="C79" s="21"/>
      <c r="D79" s="132"/>
      <c r="E79" s="133"/>
      <c r="F79" s="21"/>
      <c r="G79" s="153"/>
      <c r="H79" s="23"/>
      <c r="I79" s="23"/>
    </row>
    <row r="80" spans="1:9" s="20" customFormat="1" ht="19.5" customHeight="1" x14ac:dyDescent="0.25">
      <c r="A80" s="210"/>
      <c r="C80" s="21"/>
      <c r="D80" s="132"/>
      <c r="E80" s="133"/>
      <c r="F80" s="21"/>
      <c r="G80" s="153"/>
      <c r="H80" s="23"/>
      <c r="I80" s="23"/>
    </row>
    <row r="81" spans="1:9" s="20" customFormat="1" ht="19.5" customHeight="1" x14ac:dyDescent="0.25">
      <c r="A81" s="210"/>
      <c r="C81" s="21"/>
      <c r="D81" s="132"/>
      <c r="E81" s="133"/>
      <c r="F81" s="21"/>
      <c r="G81" s="153"/>
      <c r="H81" s="23"/>
      <c r="I81" s="23"/>
    </row>
    <row r="82" spans="1:9" s="20" customFormat="1" ht="19.5" customHeight="1" x14ac:dyDescent="0.25">
      <c r="A82" s="210"/>
      <c r="C82" s="21"/>
      <c r="D82" s="132"/>
      <c r="E82" s="133"/>
      <c r="F82" s="21"/>
      <c r="G82" s="153"/>
      <c r="H82" s="23"/>
      <c r="I82" s="23"/>
    </row>
    <row r="83" spans="1:9" s="20" customFormat="1" ht="19.5" customHeight="1" x14ac:dyDescent="0.25">
      <c r="A83" s="210"/>
      <c r="C83" s="21"/>
      <c r="D83" s="132"/>
      <c r="E83" s="133"/>
      <c r="F83" s="21"/>
      <c r="G83" s="153"/>
      <c r="H83" s="23"/>
      <c r="I83" s="23"/>
    </row>
    <row r="84" spans="1:9" s="20" customFormat="1" ht="19.5" customHeight="1" x14ac:dyDescent="0.25">
      <c r="A84" s="210"/>
      <c r="C84" s="21"/>
      <c r="D84" s="132"/>
      <c r="E84" s="133"/>
      <c r="F84" s="21"/>
      <c r="G84" s="153"/>
      <c r="H84" s="23"/>
      <c r="I84" s="23"/>
    </row>
    <row r="85" spans="1:9" s="20" customFormat="1" ht="19.5" customHeight="1" x14ac:dyDescent="0.25">
      <c r="A85" s="210"/>
      <c r="C85" s="21"/>
      <c r="D85" s="132"/>
      <c r="E85" s="133"/>
      <c r="F85" s="21"/>
      <c r="G85" s="153"/>
      <c r="H85" s="23"/>
      <c r="I85" s="23"/>
    </row>
    <row r="86" spans="1:9" s="20" customFormat="1" ht="19.5" customHeight="1" x14ac:dyDescent="0.25">
      <c r="A86" s="210"/>
      <c r="C86" s="21"/>
      <c r="D86" s="132"/>
      <c r="E86" s="133"/>
      <c r="F86" s="21"/>
      <c r="G86" s="153"/>
      <c r="H86" s="23"/>
      <c r="I86" s="23"/>
    </row>
    <row r="87" spans="1:9" s="20" customFormat="1" ht="19.5" customHeight="1" x14ac:dyDescent="0.25">
      <c r="A87" s="210"/>
      <c r="C87" s="21"/>
      <c r="D87" s="132"/>
      <c r="E87" s="133"/>
      <c r="F87" s="21"/>
      <c r="G87" s="153"/>
      <c r="H87" s="23"/>
      <c r="I87" s="23"/>
    </row>
    <row r="88" spans="1:9" s="20" customFormat="1" ht="19.5" customHeight="1" x14ac:dyDescent="0.25">
      <c r="A88" s="210"/>
      <c r="C88" s="21"/>
      <c r="D88" s="132"/>
      <c r="E88" s="133"/>
      <c r="F88" s="21"/>
      <c r="G88" s="153"/>
      <c r="H88" s="23"/>
      <c r="I88" s="23"/>
    </row>
    <row r="89" spans="1:9" s="20" customFormat="1" ht="19.5" customHeight="1" x14ac:dyDescent="0.25">
      <c r="A89" s="210"/>
      <c r="C89" s="21"/>
      <c r="D89" s="132"/>
      <c r="E89" s="133"/>
      <c r="F89" s="21"/>
      <c r="G89" s="153"/>
      <c r="H89" s="23"/>
      <c r="I89" s="23"/>
    </row>
    <row r="90" spans="1:9" s="20" customFormat="1" ht="19.5" customHeight="1" x14ac:dyDescent="0.25">
      <c r="A90" s="210"/>
      <c r="C90" s="21"/>
      <c r="D90" s="132"/>
      <c r="E90" s="133"/>
      <c r="F90" s="21"/>
      <c r="G90" s="153"/>
      <c r="H90" s="23"/>
      <c r="I90" s="23"/>
    </row>
    <row r="91" spans="1:9" s="20" customFormat="1" ht="19.5" customHeight="1" x14ac:dyDescent="0.25">
      <c r="A91" s="210"/>
      <c r="C91" s="21"/>
      <c r="D91" s="132"/>
      <c r="E91" s="133"/>
      <c r="F91" s="21"/>
      <c r="G91" s="153"/>
      <c r="H91" s="23"/>
      <c r="I91" s="23"/>
    </row>
    <row r="92" spans="1:9" s="20" customFormat="1" ht="19.5" customHeight="1" x14ac:dyDescent="0.25">
      <c r="A92" s="210"/>
      <c r="C92" s="21"/>
      <c r="D92" s="132"/>
      <c r="E92" s="133"/>
      <c r="F92" s="21"/>
      <c r="G92" s="153"/>
      <c r="H92" s="23"/>
      <c r="I92" s="23"/>
    </row>
    <row r="93" spans="1:9" s="20" customFormat="1" ht="19.5" customHeight="1" x14ac:dyDescent="0.25">
      <c r="A93" s="210"/>
      <c r="C93" s="21"/>
      <c r="D93" s="132"/>
      <c r="E93" s="133"/>
      <c r="F93" s="21"/>
      <c r="G93" s="153"/>
      <c r="H93" s="23"/>
      <c r="I93" s="23"/>
    </row>
    <row r="94" spans="1:9" s="20" customFormat="1" ht="19.5" customHeight="1" x14ac:dyDescent="0.25">
      <c r="A94" s="210"/>
      <c r="C94" s="21"/>
      <c r="D94" s="132"/>
      <c r="E94" s="133"/>
      <c r="F94" s="21"/>
      <c r="G94" s="153"/>
      <c r="H94" s="23"/>
      <c r="I94" s="23"/>
    </row>
    <row r="95" spans="1:9" s="20" customFormat="1" ht="19.5" customHeight="1" x14ac:dyDescent="0.25">
      <c r="A95" s="210"/>
      <c r="C95" s="21"/>
      <c r="D95" s="132"/>
      <c r="E95" s="133"/>
      <c r="F95" s="21"/>
      <c r="G95" s="153"/>
      <c r="H95" s="23"/>
      <c r="I95" s="23"/>
    </row>
    <row r="96" spans="1:9" s="20" customFormat="1" ht="19.5" customHeight="1" x14ac:dyDescent="0.25">
      <c r="A96" s="210"/>
      <c r="C96" s="21"/>
      <c r="D96" s="132"/>
      <c r="E96" s="133"/>
      <c r="F96" s="21"/>
      <c r="G96" s="153"/>
      <c r="H96" s="23"/>
      <c r="I96" s="23"/>
    </row>
    <row r="97" spans="1:9" s="20" customFormat="1" ht="19.5" customHeight="1" x14ac:dyDescent="0.25">
      <c r="A97" s="210"/>
      <c r="C97" s="21"/>
      <c r="D97" s="132"/>
      <c r="E97" s="133"/>
      <c r="F97" s="21"/>
      <c r="G97" s="153"/>
      <c r="H97" s="23"/>
      <c r="I97" s="23"/>
    </row>
    <row r="98" spans="1:9" s="20" customFormat="1" ht="19.5" customHeight="1" x14ac:dyDescent="0.25">
      <c r="A98" s="210"/>
      <c r="C98" s="21"/>
      <c r="D98" s="132"/>
      <c r="E98" s="133"/>
      <c r="F98" s="21"/>
      <c r="G98" s="153"/>
      <c r="H98" s="23"/>
      <c r="I98" s="23"/>
    </row>
    <row r="99" spans="1:9" s="20" customFormat="1" ht="19.5" customHeight="1" x14ac:dyDescent="0.25">
      <c r="A99" s="210"/>
      <c r="C99" s="21"/>
      <c r="D99" s="132"/>
      <c r="E99" s="133"/>
      <c r="F99" s="21"/>
      <c r="G99" s="153"/>
      <c r="H99" s="23"/>
      <c r="I99" s="23"/>
    </row>
    <row r="100" spans="1:9" s="20" customFormat="1" ht="19.5" customHeight="1" x14ac:dyDescent="0.25">
      <c r="A100" s="210"/>
      <c r="C100" s="21"/>
      <c r="D100" s="132"/>
      <c r="E100" s="133"/>
      <c r="F100" s="21"/>
      <c r="G100" s="153"/>
      <c r="H100" s="23"/>
      <c r="I100" s="23"/>
    </row>
    <row r="101" spans="1:9" s="20" customFormat="1" ht="19.5" customHeight="1" x14ac:dyDescent="0.25">
      <c r="A101" s="210"/>
      <c r="C101" s="21"/>
      <c r="D101" s="132"/>
      <c r="E101" s="133"/>
      <c r="F101" s="21"/>
      <c r="G101" s="153"/>
      <c r="H101" s="23"/>
      <c r="I101" s="23"/>
    </row>
    <row r="102" spans="1:9" s="20" customFormat="1" ht="19.5" customHeight="1" x14ac:dyDescent="0.25">
      <c r="A102" s="210"/>
      <c r="C102" s="21"/>
      <c r="D102" s="132"/>
      <c r="E102" s="133"/>
      <c r="F102" s="21"/>
      <c r="G102" s="153"/>
      <c r="H102" s="23"/>
      <c r="I102" s="23"/>
    </row>
    <row r="103" spans="1:9" s="20" customFormat="1" ht="19.5" customHeight="1" x14ac:dyDescent="0.25">
      <c r="A103" s="210"/>
      <c r="C103" s="21"/>
      <c r="D103" s="132"/>
      <c r="E103" s="133"/>
      <c r="F103" s="21"/>
      <c r="G103" s="153"/>
      <c r="H103" s="23"/>
      <c r="I103" s="23"/>
    </row>
    <row r="104" spans="1:9" s="20" customFormat="1" ht="12" customHeight="1" x14ac:dyDescent="0.25">
      <c r="A104" s="210"/>
      <c r="D104" s="134"/>
      <c r="E104" s="134"/>
      <c r="G104" s="153"/>
      <c r="H104" s="23"/>
      <c r="I104" s="23"/>
    </row>
    <row r="105" spans="1:9" s="20" customFormat="1" ht="24.75" customHeight="1" x14ac:dyDescent="0.25">
      <c r="A105" s="210"/>
      <c r="D105" s="134"/>
      <c r="E105" s="134"/>
      <c r="G105" s="153"/>
      <c r="H105" s="23"/>
      <c r="I105" s="23"/>
    </row>
    <row r="106" spans="1:9" s="20" customFormat="1" ht="19.5" customHeight="1" x14ac:dyDescent="0.25">
      <c r="A106" s="210"/>
      <c r="D106" s="134"/>
      <c r="E106" s="134"/>
      <c r="G106" s="153"/>
      <c r="H106" s="23"/>
      <c r="I106" s="23"/>
    </row>
    <row r="107" spans="1:9" s="20" customFormat="1" ht="19.5" customHeight="1" x14ac:dyDescent="0.25">
      <c r="A107" s="210"/>
      <c r="D107" s="134"/>
      <c r="E107" s="134"/>
      <c r="G107" s="153"/>
      <c r="H107" s="23"/>
      <c r="I107" s="23"/>
    </row>
    <row r="108" spans="1:9" s="20" customFormat="1" ht="19.5" customHeight="1" x14ac:dyDescent="0.25">
      <c r="A108" s="210"/>
      <c r="D108" s="134"/>
      <c r="E108" s="134"/>
      <c r="G108" s="153"/>
      <c r="H108" s="23"/>
      <c r="I108" s="23"/>
    </row>
    <row r="109" spans="1:9" s="20" customFormat="1" ht="19.5" customHeight="1" x14ac:dyDescent="0.25">
      <c r="A109" s="210"/>
      <c r="D109" s="134"/>
      <c r="E109" s="134"/>
      <c r="G109" s="153"/>
      <c r="H109" s="23"/>
      <c r="I109" s="23"/>
    </row>
    <row r="110" spans="1:9" s="20" customFormat="1" ht="19.5" customHeight="1" x14ac:dyDescent="0.25">
      <c r="A110" s="210"/>
      <c r="D110" s="134"/>
      <c r="E110" s="134"/>
      <c r="G110" s="153"/>
      <c r="H110" s="23"/>
      <c r="I110" s="23"/>
    </row>
    <row r="111" spans="1:9" s="20" customFormat="1" ht="19.5" customHeight="1" x14ac:dyDescent="0.25">
      <c r="A111" s="210"/>
      <c r="D111" s="134"/>
      <c r="E111" s="134"/>
      <c r="G111" s="153"/>
      <c r="H111" s="23"/>
      <c r="I111" s="23"/>
    </row>
    <row r="112" spans="1:9" s="20" customFormat="1" ht="19.5" customHeight="1" x14ac:dyDescent="0.25">
      <c r="A112" s="210"/>
      <c r="D112" s="134"/>
      <c r="E112" s="134"/>
      <c r="G112" s="153"/>
      <c r="H112" s="23"/>
      <c r="I112" s="23"/>
    </row>
    <row r="113" spans="1:9" s="20" customFormat="1" ht="19.5" customHeight="1" x14ac:dyDescent="0.25">
      <c r="A113" s="210"/>
      <c r="D113" s="134"/>
      <c r="E113" s="134"/>
      <c r="G113" s="153"/>
      <c r="H113" s="23"/>
      <c r="I113" s="23"/>
    </row>
    <row r="114" spans="1:9" s="20" customFormat="1" ht="19.5" customHeight="1" x14ac:dyDescent="0.25">
      <c r="A114" s="210"/>
      <c r="D114" s="134"/>
      <c r="E114" s="134"/>
      <c r="G114" s="153"/>
      <c r="H114" s="23"/>
      <c r="I114" s="23"/>
    </row>
    <row r="115" spans="1:9" s="20" customFormat="1" ht="19.5" customHeight="1" x14ac:dyDescent="0.25">
      <c r="A115" s="210"/>
      <c r="D115" s="134"/>
      <c r="E115" s="134"/>
      <c r="G115" s="153"/>
      <c r="H115" s="23"/>
      <c r="I115" s="23"/>
    </row>
    <row r="116" spans="1:9" s="20" customFormat="1" ht="19.5" customHeight="1" x14ac:dyDescent="0.25">
      <c r="A116" s="210"/>
      <c r="D116" s="134"/>
      <c r="E116" s="134"/>
      <c r="G116" s="153"/>
      <c r="H116" s="23"/>
      <c r="I116" s="23"/>
    </row>
    <row r="117" spans="1:9" s="20" customFormat="1" ht="19.5" customHeight="1" x14ac:dyDescent="0.25">
      <c r="A117" s="210"/>
      <c r="D117" s="134"/>
      <c r="E117" s="134"/>
      <c r="G117" s="153"/>
      <c r="H117" s="23"/>
      <c r="I117" s="23"/>
    </row>
    <row r="118" spans="1:9" s="20" customFormat="1" ht="19.5" customHeight="1" x14ac:dyDescent="0.25">
      <c r="A118" s="210"/>
      <c r="D118" s="134"/>
      <c r="E118" s="134"/>
      <c r="G118" s="153"/>
      <c r="H118" s="23"/>
      <c r="I118" s="23"/>
    </row>
    <row r="119" spans="1:9" s="20" customFormat="1" ht="19.5" customHeight="1" x14ac:dyDescent="0.25">
      <c r="A119" s="210"/>
      <c r="D119" s="134"/>
      <c r="E119" s="134"/>
      <c r="G119" s="153"/>
      <c r="H119" s="23"/>
      <c r="I119" s="23"/>
    </row>
    <row r="120" spans="1:9" s="20" customFormat="1" ht="24.75" customHeight="1" x14ac:dyDescent="0.25">
      <c r="A120" s="210"/>
      <c r="D120" s="134"/>
      <c r="E120" s="134"/>
      <c r="G120" s="153"/>
      <c r="H120" s="23"/>
      <c r="I120" s="23"/>
    </row>
    <row r="121" spans="1:9" s="20" customFormat="1" ht="12" customHeight="1" x14ac:dyDescent="0.25">
      <c r="A121" s="210"/>
      <c r="D121" s="134"/>
      <c r="E121" s="134"/>
      <c r="G121" s="153"/>
      <c r="H121" s="23"/>
      <c r="I121" s="23"/>
    </row>
    <row r="122" spans="1:9" s="20" customFormat="1" ht="25.5" customHeight="1" x14ac:dyDescent="0.25">
      <c r="A122" s="210"/>
      <c r="D122" s="134"/>
      <c r="E122" s="134"/>
      <c r="G122" s="153"/>
      <c r="H122" s="23"/>
      <c r="I122" s="23"/>
    </row>
    <row r="123" spans="1:9" s="20" customFormat="1" ht="19.5" customHeight="1" x14ac:dyDescent="0.25">
      <c r="A123" s="210"/>
      <c r="D123" s="134"/>
      <c r="E123" s="134"/>
      <c r="G123" s="153"/>
      <c r="H123" s="23"/>
      <c r="I123" s="23"/>
    </row>
    <row r="124" spans="1:9" s="20" customFormat="1" ht="19.5" customHeight="1" x14ac:dyDescent="0.25">
      <c r="A124" s="210"/>
      <c r="D124" s="134"/>
      <c r="E124" s="134"/>
      <c r="G124" s="153"/>
      <c r="H124" s="23"/>
      <c r="I124" s="23"/>
    </row>
    <row r="125" spans="1:9" s="20" customFormat="1" ht="19.5" customHeight="1" x14ac:dyDescent="0.25">
      <c r="A125" s="210"/>
      <c r="D125" s="134"/>
      <c r="E125" s="134"/>
      <c r="G125" s="153"/>
      <c r="H125" s="23"/>
      <c r="I125" s="23"/>
    </row>
    <row r="126" spans="1:9" s="20" customFormat="1" ht="19.5" customHeight="1" x14ac:dyDescent="0.25">
      <c r="A126" s="210"/>
      <c r="D126" s="134"/>
      <c r="E126" s="134"/>
      <c r="G126" s="153"/>
      <c r="H126" s="23"/>
      <c r="I126" s="23"/>
    </row>
    <row r="127" spans="1:9" s="20" customFormat="1" ht="19.5" customHeight="1" x14ac:dyDescent="0.25">
      <c r="A127" s="210"/>
      <c r="D127" s="134"/>
      <c r="E127" s="134"/>
      <c r="G127" s="153"/>
      <c r="H127" s="23"/>
      <c r="I127" s="23"/>
    </row>
    <row r="128" spans="1:9" s="20" customFormat="1" ht="19.5" customHeight="1" x14ac:dyDescent="0.25">
      <c r="A128" s="210"/>
      <c r="D128" s="134"/>
      <c r="E128" s="134"/>
      <c r="G128" s="153"/>
      <c r="H128" s="23"/>
      <c r="I128" s="23"/>
    </row>
    <row r="129" spans="1:20" s="20" customFormat="1" ht="19.5" customHeight="1" x14ac:dyDescent="0.25">
      <c r="A129" s="212"/>
      <c r="D129" s="134"/>
      <c r="E129" s="134"/>
      <c r="G129" s="153"/>
      <c r="H129" s="23"/>
      <c r="I129" s="23"/>
    </row>
    <row r="130" spans="1:20" s="20" customFormat="1" ht="19.5" customHeight="1" x14ac:dyDescent="0.25">
      <c r="A130" s="212"/>
      <c r="D130" s="134"/>
      <c r="E130" s="134"/>
      <c r="G130" s="153"/>
      <c r="H130" s="23"/>
      <c r="I130" s="23"/>
    </row>
    <row r="131" spans="1:20" s="20" customFormat="1" ht="19.5" customHeight="1" x14ac:dyDescent="0.25">
      <c r="A131" s="212"/>
      <c r="D131" s="134"/>
      <c r="E131" s="134"/>
      <c r="G131" s="153"/>
      <c r="H131" s="23"/>
      <c r="I131" s="23"/>
    </row>
    <row r="132" spans="1:20" s="20" customFormat="1" ht="19.5" customHeight="1" x14ac:dyDescent="0.25">
      <c r="A132" s="212"/>
      <c r="D132" s="134"/>
      <c r="E132" s="134"/>
      <c r="G132" s="153"/>
      <c r="H132" s="23"/>
      <c r="I132" s="23"/>
    </row>
    <row r="133" spans="1:20" s="20" customFormat="1" ht="19.5" customHeight="1" x14ac:dyDescent="0.25">
      <c r="A133" s="212"/>
      <c r="D133" s="134"/>
      <c r="E133" s="134"/>
      <c r="G133" s="153"/>
      <c r="H133" s="23"/>
      <c r="I133" s="23"/>
    </row>
    <row r="134" spans="1:20" s="20" customFormat="1" ht="19.5" customHeight="1" x14ac:dyDescent="0.25">
      <c r="A134" s="212"/>
      <c r="D134" s="134"/>
      <c r="E134" s="134"/>
      <c r="G134" s="153"/>
      <c r="H134" s="23"/>
      <c r="I134" s="23"/>
    </row>
    <row r="135" spans="1:20" s="20" customFormat="1" ht="19.5" customHeight="1" x14ac:dyDescent="0.25">
      <c r="A135" s="212"/>
      <c r="D135" s="134"/>
      <c r="E135" s="134"/>
      <c r="G135" s="153"/>
      <c r="H135" s="23"/>
      <c r="I135" s="23"/>
    </row>
    <row r="136" spans="1:20" s="20" customFormat="1" x14ac:dyDescent="0.25">
      <c r="A136" s="212"/>
      <c r="D136" s="134"/>
      <c r="E136" s="134"/>
      <c r="G136" s="153"/>
      <c r="H136" s="23"/>
      <c r="I136" s="23"/>
    </row>
    <row r="137" spans="1:20" s="20" customFormat="1" x14ac:dyDescent="0.25">
      <c r="A137" s="212"/>
      <c r="D137" s="134"/>
      <c r="E137" s="134"/>
      <c r="G137" s="153"/>
      <c r="H137" s="23"/>
      <c r="I137" s="23"/>
    </row>
    <row r="138" spans="1:20" s="20" customFormat="1" x14ac:dyDescent="0.25">
      <c r="A138" s="212"/>
      <c r="D138" s="134"/>
      <c r="E138" s="134"/>
      <c r="G138" s="153"/>
      <c r="H138" s="23"/>
      <c r="I138" s="23"/>
    </row>
    <row r="139" spans="1:20" x14ac:dyDescent="0.25">
      <c r="D139" s="135"/>
      <c r="E139" s="135"/>
      <c r="G139" s="153"/>
      <c r="H139" s="23"/>
      <c r="I139" s="23"/>
      <c r="J139" s="20"/>
      <c r="K139" s="20"/>
      <c r="L139" s="20"/>
      <c r="M139" s="20"/>
      <c r="N139" s="20"/>
      <c r="O139" s="20"/>
      <c r="P139" s="20"/>
      <c r="Q139" s="20"/>
      <c r="R139" s="20"/>
      <c r="S139" s="20"/>
      <c r="T139" s="20"/>
    </row>
    <row r="140" spans="1:20" x14ac:dyDescent="0.25">
      <c r="D140" s="135"/>
      <c r="E140" s="135"/>
      <c r="G140" s="153"/>
      <c r="H140" s="23"/>
      <c r="I140" s="23"/>
      <c r="J140" s="20"/>
      <c r="K140" s="20"/>
      <c r="L140" s="20"/>
      <c r="M140" s="20"/>
      <c r="N140" s="20"/>
      <c r="O140" s="20"/>
      <c r="P140" s="20"/>
      <c r="Q140" s="20"/>
      <c r="R140" s="20"/>
      <c r="S140" s="20"/>
      <c r="T140" s="20"/>
    </row>
    <row r="141" spans="1:20" x14ac:dyDescent="0.25">
      <c r="D141" s="135"/>
      <c r="E141" s="135"/>
      <c r="G141" s="153"/>
      <c r="H141" s="23"/>
      <c r="I141" s="23"/>
      <c r="J141" s="20"/>
      <c r="K141" s="20"/>
      <c r="L141" s="20"/>
      <c r="M141" s="20"/>
      <c r="N141" s="20"/>
      <c r="O141" s="20"/>
      <c r="P141" s="20"/>
      <c r="Q141" s="20"/>
      <c r="R141" s="20"/>
      <c r="S141" s="20"/>
      <c r="T141" s="20"/>
    </row>
    <row r="142" spans="1:20" x14ac:dyDescent="0.25">
      <c r="D142" s="135"/>
      <c r="E142" s="135"/>
      <c r="G142" s="153"/>
      <c r="H142" s="23"/>
      <c r="I142" s="23"/>
      <c r="J142" s="20"/>
      <c r="K142" s="20"/>
      <c r="L142" s="20"/>
      <c r="M142" s="20"/>
      <c r="N142" s="20"/>
      <c r="O142" s="20"/>
      <c r="P142" s="20"/>
      <c r="Q142" s="20"/>
      <c r="R142" s="20"/>
      <c r="S142" s="20"/>
      <c r="T142" s="20"/>
    </row>
    <row r="143" spans="1:20" x14ac:dyDescent="0.25">
      <c r="D143" s="135"/>
      <c r="E143" s="135"/>
      <c r="G143" s="153"/>
      <c r="H143" s="23"/>
      <c r="I143" s="23"/>
      <c r="J143" s="20"/>
      <c r="K143" s="20"/>
      <c r="L143" s="20"/>
      <c r="M143" s="20"/>
      <c r="N143" s="20"/>
      <c r="O143" s="20"/>
      <c r="P143" s="20"/>
      <c r="Q143" s="20"/>
      <c r="R143" s="20"/>
      <c r="S143" s="20"/>
      <c r="T143" s="20"/>
    </row>
    <row r="144" spans="1:20" x14ac:dyDescent="0.25">
      <c r="D144" s="135"/>
      <c r="E144" s="135"/>
      <c r="G144" s="153"/>
      <c r="H144" s="23"/>
      <c r="I144" s="23"/>
      <c r="J144" s="20"/>
      <c r="K144" s="20"/>
      <c r="L144" s="20"/>
      <c r="M144" s="20"/>
      <c r="N144" s="20"/>
      <c r="O144" s="20"/>
      <c r="P144" s="20"/>
      <c r="Q144" s="20"/>
      <c r="R144" s="20"/>
      <c r="S144" s="20"/>
      <c r="T144" s="20"/>
    </row>
    <row r="145" spans="4:20" x14ac:dyDescent="0.25">
      <c r="D145" s="135"/>
      <c r="E145" s="135"/>
      <c r="G145" s="153"/>
      <c r="H145" s="23"/>
      <c r="I145" s="23"/>
      <c r="J145" s="20"/>
      <c r="K145" s="20"/>
      <c r="L145" s="20"/>
      <c r="M145" s="20"/>
      <c r="N145" s="20"/>
      <c r="O145" s="20"/>
      <c r="P145" s="20"/>
      <c r="Q145" s="20"/>
      <c r="R145" s="20"/>
      <c r="S145" s="20"/>
      <c r="T145" s="20"/>
    </row>
    <row r="146" spans="4:20" x14ac:dyDescent="0.25">
      <c r="D146" s="135"/>
      <c r="E146" s="135"/>
      <c r="G146" s="153"/>
      <c r="H146" s="23"/>
      <c r="I146" s="23"/>
      <c r="J146" s="20"/>
      <c r="K146" s="20"/>
      <c r="L146" s="20"/>
      <c r="M146" s="20"/>
      <c r="N146" s="20"/>
      <c r="O146" s="20"/>
      <c r="P146" s="20"/>
      <c r="Q146" s="20"/>
      <c r="R146" s="20"/>
      <c r="S146" s="20"/>
      <c r="T146" s="20"/>
    </row>
    <row r="147" spans="4:20" x14ac:dyDescent="0.25">
      <c r="D147" s="135"/>
      <c r="E147" s="135"/>
      <c r="G147" s="153"/>
      <c r="H147" s="23"/>
      <c r="I147" s="23"/>
      <c r="J147" s="20"/>
      <c r="K147" s="20"/>
      <c r="L147" s="20"/>
      <c r="M147" s="20"/>
      <c r="N147" s="20"/>
      <c r="O147" s="20"/>
      <c r="P147" s="20"/>
      <c r="Q147" s="20"/>
      <c r="R147" s="20"/>
      <c r="S147" s="20"/>
      <c r="T147" s="20"/>
    </row>
    <row r="148" spans="4:20" x14ac:dyDescent="0.25">
      <c r="D148" s="135"/>
      <c r="E148" s="135"/>
      <c r="G148" s="153"/>
      <c r="H148" s="23"/>
      <c r="I148" s="23"/>
      <c r="J148" s="20"/>
      <c r="K148" s="20"/>
      <c r="L148" s="20"/>
      <c r="M148" s="20"/>
      <c r="N148" s="20"/>
      <c r="O148" s="20"/>
      <c r="P148" s="20"/>
      <c r="Q148" s="20"/>
      <c r="R148" s="20"/>
      <c r="S148" s="20"/>
      <c r="T148" s="20"/>
    </row>
    <row r="149" spans="4:20" x14ac:dyDescent="0.25">
      <c r="D149" s="135"/>
      <c r="E149" s="135"/>
      <c r="G149" s="153"/>
      <c r="H149" s="23"/>
      <c r="I149" s="23"/>
      <c r="J149" s="20"/>
      <c r="K149" s="20"/>
      <c r="L149" s="20"/>
      <c r="M149" s="20"/>
      <c r="N149" s="20"/>
      <c r="O149" s="20"/>
      <c r="P149" s="20"/>
      <c r="Q149" s="20"/>
      <c r="R149" s="20"/>
      <c r="S149" s="20"/>
      <c r="T149" s="20"/>
    </row>
    <row r="150" spans="4:20" x14ac:dyDescent="0.25">
      <c r="D150" s="135"/>
      <c r="E150" s="135"/>
      <c r="G150" s="153"/>
      <c r="H150" s="23"/>
      <c r="I150" s="23"/>
      <c r="J150" s="20"/>
      <c r="K150" s="20"/>
      <c r="L150" s="20"/>
      <c r="M150" s="20"/>
      <c r="N150" s="20"/>
      <c r="O150" s="20"/>
      <c r="P150" s="20"/>
      <c r="Q150" s="20"/>
      <c r="R150" s="20"/>
      <c r="S150" s="20"/>
      <c r="T150" s="20"/>
    </row>
    <row r="151" spans="4:20" x14ac:dyDescent="0.25">
      <c r="D151" s="135"/>
      <c r="E151" s="135"/>
      <c r="G151" s="153"/>
      <c r="H151" s="23"/>
      <c r="I151" s="23"/>
      <c r="J151" s="20"/>
      <c r="K151" s="20"/>
      <c r="L151" s="20"/>
      <c r="M151" s="20"/>
      <c r="N151" s="20"/>
      <c r="O151" s="20"/>
      <c r="P151" s="20"/>
      <c r="Q151" s="20"/>
      <c r="R151" s="20"/>
      <c r="S151" s="20"/>
      <c r="T151" s="20"/>
    </row>
    <row r="152" spans="4:20" x14ac:dyDescent="0.25">
      <c r="D152" s="135"/>
      <c r="E152" s="135"/>
      <c r="G152" s="153"/>
      <c r="H152" s="23"/>
      <c r="I152" s="23"/>
      <c r="J152" s="20"/>
      <c r="K152" s="20"/>
      <c r="L152" s="20"/>
      <c r="M152" s="20"/>
      <c r="N152" s="20"/>
      <c r="O152" s="20"/>
      <c r="P152" s="20"/>
      <c r="Q152" s="20"/>
      <c r="R152" s="20"/>
      <c r="S152" s="20"/>
      <c r="T152" s="20"/>
    </row>
    <row r="153" spans="4:20" x14ac:dyDescent="0.25">
      <c r="D153" s="135"/>
      <c r="E153" s="135"/>
      <c r="G153" s="153"/>
      <c r="H153" s="23"/>
      <c r="I153" s="23"/>
      <c r="J153" s="20"/>
      <c r="K153" s="20"/>
      <c r="L153" s="20"/>
      <c r="M153" s="20"/>
      <c r="N153" s="20"/>
      <c r="O153" s="20"/>
      <c r="P153" s="20"/>
      <c r="Q153" s="20"/>
      <c r="R153" s="20"/>
      <c r="S153" s="20"/>
      <c r="T153" s="20"/>
    </row>
    <row r="154" spans="4:20" x14ac:dyDescent="0.25">
      <c r="D154" s="135"/>
      <c r="E154" s="135"/>
      <c r="G154" s="153"/>
      <c r="H154" s="23"/>
      <c r="I154" s="23"/>
      <c r="J154" s="20"/>
      <c r="K154" s="20"/>
      <c r="L154" s="20"/>
      <c r="M154" s="20"/>
      <c r="N154" s="20"/>
      <c r="O154" s="20"/>
      <c r="P154" s="20"/>
      <c r="Q154" s="20"/>
      <c r="R154" s="20"/>
      <c r="S154" s="20"/>
      <c r="T154" s="20"/>
    </row>
    <row r="155" spans="4:20" x14ac:dyDescent="0.25">
      <c r="D155" s="135"/>
      <c r="E155" s="135"/>
      <c r="G155" s="153"/>
      <c r="H155" s="23"/>
      <c r="I155" s="23"/>
      <c r="J155" s="20"/>
      <c r="K155" s="20"/>
      <c r="L155" s="20"/>
      <c r="M155" s="20"/>
      <c r="N155" s="20"/>
      <c r="O155" s="20"/>
      <c r="P155" s="20"/>
      <c r="Q155" s="20"/>
      <c r="R155" s="20"/>
      <c r="S155" s="20"/>
      <c r="T155" s="20"/>
    </row>
    <row r="156" spans="4:20" x14ac:dyDescent="0.25">
      <c r="D156" s="135"/>
      <c r="E156" s="135"/>
      <c r="G156" s="153"/>
      <c r="H156" s="23"/>
      <c r="I156" s="23"/>
      <c r="J156" s="20"/>
      <c r="K156" s="20"/>
      <c r="L156" s="20"/>
      <c r="M156" s="20"/>
      <c r="N156" s="20"/>
      <c r="O156" s="20"/>
      <c r="P156" s="20"/>
      <c r="Q156" s="20"/>
      <c r="R156" s="20"/>
      <c r="S156" s="20"/>
      <c r="T156" s="20"/>
    </row>
    <row r="157" spans="4:20" x14ac:dyDescent="0.25">
      <c r="D157" s="135"/>
      <c r="E157" s="135"/>
      <c r="G157" s="153"/>
      <c r="H157" s="23"/>
      <c r="I157" s="23"/>
      <c r="J157" s="20"/>
      <c r="K157" s="20"/>
      <c r="L157" s="20"/>
      <c r="M157" s="20"/>
      <c r="N157" s="20"/>
      <c r="O157" s="20"/>
      <c r="P157" s="20"/>
      <c r="Q157" s="20"/>
      <c r="R157" s="20"/>
      <c r="S157" s="20"/>
      <c r="T157" s="20"/>
    </row>
    <row r="158" spans="4:20" x14ac:dyDescent="0.25">
      <c r="D158" s="135"/>
      <c r="E158" s="135"/>
      <c r="G158" s="153"/>
      <c r="H158" s="23"/>
      <c r="I158" s="23"/>
      <c r="J158" s="20"/>
      <c r="K158" s="20"/>
      <c r="L158" s="20"/>
      <c r="M158" s="20"/>
      <c r="N158" s="20"/>
      <c r="O158" s="20"/>
      <c r="P158" s="20"/>
      <c r="Q158" s="20"/>
      <c r="R158" s="20"/>
      <c r="S158" s="20"/>
      <c r="T158" s="20"/>
    </row>
    <row r="159" spans="4:20" x14ac:dyDescent="0.25">
      <c r="D159" s="135"/>
      <c r="E159" s="135"/>
      <c r="G159" s="153"/>
      <c r="H159" s="23"/>
      <c r="I159" s="23"/>
      <c r="J159" s="20"/>
      <c r="K159" s="20"/>
      <c r="L159" s="20"/>
      <c r="M159" s="20"/>
      <c r="N159" s="20"/>
      <c r="O159" s="20"/>
      <c r="P159" s="20"/>
      <c r="Q159" s="20"/>
      <c r="R159" s="20"/>
      <c r="S159" s="20"/>
      <c r="T159" s="20"/>
    </row>
    <row r="160" spans="4:20" x14ac:dyDescent="0.25">
      <c r="D160" s="135"/>
      <c r="E160" s="135"/>
      <c r="G160" s="153"/>
      <c r="H160" s="23"/>
      <c r="I160" s="23"/>
      <c r="J160" s="20"/>
      <c r="K160" s="20"/>
      <c r="L160" s="20"/>
      <c r="M160" s="20"/>
      <c r="N160" s="20"/>
      <c r="O160" s="20"/>
      <c r="P160" s="20"/>
      <c r="Q160" s="20"/>
      <c r="R160" s="20"/>
      <c r="S160" s="20"/>
      <c r="T160" s="20"/>
    </row>
    <row r="161" spans="4:20" x14ac:dyDescent="0.25">
      <c r="D161" s="135"/>
      <c r="E161" s="135"/>
      <c r="G161" s="153"/>
      <c r="H161" s="23"/>
      <c r="I161" s="23"/>
      <c r="J161" s="20"/>
      <c r="K161" s="20"/>
      <c r="L161" s="20"/>
      <c r="M161" s="20"/>
      <c r="N161" s="20"/>
      <c r="O161" s="20"/>
      <c r="P161" s="20"/>
      <c r="Q161" s="20"/>
      <c r="R161" s="20"/>
      <c r="S161" s="20"/>
      <c r="T161" s="20"/>
    </row>
    <row r="162" spans="4:20" x14ac:dyDescent="0.25">
      <c r="D162" s="135"/>
      <c r="E162" s="135"/>
      <c r="G162" s="153"/>
      <c r="H162" s="23"/>
      <c r="I162" s="23"/>
      <c r="J162" s="20"/>
      <c r="K162" s="20"/>
      <c r="L162" s="20"/>
      <c r="M162" s="20"/>
      <c r="N162" s="20"/>
      <c r="O162" s="20"/>
      <c r="P162" s="20"/>
      <c r="Q162" s="20"/>
      <c r="R162" s="20"/>
      <c r="S162" s="20"/>
      <c r="T162" s="20"/>
    </row>
    <row r="163" spans="4:20" x14ac:dyDescent="0.25">
      <c r="D163" s="135"/>
      <c r="E163" s="135"/>
      <c r="G163" s="153"/>
      <c r="H163" s="23"/>
      <c r="I163" s="23"/>
      <c r="J163" s="20"/>
      <c r="K163" s="20"/>
      <c r="L163" s="20"/>
      <c r="M163" s="20"/>
      <c r="N163" s="20"/>
      <c r="O163" s="20"/>
      <c r="P163" s="20"/>
      <c r="Q163" s="20"/>
      <c r="R163" s="20"/>
      <c r="S163" s="20"/>
      <c r="T163" s="20"/>
    </row>
    <row r="164" spans="4:20" x14ac:dyDescent="0.25">
      <c r="D164" s="135"/>
      <c r="E164" s="135"/>
      <c r="G164" s="153"/>
      <c r="H164" s="23"/>
      <c r="I164" s="23"/>
      <c r="J164" s="20"/>
      <c r="K164" s="20"/>
      <c r="L164" s="20"/>
      <c r="M164" s="20"/>
      <c r="N164" s="20"/>
      <c r="O164" s="20"/>
      <c r="P164" s="20"/>
      <c r="Q164" s="20"/>
      <c r="R164" s="20"/>
      <c r="S164" s="20"/>
      <c r="T164" s="20"/>
    </row>
    <row r="165" spans="4:20" x14ac:dyDescent="0.25">
      <c r="D165" s="135"/>
      <c r="E165" s="135"/>
      <c r="G165" s="153"/>
      <c r="H165" s="23"/>
      <c r="I165" s="23"/>
      <c r="J165" s="20"/>
      <c r="K165" s="20"/>
      <c r="L165" s="20"/>
      <c r="M165" s="20"/>
      <c r="N165" s="20"/>
      <c r="O165" s="20"/>
      <c r="P165" s="20"/>
      <c r="Q165" s="20"/>
      <c r="R165" s="20"/>
      <c r="S165" s="20"/>
      <c r="T165" s="20"/>
    </row>
    <row r="166" spans="4:20" x14ac:dyDescent="0.25">
      <c r="D166" s="135"/>
      <c r="E166" s="135"/>
      <c r="G166" s="153"/>
      <c r="H166" s="23"/>
      <c r="I166" s="23"/>
      <c r="J166" s="20"/>
      <c r="K166" s="20"/>
      <c r="L166" s="20"/>
      <c r="M166" s="20"/>
      <c r="N166" s="20"/>
      <c r="O166" s="20"/>
      <c r="P166" s="20"/>
      <c r="Q166" s="20"/>
      <c r="R166" s="20"/>
      <c r="S166" s="20"/>
      <c r="T166" s="20"/>
    </row>
    <row r="167" spans="4:20" x14ac:dyDescent="0.25">
      <c r="D167" s="135"/>
      <c r="E167" s="135"/>
      <c r="G167" s="153"/>
      <c r="H167" s="23"/>
      <c r="I167" s="23"/>
      <c r="J167" s="20"/>
      <c r="K167" s="20"/>
      <c r="L167" s="20"/>
      <c r="M167" s="20"/>
      <c r="N167" s="20"/>
      <c r="O167" s="20"/>
      <c r="P167" s="20"/>
      <c r="Q167" s="20"/>
      <c r="R167" s="20"/>
      <c r="S167" s="20"/>
      <c r="T167" s="20"/>
    </row>
    <row r="168" spans="4:20" x14ac:dyDescent="0.25">
      <c r="D168" s="135"/>
      <c r="E168" s="135"/>
      <c r="G168" s="153"/>
      <c r="H168" s="23"/>
      <c r="I168" s="23"/>
      <c r="J168" s="20"/>
      <c r="K168" s="20"/>
      <c r="L168" s="20"/>
      <c r="M168" s="20"/>
      <c r="N168" s="20"/>
      <c r="O168" s="20"/>
      <c r="P168" s="20"/>
      <c r="Q168" s="20"/>
      <c r="R168" s="20"/>
      <c r="S168" s="20"/>
      <c r="T168" s="20"/>
    </row>
    <row r="169" spans="4:20" x14ac:dyDescent="0.25">
      <c r="D169" s="135"/>
      <c r="E169" s="135"/>
      <c r="G169" s="153"/>
      <c r="H169" s="23"/>
      <c r="I169" s="23"/>
      <c r="J169" s="20"/>
      <c r="K169" s="20"/>
      <c r="L169" s="20"/>
      <c r="M169" s="20"/>
      <c r="N169" s="20"/>
      <c r="O169" s="20"/>
      <c r="P169" s="20"/>
      <c r="Q169" s="20"/>
      <c r="R169" s="20"/>
      <c r="S169" s="20"/>
      <c r="T169" s="20"/>
    </row>
    <row r="170" spans="4:20" x14ac:dyDescent="0.25">
      <c r="D170" s="135"/>
      <c r="E170" s="135"/>
      <c r="G170" s="153"/>
      <c r="H170" s="23"/>
      <c r="I170" s="23"/>
      <c r="J170" s="20"/>
      <c r="K170" s="20"/>
      <c r="L170" s="20"/>
      <c r="M170" s="20"/>
      <c r="N170" s="20"/>
      <c r="O170" s="20"/>
      <c r="P170" s="20"/>
      <c r="Q170" s="20"/>
      <c r="R170" s="20"/>
      <c r="S170" s="20"/>
      <c r="T170" s="20"/>
    </row>
    <row r="171" spans="4:20" x14ac:dyDescent="0.25">
      <c r="D171" s="135"/>
      <c r="E171" s="135"/>
      <c r="G171" s="153"/>
      <c r="H171" s="23"/>
      <c r="I171" s="23"/>
      <c r="J171" s="20"/>
      <c r="K171" s="20"/>
      <c r="L171" s="20"/>
      <c r="M171" s="20"/>
      <c r="N171" s="20"/>
      <c r="O171" s="20"/>
      <c r="P171" s="20"/>
      <c r="Q171" s="20"/>
      <c r="R171" s="20"/>
      <c r="S171" s="20"/>
      <c r="T171" s="20"/>
    </row>
    <row r="172" spans="4:20" x14ac:dyDescent="0.25">
      <c r="D172" s="135"/>
      <c r="E172" s="135"/>
      <c r="G172" s="153"/>
      <c r="H172" s="23"/>
      <c r="I172" s="23"/>
      <c r="J172" s="20"/>
      <c r="K172" s="20"/>
      <c r="L172" s="20"/>
      <c r="M172" s="20"/>
      <c r="N172" s="20"/>
      <c r="O172" s="20"/>
      <c r="P172" s="20"/>
      <c r="Q172" s="20"/>
      <c r="R172" s="20"/>
      <c r="S172" s="20"/>
      <c r="T172" s="20"/>
    </row>
    <row r="173" spans="4:20" x14ac:dyDescent="0.25">
      <c r="D173" s="135"/>
      <c r="E173" s="135"/>
      <c r="G173" s="153"/>
      <c r="H173" s="23"/>
      <c r="I173" s="23"/>
      <c r="J173" s="20"/>
      <c r="K173" s="20"/>
      <c r="L173" s="20"/>
      <c r="M173" s="20"/>
      <c r="N173" s="20"/>
      <c r="O173" s="20"/>
      <c r="P173" s="20"/>
      <c r="Q173" s="20"/>
      <c r="R173" s="20"/>
      <c r="S173" s="20"/>
      <c r="T173" s="20"/>
    </row>
    <row r="174" spans="4:20" x14ac:dyDescent="0.25">
      <c r="D174" s="135"/>
      <c r="E174" s="135"/>
      <c r="G174" s="153"/>
      <c r="H174" s="23"/>
      <c r="I174" s="23"/>
      <c r="J174" s="20"/>
      <c r="K174" s="20"/>
      <c r="L174" s="20"/>
      <c r="M174" s="20"/>
      <c r="N174" s="20"/>
      <c r="O174" s="20"/>
      <c r="P174" s="20"/>
      <c r="Q174" s="20"/>
      <c r="R174" s="20"/>
      <c r="S174" s="20"/>
      <c r="T174" s="20"/>
    </row>
    <row r="175" spans="4:20" x14ac:dyDescent="0.25">
      <c r="D175" s="135"/>
      <c r="E175" s="135"/>
      <c r="G175" s="153"/>
      <c r="H175" s="23"/>
      <c r="I175" s="23"/>
      <c r="J175" s="20"/>
      <c r="K175" s="20"/>
      <c r="L175" s="20"/>
      <c r="M175" s="20"/>
      <c r="N175" s="20"/>
      <c r="O175" s="20"/>
      <c r="P175" s="20"/>
      <c r="Q175" s="20"/>
      <c r="R175" s="20"/>
      <c r="S175" s="20"/>
      <c r="T175" s="20"/>
    </row>
    <row r="176" spans="4:20" x14ac:dyDescent="0.25">
      <c r="D176" s="135"/>
      <c r="E176" s="135"/>
      <c r="G176" s="153"/>
      <c r="H176" s="23"/>
      <c r="I176" s="23"/>
      <c r="J176" s="20"/>
      <c r="K176" s="20"/>
      <c r="L176" s="20"/>
      <c r="M176" s="20"/>
      <c r="N176" s="20"/>
      <c r="O176" s="20"/>
      <c r="P176" s="20"/>
      <c r="Q176" s="20"/>
      <c r="R176" s="20"/>
      <c r="S176" s="20"/>
      <c r="T176" s="20"/>
    </row>
    <row r="177" spans="4:20" x14ac:dyDescent="0.25">
      <c r="D177" s="135"/>
      <c r="E177" s="135"/>
      <c r="G177" s="153"/>
      <c r="H177" s="23"/>
      <c r="I177" s="23"/>
      <c r="J177" s="20"/>
      <c r="K177" s="20"/>
      <c r="L177" s="20"/>
      <c r="M177" s="20"/>
      <c r="N177" s="20"/>
      <c r="O177" s="20"/>
      <c r="P177" s="20"/>
      <c r="Q177" s="20"/>
      <c r="R177" s="20"/>
      <c r="S177" s="20"/>
      <c r="T177" s="20"/>
    </row>
    <row r="178" spans="4:20" x14ac:dyDescent="0.25">
      <c r="D178" s="135"/>
      <c r="E178" s="135"/>
      <c r="G178" s="153"/>
      <c r="H178" s="23"/>
      <c r="I178" s="23"/>
      <c r="J178" s="20"/>
      <c r="K178" s="20"/>
      <c r="L178" s="20"/>
      <c r="M178" s="20"/>
      <c r="N178" s="20"/>
      <c r="O178" s="20"/>
      <c r="P178" s="20"/>
      <c r="Q178" s="20"/>
      <c r="R178" s="20"/>
      <c r="S178" s="20"/>
      <c r="T178" s="20"/>
    </row>
    <row r="179" spans="4:20" x14ac:dyDescent="0.25">
      <c r="D179" s="135"/>
      <c r="E179" s="135"/>
      <c r="G179" s="153"/>
      <c r="H179" s="23"/>
      <c r="I179" s="23"/>
      <c r="J179" s="20"/>
      <c r="K179" s="20"/>
      <c r="L179" s="20"/>
      <c r="M179" s="20"/>
      <c r="N179" s="20"/>
      <c r="O179" s="20"/>
      <c r="P179" s="20"/>
      <c r="Q179" s="20"/>
      <c r="R179" s="20"/>
      <c r="S179" s="20"/>
      <c r="T179" s="20"/>
    </row>
    <row r="180" spans="4:20" x14ac:dyDescent="0.25">
      <c r="D180" s="135"/>
      <c r="E180" s="135"/>
      <c r="G180" s="153"/>
      <c r="H180" s="23"/>
      <c r="I180" s="23"/>
      <c r="J180" s="20"/>
      <c r="K180" s="20"/>
      <c r="L180" s="20"/>
      <c r="M180" s="20"/>
      <c r="N180" s="20"/>
      <c r="O180" s="20"/>
      <c r="P180" s="20"/>
      <c r="Q180" s="20"/>
      <c r="R180" s="20"/>
      <c r="S180" s="20"/>
      <c r="T180" s="20"/>
    </row>
    <row r="181" spans="4:20" x14ac:dyDescent="0.25">
      <c r="D181" s="135"/>
      <c r="E181" s="135"/>
      <c r="G181" s="153"/>
      <c r="H181" s="23"/>
      <c r="I181" s="23"/>
      <c r="J181" s="20"/>
      <c r="K181" s="20"/>
      <c r="L181" s="20"/>
      <c r="M181" s="20"/>
      <c r="N181" s="20"/>
      <c r="O181" s="20"/>
      <c r="P181" s="20"/>
      <c r="Q181" s="20"/>
      <c r="R181" s="20"/>
      <c r="S181" s="20"/>
      <c r="T181" s="20"/>
    </row>
    <row r="182" spans="4:20" x14ac:dyDescent="0.25">
      <c r="D182" s="135"/>
      <c r="E182" s="135"/>
      <c r="G182" s="153"/>
      <c r="H182" s="23"/>
      <c r="I182" s="23"/>
      <c r="J182" s="20"/>
      <c r="K182" s="20"/>
      <c r="L182" s="20"/>
      <c r="M182" s="20"/>
      <c r="N182" s="20"/>
      <c r="O182" s="20"/>
      <c r="P182" s="20"/>
      <c r="Q182" s="20"/>
      <c r="R182" s="20"/>
      <c r="S182" s="20"/>
      <c r="T182" s="20"/>
    </row>
    <row r="183" spans="4:20" x14ac:dyDescent="0.25">
      <c r="D183" s="135"/>
      <c r="E183" s="135"/>
      <c r="G183" s="153"/>
      <c r="H183" s="23"/>
      <c r="I183" s="23"/>
      <c r="J183" s="20"/>
      <c r="K183" s="20"/>
      <c r="L183" s="20"/>
      <c r="M183" s="20"/>
      <c r="N183" s="20"/>
      <c r="O183" s="20"/>
      <c r="P183" s="20"/>
      <c r="Q183" s="20"/>
      <c r="R183" s="20"/>
      <c r="S183" s="20"/>
      <c r="T183" s="20"/>
    </row>
    <row r="184" spans="4:20" x14ac:dyDescent="0.25">
      <c r="D184" s="135"/>
      <c r="E184" s="135"/>
      <c r="G184" s="153"/>
      <c r="H184" s="23"/>
      <c r="I184" s="23"/>
      <c r="J184" s="20"/>
      <c r="K184" s="20"/>
      <c r="L184" s="20"/>
      <c r="M184" s="20"/>
      <c r="N184" s="20"/>
      <c r="O184" s="20"/>
      <c r="P184" s="20"/>
      <c r="Q184" s="20"/>
      <c r="R184" s="20"/>
      <c r="S184" s="20"/>
      <c r="T184" s="20"/>
    </row>
    <row r="185" spans="4:20" x14ac:dyDescent="0.25">
      <c r="D185" s="135"/>
      <c r="E185" s="135"/>
      <c r="G185" s="153"/>
      <c r="H185" s="23"/>
      <c r="I185" s="23"/>
      <c r="J185" s="20"/>
      <c r="K185" s="20"/>
      <c r="L185" s="20"/>
      <c r="M185" s="20"/>
      <c r="N185" s="20"/>
      <c r="O185" s="20"/>
      <c r="P185" s="20"/>
      <c r="Q185" s="20"/>
      <c r="R185" s="20"/>
      <c r="S185" s="20"/>
      <c r="T185" s="20"/>
    </row>
    <row r="186" spans="4:20" x14ac:dyDescent="0.25">
      <c r="D186" s="135"/>
      <c r="E186" s="135"/>
      <c r="G186" s="153"/>
      <c r="H186" s="23"/>
      <c r="I186" s="23"/>
      <c r="J186" s="20"/>
      <c r="K186" s="20"/>
      <c r="L186" s="20"/>
      <c r="M186" s="20"/>
      <c r="N186" s="20"/>
      <c r="O186" s="20"/>
      <c r="P186" s="20"/>
      <c r="Q186" s="20"/>
      <c r="R186" s="20"/>
      <c r="S186" s="20"/>
      <c r="T186" s="20"/>
    </row>
    <row r="187" spans="4:20" x14ac:dyDescent="0.25">
      <c r="D187" s="135"/>
      <c r="E187" s="135"/>
      <c r="G187" s="153"/>
      <c r="H187" s="23"/>
      <c r="I187" s="23"/>
      <c r="J187" s="20"/>
      <c r="K187" s="20"/>
      <c r="L187" s="20"/>
      <c r="M187" s="20"/>
      <c r="N187" s="20"/>
      <c r="O187" s="20"/>
      <c r="P187" s="20"/>
      <c r="Q187" s="20"/>
      <c r="R187" s="20"/>
      <c r="S187" s="20"/>
      <c r="T187" s="20"/>
    </row>
    <row r="188" spans="4:20" x14ac:dyDescent="0.25">
      <c r="D188" s="135"/>
      <c r="E188" s="135"/>
      <c r="G188" s="153"/>
      <c r="H188" s="23"/>
      <c r="I188" s="23"/>
      <c r="J188" s="20"/>
      <c r="K188" s="20"/>
      <c r="L188" s="20"/>
      <c r="M188" s="20"/>
      <c r="N188" s="20"/>
      <c r="O188" s="20"/>
      <c r="P188" s="20"/>
      <c r="Q188" s="20"/>
      <c r="R188" s="20"/>
      <c r="S188" s="20"/>
      <c r="T188" s="20"/>
    </row>
    <row r="189" spans="4:20" x14ac:dyDescent="0.25">
      <c r="D189" s="135"/>
      <c r="E189" s="135"/>
      <c r="G189" s="153"/>
      <c r="H189" s="23"/>
      <c r="I189" s="23"/>
      <c r="J189" s="20"/>
      <c r="K189" s="20"/>
      <c r="L189" s="20"/>
      <c r="M189" s="20"/>
      <c r="N189" s="20"/>
      <c r="O189" s="20"/>
      <c r="P189" s="20"/>
      <c r="Q189" s="20"/>
      <c r="R189" s="20"/>
      <c r="S189" s="20"/>
      <c r="T189" s="20"/>
    </row>
    <row r="190" spans="4:20" x14ac:dyDescent="0.25">
      <c r="D190" s="135"/>
      <c r="E190" s="135"/>
      <c r="G190" s="153"/>
      <c r="H190" s="23"/>
      <c r="I190" s="23"/>
      <c r="J190" s="20"/>
      <c r="K190" s="20"/>
      <c r="L190" s="20"/>
      <c r="M190" s="20"/>
      <c r="N190" s="20"/>
      <c r="O190" s="20"/>
      <c r="P190" s="20"/>
      <c r="Q190" s="20"/>
      <c r="R190" s="20"/>
      <c r="S190" s="20"/>
      <c r="T190" s="20"/>
    </row>
    <row r="191" spans="4:20" x14ac:dyDescent="0.25">
      <c r="D191" s="135"/>
      <c r="E191" s="135"/>
      <c r="G191" s="153"/>
      <c r="H191" s="23"/>
      <c r="I191" s="23"/>
      <c r="J191" s="20"/>
      <c r="K191" s="20"/>
      <c r="L191" s="20"/>
      <c r="M191" s="20"/>
      <c r="N191" s="20"/>
      <c r="O191" s="20"/>
      <c r="P191" s="20"/>
      <c r="Q191" s="20"/>
      <c r="R191" s="20"/>
      <c r="S191" s="20"/>
      <c r="T191" s="20"/>
    </row>
    <row r="192" spans="4:20" x14ac:dyDescent="0.25">
      <c r="D192" s="135"/>
      <c r="E192" s="135"/>
      <c r="G192" s="153"/>
      <c r="H192" s="23"/>
      <c r="I192" s="23"/>
      <c r="J192" s="20"/>
      <c r="K192" s="20"/>
      <c r="L192" s="20"/>
      <c r="M192" s="20"/>
      <c r="N192" s="20"/>
      <c r="O192" s="20"/>
      <c r="P192" s="20"/>
      <c r="Q192" s="20"/>
      <c r="R192" s="20"/>
      <c r="S192" s="20"/>
      <c r="T192" s="20"/>
    </row>
    <row r="193" spans="4:20" x14ac:dyDescent="0.25">
      <c r="D193" s="135"/>
      <c r="E193" s="135"/>
      <c r="G193" s="153"/>
      <c r="H193" s="23"/>
      <c r="I193" s="23"/>
      <c r="J193" s="20"/>
      <c r="K193" s="20"/>
      <c r="L193" s="20"/>
      <c r="M193" s="20"/>
      <c r="N193" s="20"/>
      <c r="O193" s="20"/>
      <c r="P193" s="20"/>
      <c r="Q193" s="20"/>
      <c r="R193" s="20"/>
      <c r="S193" s="20"/>
      <c r="T193" s="20"/>
    </row>
    <row r="194" spans="4:20" x14ac:dyDescent="0.25">
      <c r="D194" s="135"/>
      <c r="E194" s="135"/>
      <c r="G194" s="153"/>
      <c r="H194" s="23"/>
      <c r="I194" s="23"/>
      <c r="J194" s="20"/>
      <c r="K194" s="20"/>
      <c r="L194" s="20"/>
      <c r="M194" s="20"/>
      <c r="N194" s="20"/>
      <c r="O194" s="20"/>
      <c r="P194" s="20"/>
      <c r="Q194" s="20"/>
      <c r="R194" s="20"/>
      <c r="S194" s="20"/>
      <c r="T194" s="20"/>
    </row>
    <row r="195" spans="4:20" x14ac:dyDescent="0.25">
      <c r="D195" s="135"/>
      <c r="E195" s="135"/>
      <c r="G195" s="153"/>
      <c r="H195" s="23"/>
      <c r="I195" s="23"/>
      <c r="J195" s="20"/>
      <c r="K195" s="20"/>
      <c r="L195" s="20"/>
      <c r="M195" s="20"/>
      <c r="N195" s="20"/>
      <c r="O195" s="20"/>
      <c r="P195" s="20"/>
      <c r="Q195" s="20"/>
      <c r="R195" s="20"/>
      <c r="S195" s="20"/>
      <c r="T195" s="20"/>
    </row>
    <row r="196" spans="4:20" x14ac:dyDescent="0.25">
      <c r="D196" s="135"/>
      <c r="E196" s="135"/>
      <c r="G196" s="153"/>
      <c r="H196" s="23"/>
      <c r="I196" s="23"/>
      <c r="J196" s="20"/>
      <c r="K196" s="20"/>
      <c r="L196" s="20"/>
      <c r="M196" s="20"/>
      <c r="N196" s="20"/>
      <c r="O196" s="20"/>
      <c r="P196" s="20"/>
      <c r="Q196" s="20"/>
      <c r="R196" s="20"/>
      <c r="S196" s="20"/>
      <c r="T196" s="20"/>
    </row>
    <row r="197" spans="4:20" x14ac:dyDescent="0.25">
      <c r="D197" s="135"/>
      <c r="E197" s="135"/>
      <c r="G197" s="153"/>
      <c r="H197" s="23"/>
      <c r="I197" s="23"/>
      <c r="J197" s="20"/>
      <c r="K197" s="20"/>
      <c r="L197" s="20"/>
      <c r="M197" s="20"/>
      <c r="N197" s="20"/>
      <c r="O197" s="20"/>
      <c r="P197" s="20"/>
      <c r="Q197" s="20"/>
      <c r="R197" s="20"/>
      <c r="S197" s="20"/>
      <c r="T197" s="20"/>
    </row>
    <row r="198" spans="4:20" x14ac:dyDescent="0.25">
      <c r="D198" s="135"/>
      <c r="E198" s="135"/>
      <c r="G198" s="153"/>
      <c r="H198" s="23"/>
      <c r="I198" s="23"/>
      <c r="J198" s="20"/>
      <c r="K198" s="20"/>
      <c r="L198" s="20"/>
      <c r="M198" s="20"/>
      <c r="N198" s="20"/>
      <c r="O198" s="20"/>
      <c r="P198" s="20"/>
      <c r="Q198" s="20"/>
      <c r="R198" s="20"/>
      <c r="S198" s="20"/>
      <c r="T198" s="20"/>
    </row>
    <row r="199" spans="4:20" x14ac:dyDescent="0.25">
      <c r="D199" s="135"/>
      <c r="E199" s="135"/>
      <c r="G199" s="153"/>
      <c r="H199" s="23"/>
      <c r="I199" s="23"/>
      <c r="J199" s="20"/>
      <c r="K199" s="20"/>
      <c r="L199" s="20"/>
      <c r="M199" s="20"/>
      <c r="N199" s="20"/>
      <c r="O199" s="20"/>
      <c r="P199" s="20"/>
      <c r="Q199" s="20"/>
      <c r="R199" s="20"/>
      <c r="S199" s="20"/>
      <c r="T199" s="20"/>
    </row>
    <row r="200" spans="4:20" x14ac:dyDescent="0.25">
      <c r="D200" s="135"/>
      <c r="E200" s="135"/>
      <c r="G200" s="153"/>
      <c r="H200" s="23"/>
      <c r="I200" s="23"/>
      <c r="J200" s="20"/>
      <c r="K200" s="20"/>
      <c r="L200" s="20"/>
      <c r="M200" s="20"/>
      <c r="N200" s="20"/>
      <c r="O200" s="20"/>
      <c r="P200" s="20"/>
      <c r="Q200" s="20"/>
      <c r="R200" s="20"/>
      <c r="S200" s="20"/>
      <c r="T200" s="20"/>
    </row>
    <row r="201" spans="4:20" x14ac:dyDescent="0.25">
      <c r="D201" s="135"/>
      <c r="E201" s="135"/>
      <c r="G201" s="153"/>
      <c r="H201" s="23"/>
      <c r="I201" s="23"/>
      <c r="J201" s="20"/>
      <c r="K201" s="20"/>
      <c r="L201" s="20"/>
      <c r="M201" s="20"/>
      <c r="N201" s="20"/>
      <c r="O201" s="20"/>
      <c r="P201" s="20"/>
      <c r="Q201" s="20"/>
      <c r="R201" s="20"/>
      <c r="S201" s="20"/>
      <c r="T201" s="20"/>
    </row>
    <row r="202" spans="4:20" x14ac:dyDescent="0.25">
      <c r="D202" s="135"/>
      <c r="E202" s="135"/>
      <c r="G202" s="153"/>
      <c r="H202" s="23"/>
      <c r="I202" s="23"/>
      <c r="J202" s="20"/>
      <c r="K202" s="20"/>
      <c r="L202" s="20"/>
      <c r="M202" s="20"/>
      <c r="N202" s="20"/>
      <c r="O202" s="20"/>
      <c r="P202" s="20"/>
      <c r="Q202" s="20"/>
      <c r="R202" s="20"/>
      <c r="S202" s="20"/>
      <c r="T202" s="20"/>
    </row>
    <row r="203" spans="4:20" x14ac:dyDescent="0.25">
      <c r="D203" s="135"/>
      <c r="E203" s="135"/>
      <c r="G203" s="153"/>
      <c r="H203" s="23"/>
      <c r="I203" s="23"/>
      <c r="J203" s="20"/>
      <c r="K203" s="20"/>
      <c r="L203" s="20"/>
      <c r="M203" s="20"/>
      <c r="N203" s="20"/>
      <c r="O203" s="20"/>
      <c r="P203" s="20"/>
      <c r="Q203" s="20"/>
      <c r="R203" s="20"/>
      <c r="S203" s="20"/>
      <c r="T203" s="20"/>
    </row>
    <row r="204" spans="4:20" x14ac:dyDescent="0.25">
      <c r="D204" s="135"/>
      <c r="E204" s="135"/>
      <c r="G204" s="153"/>
      <c r="H204" s="23"/>
      <c r="I204" s="23"/>
      <c r="J204" s="20"/>
      <c r="K204" s="20"/>
      <c r="L204" s="20"/>
      <c r="M204" s="20"/>
      <c r="N204" s="20"/>
      <c r="O204" s="20"/>
      <c r="P204" s="20"/>
      <c r="Q204" s="20"/>
      <c r="R204" s="20"/>
      <c r="S204" s="20"/>
      <c r="T204" s="20"/>
    </row>
    <row r="205" spans="4:20" x14ac:dyDescent="0.25">
      <c r="D205" s="135"/>
      <c r="E205" s="135"/>
      <c r="G205" s="153"/>
      <c r="H205" s="23"/>
      <c r="I205" s="23"/>
      <c r="J205" s="20"/>
      <c r="K205" s="20"/>
      <c r="L205" s="20"/>
      <c r="M205" s="20"/>
      <c r="N205" s="20"/>
      <c r="O205" s="20"/>
      <c r="P205" s="20"/>
      <c r="Q205" s="20"/>
      <c r="R205" s="20"/>
      <c r="S205" s="20"/>
      <c r="T205" s="20"/>
    </row>
    <row r="206" spans="4:20" x14ac:dyDescent="0.25">
      <c r="D206" s="135"/>
      <c r="E206" s="135"/>
      <c r="G206" s="153"/>
      <c r="H206" s="23"/>
      <c r="I206" s="23"/>
      <c r="J206" s="20"/>
      <c r="K206" s="20"/>
      <c r="L206" s="20"/>
      <c r="M206" s="20"/>
      <c r="N206" s="20"/>
      <c r="O206" s="20"/>
      <c r="P206" s="20"/>
      <c r="Q206" s="20"/>
      <c r="R206" s="20"/>
      <c r="S206" s="20"/>
      <c r="T206" s="20"/>
    </row>
    <row r="207" spans="4:20" x14ac:dyDescent="0.25">
      <c r="D207" s="135"/>
      <c r="E207" s="135"/>
      <c r="G207" s="153"/>
      <c r="H207" s="23"/>
      <c r="I207" s="23"/>
      <c r="J207" s="20"/>
      <c r="K207" s="20"/>
      <c r="L207" s="20"/>
      <c r="M207" s="20"/>
      <c r="N207" s="20"/>
      <c r="O207" s="20"/>
      <c r="P207" s="20"/>
      <c r="Q207" s="20"/>
      <c r="R207" s="20"/>
      <c r="S207" s="20"/>
      <c r="T207" s="20"/>
    </row>
    <row r="208" spans="4:20" x14ac:dyDescent="0.25">
      <c r="D208" s="135"/>
      <c r="E208" s="135"/>
      <c r="G208" s="153"/>
      <c r="H208" s="23"/>
      <c r="I208" s="23"/>
      <c r="J208" s="20"/>
      <c r="K208" s="20"/>
      <c r="L208" s="20"/>
      <c r="M208" s="20"/>
      <c r="N208" s="20"/>
      <c r="O208" s="20"/>
      <c r="P208" s="20"/>
      <c r="Q208" s="20"/>
      <c r="R208" s="20"/>
      <c r="S208" s="20"/>
      <c r="T208" s="20"/>
    </row>
    <row r="209" spans="4:20" x14ac:dyDescent="0.25">
      <c r="D209" s="135"/>
      <c r="E209" s="135"/>
      <c r="G209" s="153"/>
      <c r="H209" s="23"/>
      <c r="I209" s="23"/>
      <c r="J209" s="20"/>
      <c r="K209" s="20"/>
      <c r="L209" s="20"/>
      <c r="M209" s="20"/>
      <c r="N209" s="20"/>
      <c r="O209" s="20"/>
      <c r="P209" s="20"/>
      <c r="Q209" s="20"/>
      <c r="R209" s="20"/>
      <c r="S209" s="20"/>
      <c r="T209" s="20"/>
    </row>
    <row r="210" spans="4:20" x14ac:dyDescent="0.25">
      <c r="D210" s="135"/>
      <c r="E210" s="135"/>
      <c r="G210" s="153"/>
      <c r="H210" s="23"/>
      <c r="I210" s="23"/>
      <c r="J210" s="20"/>
      <c r="K210" s="20"/>
      <c r="L210" s="20"/>
      <c r="M210" s="20"/>
      <c r="N210" s="20"/>
      <c r="O210" s="20"/>
      <c r="P210" s="20"/>
      <c r="Q210" s="20"/>
      <c r="R210" s="20"/>
      <c r="S210" s="20"/>
      <c r="T210" s="20"/>
    </row>
    <row r="211" spans="4:20" x14ac:dyDescent="0.25">
      <c r="D211" s="135"/>
      <c r="E211" s="135"/>
      <c r="G211" s="153"/>
      <c r="H211" s="23"/>
      <c r="I211" s="23"/>
      <c r="J211" s="20"/>
      <c r="K211" s="20"/>
      <c r="L211" s="20"/>
      <c r="M211" s="20"/>
      <c r="N211" s="20"/>
      <c r="O211" s="20"/>
      <c r="P211" s="20"/>
      <c r="Q211" s="20"/>
      <c r="R211" s="20"/>
      <c r="S211" s="20"/>
      <c r="T211" s="20"/>
    </row>
    <row r="212" spans="4:20" x14ac:dyDescent="0.25">
      <c r="D212" s="135"/>
      <c r="E212" s="135"/>
      <c r="G212" s="153"/>
      <c r="H212" s="23"/>
      <c r="I212" s="23"/>
      <c r="J212" s="20"/>
      <c r="K212" s="20"/>
      <c r="L212" s="20"/>
      <c r="M212" s="20"/>
      <c r="N212" s="20"/>
      <c r="O212" s="20"/>
      <c r="P212" s="20"/>
      <c r="Q212" s="20"/>
      <c r="R212" s="20"/>
      <c r="S212" s="20"/>
      <c r="T212" s="20"/>
    </row>
    <row r="213" spans="4:20" x14ac:dyDescent="0.25">
      <c r="D213" s="135"/>
      <c r="E213" s="135"/>
      <c r="G213" s="153"/>
      <c r="H213" s="23"/>
      <c r="I213" s="23"/>
      <c r="J213" s="20"/>
      <c r="K213" s="20"/>
      <c r="L213" s="20"/>
      <c r="M213" s="20"/>
      <c r="N213" s="20"/>
      <c r="O213" s="20"/>
      <c r="P213" s="20"/>
      <c r="Q213" s="20"/>
      <c r="R213" s="20"/>
      <c r="S213" s="20"/>
      <c r="T213" s="20"/>
    </row>
    <row r="214" spans="4:20" x14ac:dyDescent="0.25">
      <c r="D214" s="135"/>
      <c r="E214" s="135"/>
      <c r="G214" s="153"/>
      <c r="H214" s="23"/>
      <c r="I214" s="23"/>
      <c r="J214" s="20"/>
      <c r="K214" s="20"/>
      <c r="L214" s="20"/>
      <c r="M214" s="20"/>
      <c r="N214" s="20"/>
      <c r="O214" s="20"/>
      <c r="P214" s="20"/>
      <c r="Q214" s="20"/>
      <c r="R214" s="20"/>
      <c r="S214" s="20"/>
      <c r="T214" s="20"/>
    </row>
    <row r="215" spans="4:20" x14ac:dyDescent="0.25">
      <c r="D215" s="135"/>
      <c r="E215" s="135"/>
      <c r="G215" s="153"/>
      <c r="H215" s="23"/>
      <c r="I215" s="23"/>
      <c r="J215" s="20"/>
      <c r="K215" s="20"/>
      <c r="L215" s="20"/>
      <c r="M215" s="20"/>
      <c r="N215" s="20"/>
      <c r="O215" s="20"/>
      <c r="P215" s="20"/>
      <c r="Q215" s="20"/>
      <c r="R215" s="20"/>
      <c r="S215" s="20"/>
      <c r="T215" s="20"/>
    </row>
    <row r="216" spans="4:20" x14ac:dyDescent="0.25">
      <c r="D216" s="135"/>
      <c r="E216" s="135"/>
      <c r="G216" s="153"/>
      <c r="H216" s="23"/>
      <c r="I216" s="23"/>
      <c r="J216" s="20"/>
      <c r="K216" s="20"/>
      <c r="L216" s="20"/>
      <c r="M216" s="20"/>
      <c r="N216" s="20"/>
      <c r="O216" s="20"/>
      <c r="P216" s="20"/>
      <c r="Q216" s="20"/>
      <c r="R216" s="20"/>
      <c r="S216" s="20"/>
      <c r="T216" s="20"/>
    </row>
    <row r="217" spans="4:20" x14ac:dyDescent="0.25">
      <c r="G217" s="153"/>
      <c r="H217" s="23"/>
      <c r="I217" s="23"/>
      <c r="J217" s="20"/>
      <c r="K217" s="20"/>
      <c r="L217" s="20"/>
      <c r="M217" s="20"/>
      <c r="N217" s="20"/>
      <c r="O217" s="20"/>
      <c r="P217" s="20"/>
      <c r="Q217" s="20"/>
      <c r="R217" s="20"/>
      <c r="S217" s="20"/>
      <c r="T217" s="20"/>
    </row>
    <row r="218" spans="4:20" x14ac:dyDescent="0.25">
      <c r="G218" s="153"/>
      <c r="H218" s="23"/>
      <c r="I218" s="23"/>
      <c r="J218" s="20"/>
      <c r="K218" s="20"/>
      <c r="L218" s="20"/>
      <c r="M218" s="20"/>
      <c r="N218" s="20"/>
      <c r="O218" s="20"/>
      <c r="P218" s="20"/>
      <c r="Q218" s="20"/>
      <c r="R218" s="20"/>
      <c r="S218" s="20"/>
      <c r="T218" s="20"/>
    </row>
    <row r="219" spans="4:20" x14ac:dyDescent="0.25">
      <c r="G219" s="153"/>
      <c r="H219" s="23"/>
      <c r="I219" s="23"/>
      <c r="J219" s="20"/>
      <c r="K219" s="20"/>
      <c r="L219" s="20"/>
      <c r="M219" s="20"/>
      <c r="N219" s="20"/>
      <c r="O219" s="20"/>
      <c r="P219" s="20"/>
      <c r="Q219" s="20"/>
      <c r="R219" s="20"/>
      <c r="S219" s="20"/>
      <c r="T219" s="20"/>
    </row>
    <row r="220" spans="4:20" x14ac:dyDescent="0.25">
      <c r="G220" s="153"/>
      <c r="H220" s="23"/>
      <c r="I220" s="23"/>
      <c r="J220" s="20"/>
      <c r="K220" s="20"/>
      <c r="L220" s="20"/>
      <c r="M220" s="20"/>
      <c r="N220" s="20"/>
      <c r="O220" s="20"/>
      <c r="P220" s="20"/>
      <c r="Q220" s="20"/>
      <c r="R220" s="20"/>
      <c r="S220" s="20"/>
      <c r="T220" s="20"/>
    </row>
    <row r="221" spans="4:20" x14ac:dyDescent="0.25">
      <c r="G221" s="153"/>
      <c r="H221" s="23"/>
      <c r="I221" s="23"/>
      <c r="J221" s="20"/>
      <c r="K221" s="20"/>
      <c r="L221" s="20"/>
      <c r="M221" s="20"/>
      <c r="N221" s="20"/>
      <c r="O221" s="20"/>
      <c r="P221" s="20"/>
      <c r="Q221" s="20"/>
      <c r="R221" s="20"/>
      <c r="S221" s="20"/>
      <c r="T221" s="20"/>
    </row>
    <row r="222" spans="4:20" x14ac:dyDescent="0.25">
      <c r="G222" s="153"/>
      <c r="H222" s="23"/>
      <c r="I222" s="23"/>
      <c r="J222" s="20"/>
      <c r="K222" s="20"/>
      <c r="L222" s="20"/>
      <c r="M222" s="20"/>
      <c r="N222" s="20"/>
      <c r="O222" s="20"/>
      <c r="P222" s="20"/>
      <c r="Q222" s="20"/>
      <c r="R222" s="20"/>
      <c r="S222" s="20"/>
      <c r="T222" s="20"/>
    </row>
    <row r="223" spans="4:20" x14ac:dyDescent="0.25">
      <c r="G223" s="153"/>
      <c r="H223" s="23"/>
      <c r="I223" s="23"/>
      <c r="J223" s="20"/>
      <c r="K223" s="20"/>
      <c r="L223" s="20"/>
      <c r="M223" s="20"/>
      <c r="N223" s="20"/>
      <c r="O223" s="20"/>
      <c r="P223" s="20"/>
      <c r="Q223" s="20"/>
      <c r="R223" s="20"/>
      <c r="S223" s="20"/>
      <c r="T223" s="20"/>
    </row>
    <row r="224" spans="4:20" x14ac:dyDescent="0.25">
      <c r="G224" s="153"/>
      <c r="H224" s="23"/>
      <c r="I224" s="23"/>
      <c r="J224" s="20"/>
      <c r="K224" s="20"/>
      <c r="L224" s="20"/>
      <c r="M224" s="20"/>
      <c r="N224" s="20"/>
      <c r="O224" s="20"/>
      <c r="P224" s="20"/>
      <c r="Q224" s="20"/>
      <c r="R224" s="20"/>
      <c r="S224" s="20"/>
      <c r="T224" s="20"/>
    </row>
    <row r="225" spans="7:20" x14ac:dyDescent="0.25">
      <c r="G225" s="153"/>
      <c r="H225" s="23"/>
      <c r="I225" s="23"/>
      <c r="J225" s="20"/>
      <c r="K225" s="20"/>
      <c r="L225" s="20"/>
      <c r="M225" s="20"/>
      <c r="N225" s="20"/>
      <c r="O225" s="20"/>
      <c r="P225" s="20"/>
      <c r="Q225" s="20"/>
      <c r="R225" s="20"/>
      <c r="S225" s="20"/>
      <c r="T225" s="20"/>
    </row>
    <row r="226" spans="7:20" x14ac:dyDescent="0.25">
      <c r="G226" s="153"/>
      <c r="H226" s="23"/>
      <c r="I226" s="23"/>
      <c r="J226" s="20"/>
      <c r="K226" s="20"/>
      <c r="L226" s="20"/>
      <c r="M226" s="20"/>
      <c r="N226" s="20"/>
      <c r="O226" s="20"/>
      <c r="P226" s="20"/>
      <c r="Q226" s="20"/>
      <c r="R226" s="20"/>
      <c r="S226" s="20"/>
      <c r="T226" s="20"/>
    </row>
    <row r="227" spans="7:20" x14ac:dyDescent="0.25">
      <c r="G227" s="153"/>
      <c r="H227" s="23"/>
      <c r="I227" s="23"/>
      <c r="J227" s="20"/>
      <c r="K227" s="20"/>
      <c r="L227" s="20"/>
      <c r="M227" s="20"/>
      <c r="N227" s="20"/>
      <c r="O227" s="20"/>
      <c r="P227" s="20"/>
      <c r="Q227" s="20"/>
      <c r="R227" s="20"/>
      <c r="S227" s="20"/>
      <c r="T227" s="20"/>
    </row>
    <row r="228" spans="7:20" x14ac:dyDescent="0.25">
      <c r="G228" s="153"/>
      <c r="H228" s="23"/>
      <c r="I228" s="23"/>
      <c r="J228" s="20"/>
      <c r="K228" s="20"/>
      <c r="L228" s="20"/>
      <c r="M228" s="20"/>
      <c r="N228" s="20"/>
      <c r="O228" s="20"/>
      <c r="P228" s="20"/>
      <c r="Q228" s="20"/>
      <c r="R228" s="20"/>
      <c r="S228" s="20"/>
      <c r="T228" s="20"/>
    </row>
    <row r="229" spans="7:20" x14ac:dyDescent="0.25">
      <c r="G229" s="153"/>
      <c r="H229" s="23"/>
      <c r="I229" s="23"/>
      <c r="J229" s="20"/>
      <c r="K229" s="20"/>
      <c r="L229" s="20"/>
      <c r="M229" s="20"/>
      <c r="N229" s="20"/>
      <c r="O229" s="20"/>
      <c r="P229" s="20"/>
      <c r="Q229" s="20"/>
      <c r="R229" s="20"/>
      <c r="S229" s="20"/>
      <c r="T229" s="20"/>
    </row>
    <row r="230" spans="7:20" x14ac:dyDescent="0.25">
      <c r="G230" s="153"/>
      <c r="H230" s="23"/>
      <c r="I230" s="23"/>
      <c r="J230" s="20"/>
      <c r="K230" s="20"/>
      <c r="L230" s="20"/>
      <c r="M230" s="20"/>
      <c r="N230" s="20"/>
      <c r="O230" s="20"/>
      <c r="P230" s="20"/>
      <c r="Q230" s="20"/>
      <c r="R230" s="20"/>
      <c r="S230" s="20"/>
      <c r="T230" s="20"/>
    </row>
    <row r="231" spans="7:20" x14ac:dyDescent="0.25">
      <c r="G231" s="153"/>
      <c r="H231" s="23"/>
      <c r="I231" s="23"/>
      <c r="J231" s="20"/>
      <c r="K231" s="20"/>
      <c r="L231" s="20"/>
      <c r="M231" s="20"/>
      <c r="N231" s="20"/>
      <c r="O231" s="20"/>
      <c r="P231" s="20"/>
      <c r="Q231" s="20"/>
      <c r="R231" s="20"/>
      <c r="S231" s="20"/>
      <c r="T231" s="20"/>
    </row>
    <row r="232" spans="7:20" x14ac:dyDescent="0.25">
      <c r="G232" s="153"/>
      <c r="H232" s="23"/>
      <c r="I232" s="23"/>
      <c r="J232" s="20"/>
      <c r="K232" s="20"/>
      <c r="L232" s="20"/>
      <c r="M232" s="20"/>
      <c r="N232" s="20"/>
      <c r="O232" s="20"/>
      <c r="P232" s="20"/>
      <c r="Q232" s="20"/>
      <c r="R232" s="20"/>
      <c r="S232" s="20"/>
      <c r="T232" s="20"/>
    </row>
    <row r="233" spans="7:20" x14ac:dyDescent="0.25">
      <c r="G233" s="153"/>
      <c r="H233" s="23"/>
      <c r="I233" s="23"/>
      <c r="J233" s="20"/>
      <c r="K233" s="20"/>
      <c r="L233" s="20"/>
      <c r="M233" s="20"/>
      <c r="N233" s="20"/>
      <c r="O233" s="20"/>
      <c r="P233" s="20"/>
      <c r="Q233" s="20"/>
      <c r="R233" s="20"/>
      <c r="S233" s="20"/>
      <c r="T233" s="20"/>
    </row>
    <row r="234" spans="7:20" x14ac:dyDescent="0.25">
      <c r="G234" s="153"/>
      <c r="H234" s="23"/>
      <c r="I234" s="23"/>
      <c r="J234" s="20"/>
      <c r="K234" s="20"/>
      <c r="L234" s="20"/>
      <c r="M234" s="20"/>
      <c r="N234" s="20"/>
      <c r="O234" s="20"/>
      <c r="P234" s="20"/>
      <c r="Q234" s="20"/>
      <c r="R234" s="20"/>
      <c r="S234" s="20"/>
      <c r="T234" s="20"/>
    </row>
    <row r="235" spans="7:20" x14ac:dyDescent="0.25">
      <c r="G235" s="153"/>
      <c r="H235" s="23"/>
      <c r="I235" s="23"/>
      <c r="J235" s="20"/>
      <c r="K235" s="20"/>
      <c r="L235" s="20"/>
      <c r="M235" s="20"/>
      <c r="N235" s="20"/>
      <c r="O235" s="20"/>
      <c r="P235" s="20"/>
      <c r="Q235" s="20"/>
      <c r="R235" s="20"/>
      <c r="S235" s="20"/>
      <c r="T235" s="20"/>
    </row>
    <row r="236" spans="7:20" x14ac:dyDescent="0.25">
      <c r="G236" s="153"/>
      <c r="H236" s="23"/>
      <c r="I236" s="23"/>
      <c r="J236" s="20"/>
      <c r="K236" s="20"/>
      <c r="L236" s="20"/>
      <c r="M236" s="20"/>
      <c r="N236" s="20"/>
      <c r="O236" s="20"/>
      <c r="P236" s="20"/>
      <c r="Q236" s="20"/>
      <c r="R236" s="20"/>
      <c r="S236" s="20"/>
      <c r="T236" s="20"/>
    </row>
    <row r="237" spans="7:20" x14ac:dyDescent="0.25">
      <c r="G237" s="153"/>
      <c r="H237" s="23"/>
      <c r="I237" s="23"/>
      <c r="J237" s="20"/>
      <c r="K237" s="20"/>
      <c r="L237" s="20"/>
      <c r="M237" s="20"/>
      <c r="N237" s="20"/>
      <c r="O237" s="20"/>
      <c r="P237" s="20"/>
      <c r="Q237" s="20"/>
      <c r="R237" s="20"/>
      <c r="S237" s="20"/>
      <c r="T237" s="20"/>
    </row>
    <row r="238" spans="7:20" x14ac:dyDescent="0.25">
      <c r="G238" s="153"/>
      <c r="H238" s="23"/>
      <c r="I238" s="23"/>
      <c r="J238" s="20"/>
      <c r="K238" s="20"/>
      <c r="L238" s="20"/>
      <c r="M238" s="20"/>
      <c r="N238" s="20"/>
      <c r="O238" s="20"/>
      <c r="P238" s="20"/>
      <c r="Q238" s="20"/>
      <c r="R238" s="20"/>
      <c r="S238" s="20"/>
      <c r="T238" s="20"/>
    </row>
    <row r="239" spans="7:20" x14ac:dyDescent="0.25">
      <c r="G239" s="153"/>
      <c r="H239" s="23"/>
      <c r="I239" s="23"/>
      <c r="J239" s="20"/>
      <c r="K239" s="20"/>
      <c r="L239" s="20"/>
      <c r="M239" s="20"/>
      <c r="N239" s="20"/>
      <c r="O239" s="20"/>
      <c r="P239" s="20"/>
      <c r="Q239" s="20"/>
      <c r="R239" s="20"/>
      <c r="S239" s="20"/>
      <c r="T239" s="20"/>
    </row>
    <row r="240" spans="7:20" x14ac:dyDescent="0.25">
      <c r="G240" s="153"/>
      <c r="H240" s="23"/>
      <c r="I240" s="23"/>
      <c r="J240" s="20"/>
      <c r="K240" s="20"/>
      <c r="L240" s="20"/>
      <c r="M240" s="20"/>
      <c r="N240" s="20"/>
      <c r="O240" s="20"/>
      <c r="P240" s="20"/>
      <c r="Q240" s="20"/>
      <c r="R240" s="20"/>
      <c r="S240" s="20"/>
      <c r="T240" s="20"/>
    </row>
    <row r="241" spans="7:20" x14ac:dyDescent="0.25">
      <c r="G241" s="153"/>
      <c r="H241" s="23"/>
      <c r="I241" s="23"/>
      <c r="J241" s="20"/>
      <c r="K241" s="20"/>
      <c r="L241" s="20"/>
      <c r="M241" s="20"/>
      <c r="N241" s="20"/>
      <c r="O241" s="20"/>
      <c r="P241" s="20"/>
      <c r="Q241" s="20"/>
      <c r="R241" s="20"/>
      <c r="S241" s="20"/>
      <c r="T241" s="20"/>
    </row>
    <row r="242" spans="7:20" x14ac:dyDescent="0.25">
      <c r="G242" s="153"/>
      <c r="H242" s="23"/>
      <c r="I242" s="23"/>
      <c r="J242" s="20"/>
      <c r="K242" s="20"/>
      <c r="L242" s="20"/>
      <c r="M242" s="20"/>
      <c r="N242" s="20"/>
      <c r="O242" s="20"/>
      <c r="P242" s="20"/>
      <c r="Q242" s="20"/>
      <c r="R242" s="20"/>
      <c r="S242" s="20"/>
      <c r="T242" s="20"/>
    </row>
    <row r="243" spans="7:20" x14ac:dyDescent="0.25">
      <c r="G243" s="153"/>
      <c r="H243" s="23"/>
      <c r="I243" s="23"/>
      <c r="J243" s="20"/>
      <c r="K243" s="20"/>
      <c r="L243" s="20"/>
      <c r="M243" s="20"/>
      <c r="N243" s="20"/>
      <c r="O243" s="20"/>
      <c r="P243" s="20"/>
      <c r="Q243" s="20"/>
      <c r="R243" s="20"/>
      <c r="S243" s="20"/>
      <c r="T243" s="20"/>
    </row>
    <row r="244" spans="7:20" x14ac:dyDescent="0.25">
      <c r="G244" s="153"/>
      <c r="H244" s="23"/>
      <c r="I244" s="23"/>
      <c r="J244" s="20"/>
      <c r="K244" s="20"/>
      <c r="L244" s="20"/>
      <c r="M244" s="20"/>
      <c r="N244" s="20"/>
      <c r="O244" s="20"/>
      <c r="P244" s="20"/>
      <c r="Q244" s="20"/>
      <c r="R244" s="20"/>
      <c r="S244" s="20"/>
      <c r="T244" s="20"/>
    </row>
    <row r="245" spans="7:20" x14ac:dyDescent="0.25">
      <c r="G245" s="153"/>
      <c r="H245" s="23"/>
      <c r="I245" s="23"/>
      <c r="J245" s="20"/>
      <c r="K245" s="20"/>
      <c r="L245" s="20"/>
      <c r="M245" s="20"/>
      <c r="N245" s="20"/>
      <c r="O245" s="20"/>
      <c r="P245" s="20"/>
      <c r="Q245" s="20"/>
      <c r="R245" s="20"/>
      <c r="S245" s="20"/>
      <c r="T245" s="20"/>
    </row>
    <row r="246" spans="7:20" x14ac:dyDescent="0.25">
      <c r="G246" s="153"/>
      <c r="H246" s="23"/>
      <c r="I246" s="23"/>
      <c r="J246" s="20"/>
      <c r="K246" s="20"/>
      <c r="L246" s="20"/>
      <c r="M246" s="20"/>
      <c r="N246" s="20"/>
      <c r="O246" s="20"/>
      <c r="P246" s="20"/>
      <c r="Q246" s="20"/>
      <c r="R246" s="20"/>
      <c r="S246" s="20"/>
      <c r="T246" s="20"/>
    </row>
    <row r="247" spans="7:20" x14ac:dyDescent="0.25">
      <c r="G247" s="153"/>
      <c r="H247" s="23"/>
      <c r="I247" s="23"/>
      <c r="J247" s="20"/>
      <c r="K247" s="20"/>
      <c r="L247" s="20"/>
      <c r="M247" s="20"/>
      <c r="N247" s="20"/>
      <c r="O247" s="20"/>
      <c r="P247" s="20"/>
      <c r="Q247" s="20"/>
      <c r="R247" s="20"/>
      <c r="S247" s="20"/>
      <c r="T247" s="20"/>
    </row>
    <row r="248" spans="7:20" x14ac:dyDescent="0.25">
      <c r="G248" s="153"/>
      <c r="H248" s="23"/>
      <c r="I248" s="23"/>
      <c r="J248" s="20"/>
      <c r="K248" s="20"/>
      <c r="L248" s="20"/>
      <c r="M248" s="20"/>
      <c r="N248" s="20"/>
      <c r="O248" s="20"/>
      <c r="P248" s="20"/>
      <c r="Q248" s="20"/>
      <c r="R248" s="20"/>
      <c r="S248" s="20"/>
      <c r="T248" s="20"/>
    </row>
    <row r="249" spans="7:20" x14ac:dyDescent="0.25">
      <c r="G249" s="153"/>
      <c r="H249" s="23"/>
      <c r="I249" s="23"/>
      <c r="J249" s="20"/>
      <c r="K249" s="20"/>
      <c r="L249" s="20"/>
      <c r="M249" s="20"/>
      <c r="N249" s="20"/>
      <c r="O249" s="20"/>
      <c r="P249" s="20"/>
      <c r="Q249" s="20"/>
      <c r="R249" s="20"/>
      <c r="S249" s="20"/>
      <c r="T249" s="20"/>
    </row>
    <row r="250" spans="7:20" x14ac:dyDescent="0.25">
      <c r="G250" s="153"/>
      <c r="H250" s="23"/>
      <c r="I250" s="23"/>
      <c r="J250" s="20"/>
      <c r="K250" s="20"/>
      <c r="L250" s="20"/>
      <c r="M250" s="20"/>
      <c r="N250" s="20"/>
      <c r="O250" s="20"/>
      <c r="P250" s="20"/>
      <c r="Q250" s="20"/>
      <c r="R250" s="20"/>
      <c r="S250" s="20"/>
      <c r="T250" s="20"/>
    </row>
    <row r="251" spans="7:20" x14ac:dyDescent="0.25">
      <c r="G251" s="153"/>
      <c r="H251" s="23"/>
      <c r="I251" s="23"/>
      <c r="J251" s="20"/>
      <c r="K251" s="20"/>
      <c r="L251" s="20"/>
      <c r="M251" s="20"/>
      <c r="N251" s="20"/>
      <c r="O251" s="20"/>
      <c r="P251" s="20"/>
      <c r="Q251" s="20"/>
      <c r="R251" s="20"/>
      <c r="S251" s="20"/>
      <c r="T251" s="20"/>
    </row>
    <row r="252" spans="7:20" x14ac:dyDescent="0.25">
      <c r="G252" s="153"/>
      <c r="H252" s="23"/>
      <c r="I252" s="23"/>
      <c r="J252" s="20"/>
      <c r="K252" s="20"/>
      <c r="L252" s="20"/>
      <c r="M252" s="20"/>
      <c r="N252" s="20"/>
      <c r="O252" s="20"/>
      <c r="P252" s="20"/>
      <c r="Q252" s="20"/>
      <c r="R252" s="20"/>
      <c r="S252" s="20"/>
      <c r="T252" s="20"/>
    </row>
    <row r="253" spans="7:20" x14ac:dyDescent="0.25">
      <c r="G253" s="153"/>
      <c r="H253" s="23"/>
      <c r="I253" s="23"/>
      <c r="J253" s="20"/>
      <c r="K253" s="20"/>
      <c r="L253" s="20"/>
      <c r="M253" s="20"/>
      <c r="N253" s="20"/>
      <c r="O253" s="20"/>
      <c r="P253" s="20"/>
      <c r="Q253" s="20"/>
      <c r="R253" s="20"/>
      <c r="S253" s="20"/>
      <c r="T253" s="20"/>
    </row>
    <row r="254" spans="7:20" x14ac:dyDescent="0.25">
      <c r="G254" s="153"/>
      <c r="H254" s="23"/>
      <c r="I254" s="23"/>
      <c r="J254" s="20"/>
      <c r="K254" s="20"/>
      <c r="L254" s="20"/>
      <c r="M254" s="20"/>
      <c r="N254" s="20"/>
      <c r="O254" s="20"/>
      <c r="P254" s="20"/>
      <c r="Q254" s="20"/>
      <c r="R254" s="20"/>
      <c r="S254" s="20"/>
      <c r="T254" s="20"/>
    </row>
    <row r="255" spans="7:20" x14ac:dyDescent="0.25">
      <c r="G255" s="153"/>
      <c r="H255" s="23"/>
      <c r="I255" s="23"/>
      <c r="J255" s="20"/>
      <c r="K255" s="20"/>
      <c r="L255" s="20"/>
      <c r="M255" s="20"/>
      <c r="N255" s="20"/>
      <c r="O255" s="20"/>
      <c r="P255" s="20"/>
      <c r="Q255" s="20"/>
      <c r="R255" s="20"/>
      <c r="S255" s="20"/>
      <c r="T255" s="20"/>
    </row>
    <row r="256" spans="7:20" x14ac:dyDescent="0.25">
      <c r="G256" s="153"/>
      <c r="H256" s="23"/>
      <c r="I256" s="23"/>
      <c r="J256" s="20"/>
      <c r="K256" s="20"/>
      <c r="L256" s="20"/>
      <c r="M256" s="20"/>
      <c r="N256" s="20"/>
      <c r="O256" s="20"/>
      <c r="P256" s="20"/>
      <c r="Q256" s="20"/>
      <c r="R256" s="20"/>
      <c r="S256" s="20"/>
      <c r="T256" s="20"/>
    </row>
    <row r="257" spans="7:20" x14ac:dyDescent="0.25">
      <c r="G257" s="153"/>
      <c r="H257" s="23"/>
      <c r="I257" s="23"/>
      <c r="J257" s="20"/>
      <c r="K257" s="20"/>
      <c r="L257" s="20"/>
      <c r="M257" s="20"/>
      <c r="N257" s="20"/>
      <c r="O257" s="20"/>
      <c r="P257" s="20"/>
      <c r="Q257" s="20"/>
      <c r="R257" s="20"/>
      <c r="S257" s="20"/>
      <c r="T257" s="20"/>
    </row>
    <row r="258" spans="7:20" x14ac:dyDescent="0.25">
      <c r="G258" s="153"/>
      <c r="H258" s="23"/>
      <c r="I258" s="23"/>
      <c r="J258" s="20"/>
      <c r="K258" s="20"/>
      <c r="L258" s="20"/>
      <c r="M258" s="20"/>
      <c r="N258" s="20"/>
      <c r="O258" s="20"/>
      <c r="P258" s="20"/>
      <c r="Q258" s="20"/>
      <c r="R258" s="20"/>
      <c r="S258" s="20"/>
      <c r="T258" s="20"/>
    </row>
    <row r="259" spans="7:20" x14ac:dyDescent="0.25">
      <c r="G259" s="153"/>
      <c r="H259" s="23"/>
      <c r="I259" s="23"/>
      <c r="J259" s="20"/>
      <c r="K259" s="20"/>
      <c r="L259" s="20"/>
      <c r="M259" s="20"/>
      <c r="N259" s="20"/>
      <c r="O259" s="20"/>
      <c r="P259" s="20"/>
      <c r="Q259" s="20"/>
      <c r="R259" s="20"/>
      <c r="S259" s="20"/>
      <c r="T259" s="20"/>
    </row>
    <row r="260" spans="7:20" x14ac:dyDescent="0.25">
      <c r="G260" s="153"/>
      <c r="H260" s="23"/>
      <c r="I260" s="23"/>
      <c r="J260" s="20"/>
      <c r="K260" s="20"/>
      <c r="L260" s="20"/>
      <c r="M260" s="20"/>
      <c r="N260" s="20"/>
      <c r="O260" s="20"/>
      <c r="P260" s="20"/>
      <c r="Q260" s="20"/>
      <c r="R260" s="20"/>
      <c r="S260" s="20"/>
      <c r="T260" s="20"/>
    </row>
    <row r="261" spans="7:20" x14ac:dyDescent="0.25">
      <c r="G261" s="153"/>
      <c r="H261" s="23"/>
      <c r="I261" s="23"/>
      <c r="J261" s="20"/>
      <c r="K261" s="20"/>
      <c r="L261" s="20"/>
      <c r="M261" s="20"/>
      <c r="N261" s="20"/>
      <c r="O261" s="20"/>
      <c r="P261" s="20"/>
      <c r="Q261" s="20"/>
      <c r="R261" s="20"/>
      <c r="S261" s="20"/>
      <c r="T261" s="20"/>
    </row>
    <row r="262" spans="7:20" x14ac:dyDescent="0.25">
      <c r="G262" s="153"/>
      <c r="H262" s="23"/>
      <c r="I262" s="23"/>
      <c r="J262" s="20"/>
      <c r="K262" s="20"/>
      <c r="L262" s="20"/>
      <c r="M262" s="20"/>
      <c r="N262" s="20"/>
      <c r="O262" s="20"/>
      <c r="P262" s="20"/>
      <c r="Q262" s="20"/>
      <c r="R262" s="20"/>
      <c r="S262" s="20"/>
      <c r="T262" s="20"/>
    </row>
    <row r="263" spans="7:20" x14ac:dyDescent="0.25">
      <c r="G263" s="153"/>
      <c r="H263" s="23"/>
      <c r="I263" s="23"/>
      <c r="J263" s="20"/>
      <c r="K263" s="20"/>
      <c r="L263" s="20"/>
      <c r="M263" s="20"/>
      <c r="N263" s="20"/>
      <c r="O263" s="20"/>
      <c r="P263" s="20"/>
      <c r="Q263" s="20"/>
      <c r="R263" s="20"/>
      <c r="S263" s="20"/>
      <c r="T263" s="20"/>
    </row>
    <row r="264" spans="7:20" x14ac:dyDescent="0.25">
      <c r="G264" s="153"/>
      <c r="H264" s="23"/>
      <c r="I264" s="23"/>
      <c r="J264" s="20"/>
      <c r="K264" s="20"/>
      <c r="L264" s="20"/>
      <c r="M264" s="20"/>
      <c r="N264" s="20"/>
      <c r="O264" s="20"/>
      <c r="P264" s="20"/>
      <c r="Q264" s="20"/>
      <c r="R264" s="20"/>
      <c r="S264" s="20"/>
      <c r="T264" s="20"/>
    </row>
    <row r="265" spans="7:20" x14ac:dyDescent="0.25">
      <c r="G265" s="153"/>
      <c r="H265" s="23"/>
      <c r="I265" s="23"/>
      <c r="J265" s="20"/>
      <c r="K265" s="20"/>
      <c r="L265" s="20"/>
      <c r="M265" s="20"/>
      <c r="N265" s="20"/>
      <c r="O265" s="20"/>
      <c r="P265" s="20"/>
      <c r="Q265" s="20"/>
      <c r="R265" s="20"/>
      <c r="S265" s="20"/>
      <c r="T265" s="20"/>
    </row>
    <row r="266" spans="7:20" x14ac:dyDescent="0.25">
      <c r="G266" s="153"/>
      <c r="H266" s="23"/>
      <c r="I266" s="23"/>
      <c r="J266" s="20"/>
      <c r="K266" s="20"/>
      <c r="L266" s="20"/>
      <c r="M266" s="20"/>
      <c r="N266" s="20"/>
      <c r="O266" s="20"/>
      <c r="P266" s="20"/>
      <c r="Q266" s="20"/>
      <c r="R266" s="20"/>
      <c r="S266" s="20"/>
      <c r="T266" s="20"/>
    </row>
    <row r="267" spans="7:20" x14ac:dyDescent="0.25">
      <c r="G267" s="153"/>
      <c r="H267" s="23"/>
      <c r="I267" s="23"/>
      <c r="J267" s="20"/>
      <c r="K267" s="20"/>
      <c r="L267" s="20"/>
      <c r="M267" s="20"/>
      <c r="N267" s="20"/>
      <c r="O267" s="20"/>
      <c r="P267" s="20"/>
      <c r="Q267" s="20"/>
      <c r="R267" s="20"/>
      <c r="S267" s="20"/>
      <c r="T267" s="20"/>
    </row>
    <row r="268" spans="7:20" x14ac:dyDescent="0.25">
      <c r="G268" s="153"/>
      <c r="H268" s="23"/>
      <c r="I268" s="23"/>
      <c r="J268" s="20"/>
      <c r="K268" s="20"/>
      <c r="L268" s="20"/>
      <c r="M268" s="20"/>
      <c r="N268" s="20"/>
      <c r="O268" s="20"/>
      <c r="P268" s="20"/>
      <c r="Q268" s="20"/>
      <c r="R268" s="20"/>
      <c r="S268" s="20"/>
      <c r="T268" s="20"/>
    </row>
    <row r="269" spans="7:20" x14ac:dyDescent="0.25">
      <c r="G269" s="153"/>
      <c r="H269" s="23"/>
      <c r="I269" s="23"/>
      <c r="J269" s="20"/>
      <c r="K269" s="20"/>
      <c r="L269" s="20"/>
      <c r="M269" s="20"/>
      <c r="N269" s="20"/>
      <c r="O269" s="20"/>
      <c r="P269" s="20"/>
      <c r="Q269" s="20"/>
      <c r="R269" s="20"/>
      <c r="S269" s="20"/>
      <c r="T269" s="20"/>
    </row>
    <row r="270" spans="7:20" x14ac:dyDescent="0.25">
      <c r="G270" s="153"/>
      <c r="H270" s="23"/>
      <c r="I270" s="23"/>
      <c r="J270" s="20"/>
      <c r="K270" s="20"/>
      <c r="L270" s="20"/>
      <c r="M270" s="20"/>
      <c r="N270" s="20"/>
      <c r="O270" s="20"/>
      <c r="P270" s="20"/>
      <c r="Q270" s="20"/>
      <c r="R270" s="20"/>
      <c r="S270" s="20"/>
      <c r="T270" s="20"/>
    </row>
    <row r="271" spans="7:20" x14ac:dyDescent="0.25">
      <c r="G271" s="153"/>
      <c r="H271" s="23"/>
      <c r="I271" s="23"/>
      <c r="J271" s="20"/>
      <c r="K271" s="20"/>
      <c r="L271" s="20"/>
      <c r="M271" s="20"/>
      <c r="N271" s="20"/>
      <c r="O271" s="20"/>
      <c r="P271" s="20"/>
      <c r="Q271" s="20"/>
      <c r="R271" s="20"/>
      <c r="S271" s="20"/>
      <c r="T271" s="20"/>
    </row>
    <row r="272" spans="7:20" x14ac:dyDescent="0.25">
      <c r="G272" s="153"/>
      <c r="H272" s="23"/>
      <c r="I272" s="23"/>
      <c r="J272" s="20"/>
      <c r="K272" s="20"/>
      <c r="L272" s="20"/>
      <c r="M272" s="20"/>
      <c r="N272" s="20"/>
      <c r="O272" s="20"/>
      <c r="P272" s="20"/>
      <c r="Q272" s="20"/>
      <c r="R272" s="20"/>
      <c r="S272" s="20"/>
      <c r="T272" s="20"/>
    </row>
    <row r="273" spans="7:20" x14ac:dyDescent="0.25">
      <c r="G273" s="153"/>
      <c r="H273" s="23"/>
      <c r="I273" s="23"/>
      <c r="J273" s="20"/>
      <c r="K273" s="20"/>
      <c r="L273" s="20"/>
      <c r="M273" s="20"/>
      <c r="N273" s="20"/>
      <c r="O273" s="20"/>
      <c r="P273" s="20"/>
      <c r="Q273" s="20"/>
      <c r="R273" s="20"/>
      <c r="S273" s="20"/>
      <c r="T273" s="20"/>
    </row>
    <row r="274" spans="7:20" x14ac:dyDescent="0.25">
      <c r="G274" s="153"/>
      <c r="H274" s="23"/>
      <c r="I274" s="23"/>
      <c r="J274" s="20"/>
      <c r="K274" s="20"/>
      <c r="L274" s="20"/>
      <c r="M274" s="20"/>
      <c r="N274" s="20"/>
      <c r="O274" s="20"/>
      <c r="P274" s="20"/>
      <c r="Q274" s="20"/>
      <c r="R274" s="20"/>
      <c r="S274" s="20"/>
      <c r="T274" s="20"/>
    </row>
    <row r="275" spans="7:20" x14ac:dyDescent="0.25">
      <c r="G275" s="153"/>
      <c r="H275" s="23"/>
      <c r="I275" s="23"/>
      <c r="J275" s="20"/>
      <c r="K275" s="20"/>
      <c r="L275" s="20"/>
      <c r="M275" s="20"/>
      <c r="N275" s="20"/>
      <c r="O275" s="20"/>
      <c r="P275" s="20"/>
      <c r="Q275" s="20"/>
      <c r="R275" s="20"/>
      <c r="S275" s="20"/>
      <c r="T275" s="20"/>
    </row>
    <row r="276" spans="7:20" x14ac:dyDescent="0.25">
      <c r="G276" s="153"/>
      <c r="H276" s="23"/>
      <c r="I276" s="23"/>
      <c r="J276" s="20"/>
      <c r="K276" s="20"/>
      <c r="L276" s="20"/>
      <c r="M276" s="20"/>
      <c r="N276" s="20"/>
      <c r="O276" s="20"/>
      <c r="P276" s="20"/>
      <c r="Q276" s="20"/>
      <c r="R276" s="20"/>
      <c r="S276" s="20"/>
      <c r="T276" s="20"/>
    </row>
    <row r="277" spans="7:20" x14ac:dyDescent="0.25">
      <c r="G277" s="153"/>
      <c r="H277" s="23"/>
      <c r="I277" s="23"/>
      <c r="J277" s="20"/>
      <c r="K277" s="20"/>
      <c r="L277" s="20"/>
      <c r="M277" s="20"/>
      <c r="N277" s="20"/>
      <c r="O277" s="20"/>
      <c r="P277" s="20"/>
      <c r="Q277" s="20"/>
      <c r="R277" s="20"/>
      <c r="S277" s="20"/>
      <c r="T277" s="20"/>
    </row>
    <row r="278" spans="7:20" x14ac:dyDescent="0.25">
      <c r="G278" s="153"/>
      <c r="H278" s="23"/>
      <c r="I278" s="23"/>
      <c r="J278" s="20"/>
      <c r="K278" s="20"/>
      <c r="L278" s="20"/>
      <c r="M278" s="20"/>
      <c r="N278" s="20"/>
      <c r="O278" s="20"/>
      <c r="P278" s="20"/>
      <c r="Q278" s="20"/>
      <c r="R278" s="20"/>
      <c r="S278" s="20"/>
      <c r="T278" s="20"/>
    </row>
    <row r="279" spans="7:20" x14ac:dyDescent="0.25">
      <c r="G279" s="153"/>
      <c r="H279" s="23"/>
      <c r="I279" s="23"/>
      <c r="J279" s="20"/>
      <c r="K279" s="20"/>
      <c r="L279" s="20"/>
      <c r="M279" s="20"/>
      <c r="N279" s="20"/>
      <c r="O279" s="20"/>
      <c r="P279" s="20"/>
      <c r="Q279" s="20"/>
      <c r="R279" s="20"/>
      <c r="S279" s="20"/>
      <c r="T279" s="20"/>
    </row>
    <row r="280" spans="7:20" x14ac:dyDescent="0.25">
      <c r="G280" s="153"/>
      <c r="H280" s="23"/>
      <c r="I280" s="23"/>
      <c r="J280" s="20"/>
      <c r="K280" s="20"/>
      <c r="L280" s="20"/>
      <c r="M280" s="20"/>
      <c r="N280" s="20"/>
      <c r="O280" s="20"/>
      <c r="P280" s="20"/>
      <c r="Q280" s="20"/>
      <c r="R280" s="20"/>
      <c r="S280" s="20"/>
      <c r="T280" s="20"/>
    </row>
    <row r="281" spans="7:20" x14ac:dyDescent="0.25">
      <c r="G281" s="153"/>
      <c r="H281" s="23"/>
      <c r="I281" s="23"/>
      <c r="J281" s="20"/>
      <c r="K281" s="20"/>
      <c r="L281" s="20"/>
      <c r="M281" s="20"/>
      <c r="N281" s="20"/>
      <c r="O281" s="20"/>
      <c r="P281" s="20"/>
      <c r="Q281" s="20"/>
      <c r="R281" s="20"/>
      <c r="S281" s="20"/>
      <c r="T281" s="20"/>
    </row>
    <row r="282" spans="7:20" x14ac:dyDescent="0.25">
      <c r="G282" s="153"/>
      <c r="H282" s="23"/>
      <c r="I282" s="23"/>
      <c r="J282" s="20"/>
      <c r="K282" s="20"/>
      <c r="L282" s="20"/>
      <c r="M282" s="20"/>
      <c r="N282" s="20"/>
      <c r="O282" s="20"/>
      <c r="P282" s="20"/>
      <c r="Q282" s="20"/>
      <c r="R282" s="20"/>
      <c r="S282" s="20"/>
      <c r="T282" s="20"/>
    </row>
    <row r="283" spans="7:20" x14ac:dyDescent="0.25">
      <c r="G283" s="153"/>
      <c r="H283" s="23"/>
      <c r="I283" s="23"/>
      <c r="J283" s="20"/>
      <c r="K283" s="20"/>
      <c r="L283" s="20"/>
      <c r="M283" s="20"/>
      <c r="N283" s="20"/>
      <c r="O283" s="20"/>
      <c r="P283" s="20"/>
      <c r="Q283" s="20"/>
      <c r="R283" s="20"/>
      <c r="S283" s="20"/>
      <c r="T283" s="20"/>
    </row>
    <row r="284" spans="7:20" x14ac:dyDescent="0.25">
      <c r="G284" s="153"/>
      <c r="H284" s="23"/>
      <c r="I284" s="23"/>
      <c r="J284" s="20"/>
      <c r="K284" s="20"/>
      <c r="L284" s="20"/>
      <c r="M284" s="20"/>
      <c r="N284" s="20"/>
      <c r="O284" s="20"/>
      <c r="P284" s="20"/>
      <c r="Q284" s="20"/>
      <c r="R284" s="20"/>
      <c r="S284" s="20"/>
      <c r="T284" s="20"/>
    </row>
    <row r="285" spans="7:20" x14ac:dyDescent="0.25">
      <c r="G285" s="153"/>
      <c r="H285" s="23"/>
      <c r="I285" s="23"/>
      <c r="J285" s="20"/>
      <c r="K285" s="20"/>
      <c r="L285" s="20"/>
      <c r="M285" s="20"/>
      <c r="N285" s="20"/>
      <c r="O285" s="20"/>
      <c r="P285" s="20"/>
      <c r="Q285" s="20"/>
      <c r="R285" s="20"/>
      <c r="S285" s="20"/>
      <c r="T285" s="20"/>
    </row>
    <row r="286" spans="7:20" x14ac:dyDescent="0.25">
      <c r="G286" s="153"/>
      <c r="H286" s="23"/>
      <c r="I286" s="23"/>
      <c r="J286" s="20"/>
      <c r="K286" s="20"/>
      <c r="L286" s="20"/>
      <c r="M286" s="20"/>
      <c r="N286" s="20"/>
      <c r="O286" s="20"/>
      <c r="P286" s="20"/>
      <c r="Q286" s="20"/>
      <c r="R286" s="20"/>
      <c r="S286" s="20"/>
      <c r="T286" s="20"/>
    </row>
    <row r="287" spans="7:20" x14ac:dyDescent="0.25">
      <c r="G287" s="153"/>
      <c r="H287" s="23"/>
      <c r="I287" s="23"/>
      <c r="J287" s="20"/>
      <c r="K287" s="20"/>
      <c r="L287" s="20"/>
      <c r="M287" s="20"/>
      <c r="N287" s="20"/>
      <c r="O287" s="20"/>
      <c r="P287" s="20"/>
      <c r="Q287" s="20"/>
      <c r="R287" s="20"/>
      <c r="S287" s="20"/>
      <c r="T287" s="20"/>
    </row>
    <row r="288" spans="7:20" x14ac:dyDescent="0.25">
      <c r="G288" s="153"/>
      <c r="H288" s="23"/>
      <c r="I288" s="23"/>
      <c r="J288" s="20"/>
      <c r="K288" s="20"/>
      <c r="L288" s="20"/>
      <c r="M288" s="20"/>
      <c r="N288" s="20"/>
      <c r="O288" s="20"/>
      <c r="P288" s="20"/>
      <c r="Q288" s="20"/>
      <c r="R288" s="20"/>
      <c r="S288" s="20"/>
      <c r="T288" s="20"/>
    </row>
    <row r="289" spans="7:20" x14ac:dyDescent="0.25">
      <c r="G289" s="153"/>
      <c r="H289" s="23"/>
      <c r="I289" s="23"/>
      <c r="J289" s="20"/>
      <c r="K289" s="20"/>
      <c r="L289" s="20"/>
      <c r="M289" s="20"/>
      <c r="N289" s="20"/>
      <c r="O289" s="20"/>
      <c r="P289" s="20"/>
      <c r="Q289" s="20"/>
      <c r="R289" s="20"/>
      <c r="S289" s="20"/>
      <c r="T289" s="20"/>
    </row>
    <row r="290" spans="7:20" x14ac:dyDescent="0.25">
      <c r="G290" s="153"/>
      <c r="H290" s="23"/>
      <c r="I290" s="23"/>
      <c r="J290" s="20"/>
      <c r="K290" s="20"/>
      <c r="L290" s="20"/>
      <c r="M290" s="20"/>
      <c r="N290" s="20"/>
      <c r="O290" s="20"/>
      <c r="P290" s="20"/>
      <c r="Q290" s="20"/>
      <c r="R290" s="20"/>
      <c r="S290" s="20"/>
      <c r="T290" s="20"/>
    </row>
    <row r="291" spans="7:20" x14ac:dyDescent="0.25">
      <c r="G291" s="153"/>
      <c r="H291" s="23"/>
      <c r="I291" s="23"/>
      <c r="J291" s="20"/>
      <c r="K291" s="20"/>
      <c r="L291" s="20"/>
      <c r="M291" s="20"/>
      <c r="N291" s="20"/>
      <c r="O291" s="20"/>
      <c r="P291" s="20"/>
      <c r="Q291" s="20"/>
      <c r="R291" s="20"/>
      <c r="S291" s="20"/>
      <c r="T291" s="20"/>
    </row>
    <row r="292" spans="7:20" x14ac:dyDescent="0.25">
      <c r="G292" s="153"/>
      <c r="H292" s="23"/>
      <c r="I292" s="23"/>
      <c r="J292" s="20"/>
      <c r="K292" s="20"/>
      <c r="L292" s="20"/>
      <c r="M292" s="20"/>
      <c r="N292" s="20"/>
      <c r="O292" s="20"/>
      <c r="P292" s="20"/>
      <c r="Q292" s="20"/>
      <c r="R292" s="20"/>
      <c r="S292" s="20"/>
      <c r="T292" s="20"/>
    </row>
    <row r="293" spans="7:20" x14ac:dyDescent="0.25">
      <c r="G293" s="153"/>
      <c r="H293" s="23"/>
      <c r="I293" s="23"/>
      <c r="J293" s="20"/>
      <c r="K293" s="20"/>
      <c r="L293" s="20"/>
      <c r="M293" s="20"/>
      <c r="N293" s="20"/>
      <c r="O293" s="20"/>
      <c r="P293" s="20"/>
      <c r="Q293" s="20"/>
      <c r="R293" s="20"/>
      <c r="S293" s="20"/>
      <c r="T293" s="20"/>
    </row>
    <row r="294" spans="7:20" x14ac:dyDescent="0.25">
      <c r="G294" s="153"/>
      <c r="H294" s="23"/>
      <c r="I294" s="23"/>
      <c r="J294" s="20"/>
      <c r="K294" s="20"/>
      <c r="L294" s="20"/>
      <c r="M294" s="20"/>
      <c r="N294" s="20"/>
      <c r="O294" s="20"/>
      <c r="P294" s="20"/>
      <c r="Q294" s="20"/>
      <c r="R294" s="20"/>
      <c r="S294" s="20"/>
      <c r="T294" s="20"/>
    </row>
    <row r="295" spans="7:20" x14ac:dyDescent="0.25">
      <c r="G295" s="153"/>
      <c r="H295" s="23"/>
      <c r="I295" s="23"/>
      <c r="J295" s="20"/>
      <c r="K295" s="20"/>
      <c r="L295" s="20"/>
      <c r="M295" s="20"/>
      <c r="N295" s="20"/>
      <c r="O295" s="20"/>
      <c r="P295" s="20"/>
      <c r="Q295" s="20"/>
      <c r="R295" s="20"/>
      <c r="S295" s="20"/>
      <c r="T295" s="20"/>
    </row>
    <row r="296" spans="7:20" x14ac:dyDescent="0.25">
      <c r="G296" s="153"/>
      <c r="H296" s="23"/>
      <c r="I296" s="23"/>
      <c r="J296" s="20"/>
      <c r="K296" s="20"/>
      <c r="L296" s="20"/>
      <c r="M296" s="20"/>
      <c r="N296" s="20"/>
      <c r="O296" s="20"/>
      <c r="P296" s="20"/>
      <c r="Q296" s="20"/>
      <c r="R296" s="20"/>
      <c r="S296" s="20"/>
      <c r="T296" s="20"/>
    </row>
    <row r="297" spans="7:20" x14ac:dyDescent="0.25">
      <c r="G297" s="153"/>
      <c r="H297" s="23"/>
      <c r="I297" s="23"/>
      <c r="J297" s="20"/>
      <c r="K297" s="20"/>
      <c r="L297" s="20"/>
      <c r="M297" s="20"/>
      <c r="N297" s="20"/>
      <c r="O297" s="20"/>
      <c r="P297" s="20"/>
      <c r="Q297" s="20"/>
      <c r="R297" s="20"/>
      <c r="S297" s="20"/>
      <c r="T297" s="20"/>
    </row>
    <row r="298" spans="7:20" x14ac:dyDescent="0.25">
      <c r="G298" s="153"/>
      <c r="H298" s="23"/>
      <c r="I298" s="23"/>
      <c r="J298" s="20"/>
      <c r="K298" s="20"/>
      <c r="L298" s="20"/>
      <c r="M298" s="20"/>
      <c r="N298" s="20"/>
      <c r="O298" s="20"/>
      <c r="P298" s="20"/>
      <c r="Q298" s="20"/>
      <c r="R298" s="20"/>
      <c r="S298" s="20"/>
      <c r="T298" s="20"/>
    </row>
    <row r="299" spans="7:20" x14ac:dyDescent="0.25">
      <c r="G299" s="153"/>
      <c r="H299" s="23"/>
      <c r="I299" s="23"/>
      <c r="J299" s="20"/>
      <c r="K299" s="20"/>
      <c r="L299" s="20"/>
      <c r="M299" s="20"/>
      <c r="N299" s="20"/>
      <c r="O299" s="20"/>
      <c r="P299" s="20"/>
      <c r="Q299" s="20"/>
      <c r="R299" s="20"/>
      <c r="S299" s="20"/>
      <c r="T299" s="20"/>
    </row>
    <row r="300" spans="7:20" x14ac:dyDescent="0.25">
      <c r="G300" s="153"/>
      <c r="H300" s="23"/>
      <c r="I300" s="23"/>
      <c r="J300" s="20"/>
      <c r="K300" s="20"/>
      <c r="L300" s="20"/>
      <c r="M300" s="20"/>
      <c r="N300" s="20"/>
      <c r="O300" s="20"/>
      <c r="P300" s="20"/>
      <c r="Q300" s="20"/>
      <c r="R300" s="20"/>
      <c r="S300" s="20"/>
      <c r="T300" s="20"/>
    </row>
    <row r="301" spans="7:20" x14ac:dyDescent="0.25">
      <c r="G301" s="153"/>
      <c r="H301" s="23"/>
      <c r="I301" s="23"/>
      <c r="J301" s="20"/>
      <c r="K301" s="20"/>
      <c r="L301" s="20"/>
      <c r="M301" s="20"/>
      <c r="N301" s="20"/>
      <c r="O301" s="20"/>
      <c r="P301" s="20"/>
      <c r="Q301" s="20"/>
      <c r="R301" s="20"/>
      <c r="S301" s="20"/>
      <c r="T301" s="20"/>
    </row>
    <row r="302" spans="7:20" x14ac:dyDescent="0.25">
      <c r="G302" s="153"/>
      <c r="H302" s="23"/>
      <c r="I302" s="23"/>
      <c r="J302" s="20"/>
      <c r="K302" s="20"/>
      <c r="L302" s="20"/>
      <c r="M302" s="20"/>
      <c r="N302" s="20"/>
      <c r="O302" s="20"/>
      <c r="P302" s="20"/>
      <c r="Q302" s="20"/>
      <c r="R302" s="20"/>
      <c r="S302" s="20"/>
      <c r="T302" s="20"/>
    </row>
    <row r="303" spans="7:20" x14ac:dyDescent="0.25">
      <c r="G303" s="153"/>
      <c r="H303" s="23"/>
      <c r="I303" s="23"/>
      <c r="J303" s="20"/>
      <c r="K303" s="20"/>
      <c r="L303" s="20"/>
      <c r="M303" s="20"/>
      <c r="N303" s="20"/>
      <c r="O303" s="20"/>
      <c r="P303" s="20"/>
      <c r="Q303" s="20"/>
      <c r="R303" s="20"/>
      <c r="S303" s="20"/>
      <c r="T303" s="20"/>
    </row>
    <row r="304" spans="7:20" x14ac:dyDescent="0.25">
      <c r="G304" s="153"/>
      <c r="H304" s="23"/>
      <c r="I304" s="23"/>
      <c r="J304" s="20"/>
      <c r="K304" s="20"/>
      <c r="L304" s="20"/>
      <c r="M304" s="20"/>
      <c r="N304" s="20"/>
      <c r="O304" s="20"/>
      <c r="P304" s="20"/>
      <c r="Q304" s="20"/>
      <c r="R304" s="20"/>
      <c r="S304" s="20"/>
      <c r="T304" s="20"/>
    </row>
    <row r="305" spans="7:20" x14ac:dyDescent="0.25">
      <c r="G305" s="153"/>
      <c r="H305" s="23"/>
      <c r="I305" s="23"/>
      <c r="J305" s="20"/>
      <c r="K305" s="20"/>
      <c r="L305" s="20"/>
      <c r="M305" s="20"/>
      <c r="N305" s="20"/>
      <c r="O305" s="20"/>
      <c r="P305" s="20"/>
      <c r="Q305" s="20"/>
      <c r="R305" s="20"/>
      <c r="S305" s="20"/>
      <c r="T305" s="20"/>
    </row>
    <row r="306" spans="7:20" x14ac:dyDescent="0.25">
      <c r="G306" s="153"/>
      <c r="H306" s="23"/>
      <c r="I306" s="23"/>
      <c r="J306" s="20"/>
      <c r="K306" s="20"/>
      <c r="L306" s="20"/>
      <c r="M306" s="20"/>
      <c r="N306" s="20"/>
      <c r="O306" s="20"/>
      <c r="P306" s="20"/>
      <c r="Q306" s="20"/>
      <c r="R306" s="20"/>
      <c r="S306" s="20"/>
      <c r="T306" s="20"/>
    </row>
    <row r="307" spans="7:20" x14ac:dyDescent="0.25">
      <c r="G307" s="153"/>
      <c r="H307" s="23"/>
      <c r="I307" s="23"/>
      <c r="J307" s="20"/>
      <c r="K307" s="20"/>
      <c r="L307" s="20"/>
      <c r="M307" s="20"/>
      <c r="N307" s="20"/>
      <c r="O307" s="20"/>
      <c r="P307" s="20"/>
      <c r="Q307" s="20"/>
      <c r="R307" s="20"/>
      <c r="S307" s="20"/>
      <c r="T307" s="20"/>
    </row>
    <row r="308" spans="7:20" x14ac:dyDescent="0.25">
      <c r="G308" s="153"/>
      <c r="H308" s="23"/>
      <c r="I308" s="23"/>
      <c r="J308" s="20"/>
      <c r="K308" s="20"/>
      <c r="L308" s="20"/>
      <c r="M308" s="20"/>
      <c r="N308" s="20"/>
      <c r="O308" s="20"/>
      <c r="P308" s="20"/>
      <c r="Q308" s="20"/>
      <c r="R308" s="20"/>
      <c r="S308" s="20"/>
      <c r="T308" s="20"/>
    </row>
    <row r="309" spans="7:20" x14ac:dyDescent="0.25">
      <c r="G309" s="153"/>
      <c r="H309" s="23"/>
      <c r="I309" s="23"/>
      <c r="J309" s="20"/>
      <c r="K309" s="20"/>
      <c r="L309" s="20"/>
      <c r="M309" s="20"/>
      <c r="N309" s="20"/>
      <c r="O309" s="20"/>
      <c r="P309" s="20"/>
      <c r="Q309" s="20"/>
      <c r="R309" s="20"/>
      <c r="S309" s="20"/>
      <c r="T309" s="20"/>
    </row>
    <row r="310" spans="7:20" x14ac:dyDescent="0.25">
      <c r="G310" s="153"/>
      <c r="H310" s="23"/>
      <c r="I310" s="23"/>
      <c r="J310" s="20"/>
      <c r="K310" s="20"/>
      <c r="L310" s="20"/>
      <c r="M310" s="20"/>
      <c r="N310" s="20"/>
      <c r="O310" s="20"/>
      <c r="P310" s="20"/>
      <c r="Q310" s="20"/>
      <c r="R310" s="20"/>
      <c r="S310" s="20"/>
      <c r="T310" s="20"/>
    </row>
    <row r="311" spans="7:20" x14ac:dyDescent="0.25">
      <c r="G311" s="153"/>
      <c r="H311" s="23"/>
      <c r="I311" s="23"/>
      <c r="J311" s="20"/>
      <c r="K311" s="20"/>
      <c r="L311" s="20"/>
      <c r="M311" s="20"/>
      <c r="N311" s="20"/>
      <c r="O311" s="20"/>
      <c r="P311" s="20"/>
      <c r="Q311" s="20"/>
      <c r="R311" s="20"/>
      <c r="S311" s="20"/>
      <c r="T311" s="20"/>
    </row>
    <row r="312" spans="7:20" x14ac:dyDescent="0.25">
      <c r="G312" s="153"/>
      <c r="H312" s="23"/>
      <c r="I312" s="23"/>
      <c r="J312" s="20"/>
      <c r="K312" s="20"/>
      <c r="L312" s="20"/>
      <c r="M312" s="20"/>
      <c r="N312" s="20"/>
      <c r="O312" s="20"/>
      <c r="P312" s="20"/>
      <c r="Q312" s="20"/>
      <c r="R312" s="20"/>
      <c r="S312" s="20"/>
      <c r="T312" s="20"/>
    </row>
    <row r="313" spans="7:20" x14ac:dyDescent="0.25">
      <c r="G313" s="153"/>
      <c r="H313" s="23"/>
      <c r="I313" s="23"/>
      <c r="J313" s="20"/>
      <c r="K313" s="20"/>
      <c r="L313" s="20"/>
      <c r="M313" s="20"/>
      <c r="N313" s="20"/>
      <c r="O313" s="20"/>
      <c r="P313" s="20"/>
      <c r="Q313" s="20"/>
      <c r="R313" s="20"/>
      <c r="S313" s="20"/>
      <c r="T313" s="20"/>
    </row>
    <row r="314" spans="7:20" x14ac:dyDescent="0.25">
      <c r="G314" s="153"/>
      <c r="H314" s="23"/>
      <c r="I314" s="23"/>
      <c r="J314" s="20"/>
      <c r="K314" s="20"/>
      <c r="L314" s="20"/>
      <c r="M314" s="20"/>
      <c r="N314" s="20"/>
      <c r="O314" s="20"/>
      <c r="P314" s="20"/>
      <c r="Q314" s="20"/>
      <c r="R314" s="20"/>
      <c r="S314" s="20"/>
      <c r="T314" s="20"/>
    </row>
    <row r="315" spans="7:20" x14ac:dyDescent="0.25">
      <c r="G315" s="153"/>
      <c r="H315" s="23"/>
      <c r="I315" s="23"/>
      <c r="J315" s="20"/>
      <c r="K315" s="20"/>
      <c r="L315" s="20"/>
      <c r="M315" s="20"/>
      <c r="N315" s="20"/>
      <c r="O315" s="20"/>
      <c r="P315" s="20"/>
      <c r="Q315" s="20"/>
      <c r="R315" s="20"/>
      <c r="S315" s="20"/>
      <c r="T315" s="20"/>
    </row>
    <row r="316" spans="7:20" x14ac:dyDescent="0.25">
      <c r="G316" s="153"/>
      <c r="H316" s="23"/>
      <c r="I316" s="23"/>
      <c r="J316" s="20"/>
      <c r="K316" s="20"/>
      <c r="L316" s="20"/>
      <c r="M316" s="20"/>
      <c r="N316" s="20"/>
      <c r="O316" s="20"/>
      <c r="P316" s="20"/>
      <c r="Q316" s="20"/>
      <c r="R316" s="20"/>
      <c r="S316" s="20"/>
      <c r="T316" s="20"/>
    </row>
    <row r="317" spans="7:20" x14ac:dyDescent="0.25">
      <c r="G317" s="153"/>
      <c r="H317" s="23"/>
      <c r="I317" s="23"/>
      <c r="J317" s="20"/>
      <c r="K317" s="20"/>
      <c r="L317" s="20"/>
      <c r="M317" s="20"/>
      <c r="N317" s="20"/>
      <c r="O317" s="20"/>
      <c r="P317" s="20"/>
      <c r="Q317" s="20"/>
      <c r="R317" s="20"/>
      <c r="S317" s="20"/>
      <c r="T317" s="20"/>
    </row>
    <row r="318" spans="7:20" x14ac:dyDescent="0.25">
      <c r="G318" s="153"/>
      <c r="H318" s="23"/>
      <c r="I318" s="23"/>
      <c r="J318" s="20"/>
      <c r="K318" s="20"/>
      <c r="L318" s="20"/>
      <c r="M318" s="20"/>
      <c r="N318" s="20"/>
      <c r="O318" s="20"/>
      <c r="P318" s="20"/>
      <c r="Q318" s="20"/>
      <c r="R318" s="20"/>
      <c r="S318" s="20"/>
      <c r="T318" s="20"/>
    </row>
    <row r="319" spans="7:20" x14ac:dyDescent="0.25">
      <c r="G319" s="153"/>
      <c r="H319" s="23"/>
      <c r="I319" s="23"/>
      <c r="J319" s="20"/>
      <c r="K319" s="20"/>
      <c r="L319" s="20"/>
      <c r="M319" s="20"/>
      <c r="N319" s="20"/>
      <c r="O319" s="20"/>
      <c r="P319" s="20"/>
      <c r="Q319" s="20"/>
      <c r="R319" s="20"/>
      <c r="S319" s="20"/>
      <c r="T319" s="20"/>
    </row>
    <row r="320" spans="7:20" x14ac:dyDescent="0.25">
      <c r="G320" s="153"/>
      <c r="H320" s="23"/>
      <c r="I320" s="23"/>
      <c r="J320" s="20"/>
      <c r="K320" s="20"/>
      <c r="L320" s="20"/>
      <c r="M320" s="20"/>
      <c r="N320" s="20"/>
      <c r="O320" s="20"/>
      <c r="P320" s="20"/>
      <c r="Q320" s="20"/>
      <c r="R320" s="20"/>
      <c r="S320" s="20"/>
      <c r="T320" s="20"/>
    </row>
    <row r="321" spans="7:20" x14ac:dyDescent="0.25">
      <c r="G321" s="153"/>
      <c r="H321" s="23"/>
      <c r="I321" s="23"/>
      <c r="J321" s="20"/>
      <c r="K321" s="20"/>
      <c r="L321" s="20"/>
      <c r="M321" s="20"/>
      <c r="N321" s="20"/>
      <c r="O321" s="20"/>
      <c r="P321" s="20"/>
      <c r="Q321" s="20"/>
      <c r="R321" s="20"/>
      <c r="S321" s="20"/>
      <c r="T321" s="20"/>
    </row>
    <row r="322" spans="7:20" x14ac:dyDescent="0.25">
      <c r="G322" s="153"/>
      <c r="H322" s="23"/>
      <c r="I322" s="23"/>
      <c r="J322" s="20"/>
      <c r="K322" s="20"/>
      <c r="L322" s="20"/>
      <c r="M322" s="20"/>
      <c r="N322" s="20"/>
      <c r="O322" s="20"/>
      <c r="P322" s="20"/>
      <c r="Q322" s="20"/>
      <c r="R322" s="20"/>
      <c r="S322" s="20"/>
      <c r="T322" s="20"/>
    </row>
    <row r="323" spans="7:20" x14ac:dyDescent="0.25">
      <c r="G323" s="153"/>
      <c r="H323" s="23"/>
      <c r="I323" s="23"/>
      <c r="J323" s="20"/>
      <c r="K323" s="20"/>
      <c r="L323" s="20"/>
      <c r="M323" s="20"/>
      <c r="N323" s="20"/>
      <c r="O323" s="20"/>
      <c r="P323" s="20"/>
      <c r="Q323" s="20"/>
      <c r="R323" s="20"/>
      <c r="S323" s="20"/>
      <c r="T323" s="20"/>
    </row>
    <row r="324" spans="7:20" x14ac:dyDescent="0.25">
      <c r="G324" s="153"/>
      <c r="H324" s="23"/>
      <c r="I324" s="23"/>
      <c r="J324" s="20"/>
      <c r="K324" s="20"/>
      <c r="L324" s="20"/>
      <c r="M324" s="20"/>
      <c r="N324" s="20"/>
      <c r="O324" s="20"/>
      <c r="P324" s="20"/>
      <c r="Q324" s="20"/>
      <c r="R324" s="20"/>
      <c r="S324" s="20"/>
      <c r="T324" s="20"/>
    </row>
    <row r="325" spans="7:20" x14ac:dyDescent="0.25">
      <c r="G325" s="153"/>
      <c r="H325" s="23"/>
      <c r="I325" s="23"/>
      <c r="J325" s="20"/>
      <c r="K325" s="20"/>
      <c r="L325" s="20"/>
      <c r="M325" s="20"/>
      <c r="N325" s="20"/>
      <c r="O325" s="20"/>
      <c r="P325" s="20"/>
      <c r="Q325" s="20"/>
      <c r="R325" s="20"/>
      <c r="S325" s="20"/>
      <c r="T325" s="20"/>
    </row>
    <row r="326" spans="7:20" x14ac:dyDescent="0.25">
      <c r="G326" s="153"/>
      <c r="H326" s="23"/>
      <c r="I326" s="23"/>
      <c r="J326" s="20"/>
      <c r="K326" s="20"/>
      <c r="L326" s="20"/>
      <c r="M326" s="20"/>
      <c r="N326" s="20"/>
      <c r="O326" s="20"/>
      <c r="P326" s="20"/>
      <c r="Q326" s="20"/>
      <c r="R326" s="20"/>
      <c r="S326" s="20"/>
      <c r="T326" s="20"/>
    </row>
    <row r="327" spans="7:20" x14ac:dyDescent="0.25">
      <c r="G327" s="153"/>
      <c r="H327" s="23"/>
      <c r="I327" s="23"/>
      <c r="J327" s="20"/>
      <c r="K327" s="20"/>
      <c r="L327" s="20"/>
      <c r="M327" s="20"/>
      <c r="N327" s="20"/>
      <c r="O327" s="20"/>
      <c r="P327" s="20"/>
      <c r="Q327" s="20"/>
      <c r="R327" s="20"/>
      <c r="S327" s="20"/>
      <c r="T327" s="20"/>
    </row>
    <row r="328" spans="7:20" x14ac:dyDescent="0.25">
      <c r="G328" s="153"/>
      <c r="H328" s="23"/>
      <c r="I328" s="23"/>
      <c r="J328" s="20"/>
      <c r="K328" s="20"/>
      <c r="L328" s="20"/>
      <c r="M328" s="20"/>
      <c r="N328" s="20"/>
      <c r="O328" s="20"/>
      <c r="P328" s="20"/>
      <c r="Q328" s="20"/>
      <c r="R328" s="20"/>
      <c r="S328" s="20"/>
      <c r="T328" s="20"/>
    </row>
    <row r="329" spans="7:20" x14ac:dyDescent="0.25">
      <c r="G329" s="153"/>
      <c r="H329" s="23"/>
      <c r="I329" s="23"/>
      <c r="J329" s="20"/>
      <c r="K329" s="20"/>
      <c r="L329" s="20"/>
      <c r="M329" s="20"/>
      <c r="N329" s="20"/>
      <c r="O329" s="20"/>
      <c r="P329" s="20"/>
      <c r="Q329" s="20"/>
      <c r="R329" s="20"/>
      <c r="S329" s="20"/>
      <c r="T329" s="20"/>
    </row>
    <row r="330" spans="7:20" x14ac:dyDescent="0.25">
      <c r="G330" s="153"/>
      <c r="H330" s="23"/>
      <c r="I330" s="23"/>
      <c r="J330" s="20"/>
      <c r="K330" s="20"/>
      <c r="L330" s="20"/>
      <c r="M330" s="20"/>
      <c r="N330" s="20"/>
      <c r="O330" s="20"/>
      <c r="P330" s="20"/>
      <c r="Q330" s="20"/>
      <c r="R330" s="20"/>
      <c r="S330" s="20"/>
      <c r="T330" s="20"/>
    </row>
    <row r="331" spans="7:20" x14ac:dyDescent="0.25">
      <c r="G331" s="153"/>
      <c r="H331" s="23"/>
      <c r="I331" s="23"/>
      <c r="J331" s="20"/>
      <c r="K331" s="20"/>
      <c r="L331" s="20"/>
      <c r="M331" s="20"/>
      <c r="N331" s="20"/>
      <c r="O331" s="20"/>
      <c r="P331" s="20"/>
      <c r="Q331" s="20"/>
      <c r="R331" s="20"/>
      <c r="S331" s="20"/>
      <c r="T331" s="20"/>
    </row>
    <row r="332" spans="7:20" x14ac:dyDescent="0.25">
      <c r="G332" s="153"/>
      <c r="H332" s="23"/>
      <c r="I332" s="23"/>
      <c r="J332" s="20"/>
      <c r="K332" s="20"/>
      <c r="L332" s="20"/>
      <c r="M332" s="20"/>
      <c r="N332" s="20"/>
      <c r="O332" s="20"/>
      <c r="P332" s="20"/>
      <c r="Q332" s="20"/>
      <c r="R332" s="20"/>
      <c r="S332" s="20"/>
      <c r="T332" s="20"/>
    </row>
    <row r="333" spans="7:20" x14ac:dyDescent="0.25">
      <c r="G333" s="153"/>
      <c r="H333" s="23"/>
      <c r="I333" s="23"/>
      <c r="J333" s="20"/>
      <c r="K333" s="20"/>
      <c r="L333" s="20"/>
      <c r="M333" s="20"/>
      <c r="N333" s="20"/>
      <c r="O333" s="20"/>
      <c r="P333" s="20"/>
      <c r="Q333" s="20"/>
      <c r="R333" s="20"/>
      <c r="S333" s="20"/>
      <c r="T333" s="20"/>
    </row>
    <row r="334" spans="7:20" x14ac:dyDescent="0.25">
      <c r="G334" s="153"/>
      <c r="H334" s="23"/>
      <c r="I334" s="23"/>
      <c r="J334" s="20"/>
      <c r="K334" s="20"/>
      <c r="L334" s="20"/>
      <c r="M334" s="20"/>
      <c r="N334" s="20"/>
      <c r="O334" s="20"/>
      <c r="P334" s="20"/>
      <c r="Q334" s="20"/>
      <c r="R334" s="20"/>
      <c r="S334" s="20"/>
      <c r="T334" s="20"/>
    </row>
    <row r="335" spans="7:20" x14ac:dyDescent="0.25">
      <c r="G335" s="153"/>
      <c r="H335" s="23"/>
      <c r="I335" s="23"/>
      <c r="J335" s="20"/>
      <c r="K335" s="20"/>
      <c r="L335" s="20"/>
      <c r="M335" s="20"/>
      <c r="N335" s="20"/>
      <c r="O335" s="20"/>
      <c r="P335" s="20"/>
      <c r="Q335" s="20"/>
      <c r="R335" s="20"/>
      <c r="S335" s="20"/>
      <c r="T335" s="20"/>
    </row>
    <row r="336" spans="7:20" x14ac:dyDescent="0.25">
      <c r="G336" s="153"/>
      <c r="H336" s="23"/>
      <c r="I336" s="23"/>
      <c r="J336" s="20"/>
      <c r="K336" s="20"/>
      <c r="L336" s="20"/>
      <c r="M336" s="20"/>
      <c r="N336" s="20"/>
      <c r="O336" s="20"/>
      <c r="P336" s="20"/>
      <c r="Q336" s="20"/>
      <c r="R336" s="20"/>
      <c r="S336" s="20"/>
      <c r="T336" s="20"/>
    </row>
    <row r="337" spans="7:20" x14ac:dyDescent="0.25">
      <c r="G337" s="153"/>
      <c r="H337" s="23"/>
      <c r="I337" s="23"/>
      <c r="J337" s="20"/>
      <c r="K337" s="20"/>
      <c r="L337" s="20"/>
      <c r="M337" s="20"/>
      <c r="N337" s="20"/>
      <c r="O337" s="20"/>
      <c r="P337" s="20"/>
      <c r="Q337" s="20"/>
      <c r="R337" s="20"/>
      <c r="S337" s="20"/>
      <c r="T337" s="20"/>
    </row>
    <row r="338" spans="7:20" x14ac:dyDescent="0.25">
      <c r="G338" s="153"/>
      <c r="H338" s="23"/>
      <c r="I338" s="23"/>
      <c r="J338" s="20"/>
      <c r="K338" s="20"/>
      <c r="L338" s="20"/>
      <c r="M338" s="20"/>
      <c r="N338" s="20"/>
      <c r="O338" s="20"/>
      <c r="P338" s="20"/>
      <c r="Q338" s="20"/>
      <c r="R338" s="20"/>
      <c r="S338" s="20"/>
      <c r="T338" s="20"/>
    </row>
    <row r="339" spans="7:20" x14ac:dyDescent="0.25">
      <c r="G339" s="153"/>
      <c r="H339" s="23"/>
      <c r="I339" s="23"/>
      <c r="J339" s="20"/>
      <c r="K339" s="20"/>
      <c r="L339" s="20"/>
      <c r="M339" s="20"/>
      <c r="N339" s="20"/>
      <c r="O339" s="20"/>
      <c r="P339" s="20"/>
      <c r="Q339" s="20"/>
      <c r="R339" s="20"/>
      <c r="S339" s="20"/>
      <c r="T339" s="20"/>
    </row>
    <row r="340" spans="7:20" x14ac:dyDescent="0.25">
      <c r="G340" s="153"/>
      <c r="H340" s="23"/>
      <c r="I340" s="23"/>
      <c r="J340" s="20"/>
      <c r="K340" s="20"/>
      <c r="L340" s="20"/>
      <c r="M340" s="20"/>
      <c r="N340" s="20"/>
      <c r="O340" s="20"/>
      <c r="P340" s="20"/>
      <c r="Q340" s="20"/>
      <c r="R340" s="20"/>
      <c r="S340" s="20"/>
      <c r="T340" s="20"/>
    </row>
    <row r="341" spans="7:20" x14ac:dyDescent="0.25">
      <c r="G341" s="153"/>
      <c r="H341" s="23"/>
      <c r="I341" s="23"/>
      <c r="J341" s="20"/>
      <c r="K341" s="20"/>
      <c r="L341" s="20"/>
      <c r="M341" s="20"/>
      <c r="N341" s="20"/>
      <c r="O341" s="20"/>
      <c r="P341" s="20"/>
      <c r="Q341" s="20"/>
      <c r="R341" s="20"/>
      <c r="S341" s="20"/>
      <c r="T341" s="20"/>
    </row>
    <row r="342" spans="7:20" x14ac:dyDescent="0.25">
      <c r="G342" s="153"/>
      <c r="H342" s="23"/>
      <c r="I342" s="23"/>
      <c r="J342" s="20"/>
      <c r="K342" s="20"/>
      <c r="L342" s="20"/>
      <c r="M342" s="20"/>
      <c r="N342" s="20"/>
      <c r="O342" s="20"/>
      <c r="P342" s="20"/>
      <c r="Q342" s="20"/>
      <c r="R342" s="20"/>
      <c r="S342" s="20"/>
      <c r="T342" s="20"/>
    </row>
    <row r="343" spans="7:20" x14ac:dyDescent="0.25">
      <c r="G343" s="153"/>
      <c r="H343" s="23"/>
      <c r="I343" s="23"/>
      <c r="J343" s="20"/>
      <c r="K343" s="20"/>
      <c r="L343" s="20"/>
      <c r="M343" s="20"/>
      <c r="N343" s="20"/>
      <c r="O343" s="20"/>
      <c r="P343" s="20"/>
      <c r="Q343" s="20"/>
      <c r="R343" s="20"/>
      <c r="S343" s="20"/>
      <c r="T343" s="20"/>
    </row>
    <row r="344" spans="7:20" x14ac:dyDescent="0.25">
      <c r="G344" s="153"/>
      <c r="H344" s="23"/>
      <c r="I344" s="23"/>
      <c r="J344" s="20"/>
      <c r="K344" s="20"/>
      <c r="L344" s="20"/>
      <c r="M344" s="20"/>
      <c r="N344" s="20"/>
      <c r="O344" s="20"/>
      <c r="P344" s="20"/>
      <c r="Q344" s="20"/>
      <c r="R344" s="20"/>
      <c r="S344" s="20"/>
      <c r="T344" s="20"/>
    </row>
    <row r="345" spans="7:20" x14ac:dyDescent="0.25">
      <c r="G345" s="153"/>
      <c r="H345" s="23"/>
      <c r="I345" s="23"/>
      <c r="J345" s="20"/>
      <c r="K345" s="20"/>
      <c r="L345" s="20"/>
      <c r="M345" s="20"/>
      <c r="N345" s="20"/>
      <c r="O345" s="20"/>
      <c r="P345" s="20"/>
      <c r="Q345" s="20"/>
      <c r="R345" s="20"/>
      <c r="S345" s="20"/>
      <c r="T345" s="20"/>
    </row>
    <row r="346" spans="7:20" x14ac:dyDescent="0.25">
      <c r="G346" s="153"/>
      <c r="H346" s="23"/>
      <c r="I346" s="23"/>
      <c r="J346" s="20"/>
      <c r="K346" s="20"/>
      <c r="L346" s="20"/>
      <c r="M346" s="20"/>
      <c r="N346" s="20"/>
      <c r="O346" s="20"/>
      <c r="P346" s="20"/>
      <c r="Q346" s="20"/>
      <c r="R346" s="20"/>
      <c r="S346" s="20"/>
      <c r="T346" s="20"/>
    </row>
    <row r="347" spans="7:20" x14ac:dyDescent="0.25">
      <c r="G347" s="153"/>
      <c r="H347" s="23"/>
      <c r="I347" s="23"/>
      <c r="J347" s="20"/>
      <c r="K347" s="20"/>
      <c r="L347" s="20"/>
      <c r="M347" s="20"/>
      <c r="N347" s="20"/>
      <c r="O347" s="20"/>
      <c r="P347" s="20"/>
      <c r="Q347" s="20"/>
      <c r="R347" s="20"/>
      <c r="S347" s="20"/>
      <c r="T347" s="20"/>
    </row>
    <row r="348" spans="7:20" x14ac:dyDescent="0.25">
      <c r="G348" s="153"/>
      <c r="H348" s="23"/>
      <c r="I348" s="23"/>
      <c r="J348" s="20"/>
      <c r="K348" s="20"/>
      <c r="L348" s="20"/>
      <c r="M348" s="20"/>
      <c r="N348" s="20"/>
      <c r="O348" s="20"/>
      <c r="P348" s="20"/>
      <c r="Q348" s="20"/>
      <c r="R348" s="20"/>
      <c r="S348" s="20"/>
      <c r="T348" s="20"/>
    </row>
    <row r="349" spans="7:20" x14ac:dyDescent="0.25">
      <c r="G349" s="153"/>
      <c r="H349" s="23"/>
      <c r="I349" s="23"/>
      <c r="J349" s="20"/>
      <c r="K349" s="20"/>
      <c r="L349" s="20"/>
      <c r="M349" s="20"/>
      <c r="N349" s="20"/>
      <c r="O349" s="20"/>
      <c r="P349" s="20"/>
      <c r="Q349" s="20"/>
      <c r="R349" s="20"/>
      <c r="S349" s="20"/>
      <c r="T349" s="20"/>
    </row>
    <row r="350" spans="7:20" x14ac:dyDescent="0.25">
      <c r="G350" s="153"/>
      <c r="H350" s="23"/>
      <c r="I350" s="23"/>
      <c r="J350" s="20"/>
      <c r="K350" s="20"/>
      <c r="L350" s="20"/>
      <c r="M350" s="20"/>
      <c r="N350" s="20"/>
      <c r="O350" s="20"/>
      <c r="P350" s="20"/>
      <c r="Q350" s="20"/>
      <c r="R350" s="20"/>
      <c r="S350" s="20"/>
      <c r="T350" s="20"/>
    </row>
    <row r="351" spans="7:20" x14ac:dyDescent="0.25">
      <c r="G351" s="153"/>
      <c r="H351" s="23"/>
      <c r="I351" s="23"/>
      <c r="J351" s="20"/>
      <c r="K351" s="20"/>
      <c r="L351" s="20"/>
      <c r="M351" s="20"/>
      <c r="N351" s="20"/>
      <c r="O351" s="20"/>
      <c r="P351" s="20"/>
      <c r="Q351" s="20"/>
      <c r="R351" s="20"/>
      <c r="S351" s="20"/>
      <c r="T351" s="20"/>
    </row>
    <row r="352" spans="7:20" x14ac:dyDescent="0.25">
      <c r="G352" s="153"/>
      <c r="H352" s="23"/>
      <c r="I352" s="23"/>
      <c r="J352" s="20"/>
      <c r="K352" s="20"/>
      <c r="L352" s="20"/>
      <c r="M352" s="20"/>
      <c r="N352" s="20"/>
      <c r="O352" s="20"/>
      <c r="P352" s="20"/>
      <c r="Q352" s="20"/>
      <c r="R352" s="20"/>
      <c r="S352" s="20"/>
      <c r="T352" s="20"/>
    </row>
    <row r="353" spans="7:20" x14ac:dyDescent="0.25">
      <c r="G353" s="153"/>
      <c r="H353" s="23"/>
      <c r="I353" s="23"/>
      <c r="J353" s="20"/>
      <c r="K353" s="20"/>
      <c r="L353" s="20"/>
      <c r="M353" s="20"/>
      <c r="N353" s="20"/>
      <c r="O353" s="20"/>
      <c r="P353" s="20"/>
      <c r="Q353" s="20"/>
      <c r="R353" s="20"/>
      <c r="S353" s="20"/>
      <c r="T353" s="20"/>
    </row>
    <row r="354" spans="7:20" x14ac:dyDescent="0.25">
      <c r="G354" s="153"/>
      <c r="H354" s="23"/>
      <c r="I354" s="23"/>
      <c r="J354" s="20"/>
      <c r="K354" s="20"/>
      <c r="L354" s="20"/>
      <c r="M354" s="20"/>
      <c r="N354" s="20"/>
      <c r="O354" s="20"/>
      <c r="P354" s="20"/>
      <c r="Q354" s="20"/>
      <c r="R354" s="20"/>
      <c r="S354" s="20"/>
      <c r="T354" s="20"/>
    </row>
    <row r="355" spans="7:20" x14ac:dyDescent="0.25">
      <c r="G355" s="153"/>
      <c r="H355" s="23"/>
      <c r="I355" s="23"/>
      <c r="J355" s="20"/>
      <c r="K355" s="20"/>
      <c r="L355" s="20"/>
      <c r="M355" s="20"/>
      <c r="N355" s="20"/>
      <c r="O355" s="20"/>
      <c r="P355" s="20"/>
      <c r="Q355" s="20"/>
      <c r="R355" s="20"/>
      <c r="S355" s="20"/>
      <c r="T355" s="20"/>
    </row>
    <row r="356" spans="7:20" x14ac:dyDescent="0.25">
      <c r="G356" s="153"/>
      <c r="H356" s="23"/>
      <c r="I356" s="23"/>
      <c r="J356" s="20"/>
      <c r="K356" s="20"/>
      <c r="L356" s="20"/>
      <c r="M356" s="20"/>
      <c r="N356" s="20"/>
      <c r="O356" s="20"/>
      <c r="P356" s="20"/>
      <c r="Q356" s="20"/>
      <c r="R356" s="20"/>
      <c r="S356" s="20"/>
      <c r="T356" s="20"/>
    </row>
    <row r="357" spans="7:20" x14ac:dyDescent="0.25">
      <c r="G357" s="153"/>
      <c r="H357" s="23"/>
      <c r="I357" s="23"/>
      <c r="J357" s="20"/>
      <c r="K357" s="20"/>
      <c r="L357" s="20"/>
      <c r="M357" s="20"/>
      <c r="N357" s="20"/>
      <c r="O357" s="20"/>
      <c r="P357" s="20"/>
      <c r="Q357" s="20"/>
      <c r="R357" s="20"/>
      <c r="S357" s="20"/>
      <c r="T357" s="20"/>
    </row>
    <row r="358" spans="7:20" x14ac:dyDescent="0.25">
      <c r="G358" s="153"/>
      <c r="H358" s="23"/>
      <c r="I358" s="23"/>
      <c r="J358" s="20"/>
      <c r="K358" s="20"/>
      <c r="L358" s="20"/>
      <c r="M358" s="20"/>
      <c r="N358" s="20"/>
      <c r="O358" s="20"/>
      <c r="P358" s="20"/>
      <c r="Q358" s="20"/>
      <c r="R358" s="20"/>
      <c r="S358" s="20"/>
      <c r="T358" s="20"/>
    </row>
    <row r="359" spans="7:20" x14ac:dyDescent="0.25">
      <c r="G359" s="153"/>
      <c r="H359" s="23"/>
      <c r="I359" s="23"/>
      <c r="J359" s="20"/>
      <c r="K359" s="20"/>
      <c r="L359" s="20"/>
      <c r="M359" s="20"/>
      <c r="N359" s="20"/>
      <c r="O359" s="20"/>
      <c r="P359" s="20"/>
      <c r="Q359" s="20"/>
      <c r="R359" s="20"/>
      <c r="S359" s="20"/>
      <c r="T359" s="20"/>
    </row>
    <row r="360" spans="7:20" x14ac:dyDescent="0.25">
      <c r="G360" s="153"/>
      <c r="H360" s="23"/>
      <c r="I360" s="23"/>
      <c r="J360" s="20"/>
      <c r="K360" s="20"/>
      <c r="L360" s="20"/>
      <c r="M360" s="20"/>
      <c r="N360" s="20"/>
      <c r="O360" s="20"/>
      <c r="P360" s="20"/>
      <c r="Q360" s="20"/>
      <c r="R360" s="20"/>
      <c r="S360" s="20"/>
      <c r="T360" s="20"/>
    </row>
    <row r="361" spans="7:20" x14ac:dyDescent="0.25">
      <c r="G361" s="153"/>
      <c r="H361" s="23"/>
      <c r="I361" s="23"/>
      <c r="J361" s="20"/>
      <c r="K361" s="20"/>
      <c r="L361" s="20"/>
      <c r="M361" s="20"/>
      <c r="N361" s="20"/>
      <c r="O361" s="20"/>
      <c r="P361" s="20"/>
      <c r="Q361" s="20"/>
      <c r="R361" s="20"/>
      <c r="S361" s="20"/>
      <c r="T361" s="20"/>
    </row>
    <row r="362" spans="7:20" x14ac:dyDescent="0.25">
      <c r="G362" s="153"/>
      <c r="H362" s="23"/>
      <c r="I362" s="23"/>
      <c r="J362" s="20"/>
      <c r="K362" s="20"/>
      <c r="L362" s="20"/>
      <c r="M362" s="20"/>
      <c r="N362" s="20"/>
      <c r="O362" s="20"/>
      <c r="P362" s="20"/>
      <c r="Q362" s="20"/>
      <c r="R362" s="20"/>
      <c r="S362" s="20"/>
      <c r="T362" s="20"/>
    </row>
    <row r="363" spans="7:20" x14ac:dyDescent="0.25">
      <c r="G363" s="153"/>
      <c r="H363" s="23"/>
      <c r="I363" s="23"/>
      <c r="J363" s="20"/>
      <c r="K363" s="20"/>
      <c r="L363" s="20"/>
      <c r="M363" s="20"/>
      <c r="N363" s="20"/>
      <c r="O363" s="20"/>
      <c r="P363" s="20"/>
      <c r="Q363" s="20"/>
      <c r="R363" s="20"/>
      <c r="S363" s="20"/>
      <c r="T363" s="20"/>
    </row>
    <row r="364" spans="7:20" x14ac:dyDescent="0.25">
      <c r="G364" s="153"/>
      <c r="H364" s="23"/>
      <c r="I364" s="23"/>
      <c r="J364" s="20"/>
      <c r="K364" s="20"/>
      <c r="L364" s="20"/>
      <c r="M364" s="20"/>
      <c r="N364" s="20"/>
      <c r="O364" s="20"/>
      <c r="P364" s="20"/>
      <c r="Q364" s="20"/>
      <c r="R364" s="20"/>
      <c r="S364" s="20"/>
      <c r="T364" s="20"/>
    </row>
    <row r="365" spans="7:20" x14ac:dyDescent="0.25">
      <c r="G365" s="153"/>
      <c r="H365" s="23"/>
      <c r="I365" s="23"/>
      <c r="J365" s="20"/>
      <c r="K365" s="20"/>
      <c r="L365" s="20"/>
      <c r="M365" s="20"/>
      <c r="N365" s="20"/>
      <c r="O365" s="20"/>
      <c r="P365" s="20"/>
      <c r="Q365" s="20"/>
      <c r="R365" s="20"/>
      <c r="S365" s="20"/>
      <c r="T365" s="20"/>
    </row>
    <row r="366" spans="7:20" x14ac:dyDescent="0.25">
      <c r="G366" s="153"/>
      <c r="H366" s="23"/>
      <c r="I366" s="23"/>
      <c r="J366" s="20"/>
      <c r="K366" s="20"/>
      <c r="L366" s="20"/>
      <c r="M366" s="20"/>
      <c r="N366" s="20"/>
      <c r="O366" s="20"/>
      <c r="P366" s="20"/>
      <c r="Q366" s="20"/>
      <c r="R366" s="20"/>
      <c r="S366" s="20"/>
      <c r="T366" s="20"/>
    </row>
    <row r="367" spans="7:20" x14ac:dyDescent="0.25">
      <c r="G367" s="153"/>
      <c r="H367" s="23"/>
      <c r="I367" s="23"/>
      <c r="J367" s="20"/>
      <c r="K367" s="20"/>
      <c r="L367" s="20"/>
      <c r="M367" s="20"/>
      <c r="N367" s="20"/>
      <c r="O367" s="20"/>
      <c r="P367" s="20"/>
      <c r="Q367" s="20"/>
      <c r="R367" s="20"/>
      <c r="S367" s="20"/>
      <c r="T367" s="20"/>
    </row>
    <row r="368" spans="7:20" x14ac:dyDescent="0.25">
      <c r="G368" s="153"/>
      <c r="H368" s="23"/>
      <c r="I368" s="23"/>
      <c r="J368" s="20"/>
      <c r="K368" s="20"/>
      <c r="L368" s="20"/>
      <c r="M368" s="20"/>
      <c r="N368" s="20"/>
      <c r="O368" s="20"/>
      <c r="P368" s="20"/>
      <c r="Q368" s="20"/>
      <c r="R368" s="20"/>
      <c r="S368" s="20"/>
      <c r="T368" s="20"/>
    </row>
    <row r="369" spans="7:20" x14ac:dyDescent="0.25">
      <c r="G369" s="153"/>
      <c r="H369" s="23"/>
      <c r="I369" s="23"/>
      <c r="J369" s="20"/>
      <c r="K369" s="20"/>
      <c r="L369" s="20"/>
      <c r="M369" s="20"/>
      <c r="N369" s="20"/>
      <c r="O369" s="20"/>
      <c r="P369" s="20"/>
      <c r="Q369" s="20"/>
      <c r="R369" s="20"/>
      <c r="S369" s="20"/>
      <c r="T369" s="20"/>
    </row>
    <row r="370" spans="7:20" x14ac:dyDescent="0.25">
      <c r="G370" s="153"/>
      <c r="H370" s="23"/>
      <c r="I370" s="23"/>
      <c r="J370" s="20"/>
      <c r="K370" s="20"/>
      <c r="L370" s="20"/>
      <c r="M370" s="20"/>
      <c r="N370" s="20"/>
      <c r="O370" s="20"/>
      <c r="P370" s="20"/>
      <c r="Q370" s="20"/>
      <c r="R370" s="20"/>
      <c r="S370" s="20"/>
      <c r="T370" s="20"/>
    </row>
    <row r="371" spans="7:20" x14ac:dyDescent="0.25">
      <c r="G371" s="153"/>
      <c r="H371" s="23"/>
      <c r="I371" s="23"/>
      <c r="J371" s="20"/>
      <c r="K371" s="20"/>
      <c r="L371" s="20"/>
      <c r="M371" s="20"/>
      <c r="N371" s="20"/>
      <c r="O371" s="20"/>
      <c r="P371" s="20"/>
      <c r="Q371" s="20"/>
      <c r="R371" s="20"/>
      <c r="S371" s="20"/>
      <c r="T371" s="20"/>
    </row>
    <row r="372" spans="7:20" x14ac:dyDescent="0.25">
      <c r="G372" s="153"/>
      <c r="H372" s="23"/>
      <c r="I372" s="23"/>
      <c r="J372" s="20"/>
      <c r="K372" s="20"/>
      <c r="L372" s="20"/>
      <c r="M372" s="20"/>
      <c r="N372" s="20"/>
      <c r="O372" s="20"/>
      <c r="P372" s="20"/>
      <c r="Q372" s="20"/>
      <c r="R372" s="20"/>
      <c r="S372" s="20"/>
      <c r="T372" s="20"/>
    </row>
    <row r="373" spans="7:20" x14ac:dyDescent="0.25">
      <c r="G373" s="153"/>
      <c r="H373" s="23"/>
      <c r="I373" s="23"/>
      <c r="J373" s="20"/>
      <c r="K373" s="20"/>
      <c r="L373" s="20"/>
      <c r="M373" s="20"/>
      <c r="N373" s="20"/>
      <c r="O373" s="20"/>
      <c r="P373" s="20"/>
      <c r="Q373" s="20"/>
      <c r="R373" s="20"/>
      <c r="S373" s="20"/>
      <c r="T373" s="20"/>
    </row>
    <row r="374" spans="7:20" x14ac:dyDescent="0.25">
      <c r="G374" s="153"/>
      <c r="H374" s="23"/>
      <c r="I374" s="23"/>
      <c r="J374" s="20"/>
      <c r="K374" s="20"/>
      <c r="L374" s="20"/>
      <c r="M374" s="20"/>
      <c r="N374" s="20"/>
      <c r="O374" s="20"/>
      <c r="P374" s="20"/>
      <c r="Q374" s="20"/>
      <c r="R374" s="20"/>
      <c r="S374" s="20"/>
      <c r="T374" s="20"/>
    </row>
    <row r="375" spans="7:20" x14ac:dyDescent="0.25">
      <c r="G375" s="153"/>
      <c r="H375" s="23"/>
      <c r="I375" s="23"/>
      <c r="J375" s="20"/>
      <c r="K375" s="20"/>
      <c r="L375" s="20"/>
      <c r="M375" s="20"/>
      <c r="N375" s="20"/>
      <c r="O375" s="20"/>
      <c r="P375" s="20"/>
      <c r="Q375" s="20"/>
      <c r="R375" s="20"/>
      <c r="S375" s="20"/>
      <c r="T375" s="20"/>
    </row>
    <row r="376" spans="7:20" x14ac:dyDescent="0.25">
      <c r="G376" s="153"/>
      <c r="H376" s="23"/>
      <c r="I376" s="23"/>
      <c r="J376" s="20"/>
      <c r="K376" s="20"/>
      <c r="L376" s="20"/>
      <c r="M376" s="20"/>
      <c r="N376" s="20"/>
      <c r="O376" s="20"/>
      <c r="P376" s="20"/>
      <c r="Q376" s="20"/>
      <c r="R376" s="20"/>
      <c r="S376" s="20"/>
      <c r="T376" s="20"/>
    </row>
    <row r="377" spans="7:20" x14ac:dyDescent="0.25">
      <c r="G377" s="153"/>
      <c r="H377" s="23"/>
      <c r="I377" s="23"/>
      <c r="J377" s="20"/>
      <c r="K377" s="20"/>
      <c r="L377" s="20"/>
      <c r="M377" s="20"/>
      <c r="N377" s="20"/>
      <c r="O377" s="20"/>
      <c r="P377" s="20"/>
      <c r="Q377" s="20"/>
      <c r="R377" s="20"/>
      <c r="S377" s="20"/>
      <c r="T377" s="20"/>
    </row>
    <row r="378" spans="7:20" x14ac:dyDescent="0.25">
      <c r="G378" s="153"/>
      <c r="H378" s="23"/>
      <c r="I378" s="23"/>
      <c r="J378" s="20"/>
      <c r="K378" s="20"/>
      <c r="L378" s="20"/>
      <c r="M378" s="20"/>
      <c r="N378" s="20"/>
      <c r="O378" s="20"/>
      <c r="P378" s="20"/>
      <c r="Q378" s="20"/>
      <c r="R378" s="20"/>
      <c r="S378" s="20"/>
      <c r="T378" s="20"/>
    </row>
    <row r="379" spans="7:20" x14ac:dyDescent="0.25">
      <c r="G379" s="153"/>
      <c r="H379" s="23"/>
      <c r="I379" s="23"/>
      <c r="J379" s="20"/>
      <c r="K379" s="20"/>
      <c r="L379" s="20"/>
      <c r="M379" s="20"/>
      <c r="N379" s="20"/>
      <c r="O379" s="20"/>
      <c r="P379" s="20"/>
      <c r="Q379" s="20"/>
      <c r="R379" s="20"/>
      <c r="S379" s="20"/>
      <c r="T379" s="20"/>
    </row>
    <row r="380" spans="7:20" x14ac:dyDescent="0.25">
      <c r="G380" s="153"/>
      <c r="H380" s="23"/>
      <c r="I380" s="23"/>
      <c r="J380" s="20"/>
      <c r="K380" s="20"/>
      <c r="L380" s="20"/>
      <c r="M380" s="20"/>
      <c r="N380" s="20"/>
      <c r="O380" s="20"/>
      <c r="P380" s="20"/>
      <c r="Q380" s="20"/>
      <c r="R380" s="20"/>
      <c r="S380" s="20"/>
      <c r="T380" s="20"/>
    </row>
    <row r="381" spans="7:20" x14ac:dyDescent="0.25">
      <c r="G381" s="153"/>
      <c r="H381" s="23"/>
      <c r="I381" s="23"/>
      <c r="J381" s="20"/>
      <c r="K381" s="20"/>
      <c r="L381" s="20"/>
      <c r="M381" s="20"/>
      <c r="N381" s="20"/>
      <c r="O381" s="20"/>
      <c r="P381" s="20"/>
      <c r="Q381" s="20"/>
      <c r="R381" s="20"/>
      <c r="S381" s="20"/>
      <c r="T381" s="20"/>
    </row>
    <row r="382" spans="7:20" x14ac:dyDescent="0.25">
      <c r="G382" s="153"/>
      <c r="H382" s="23"/>
      <c r="I382" s="23"/>
      <c r="J382" s="20"/>
      <c r="K382" s="20"/>
      <c r="L382" s="20"/>
      <c r="M382" s="20"/>
      <c r="N382" s="20"/>
      <c r="O382" s="20"/>
      <c r="P382" s="20"/>
      <c r="Q382" s="20"/>
      <c r="R382" s="20"/>
      <c r="S382" s="20"/>
      <c r="T382" s="20"/>
    </row>
    <row r="383" spans="7:20" x14ac:dyDescent="0.25">
      <c r="G383" s="153"/>
      <c r="H383" s="23"/>
      <c r="I383" s="23"/>
      <c r="J383" s="20"/>
      <c r="K383" s="20"/>
      <c r="L383" s="20"/>
      <c r="M383" s="20"/>
      <c r="N383" s="20"/>
      <c r="O383" s="20"/>
      <c r="P383" s="20"/>
      <c r="Q383" s="20"/>
      <c r="R383" s="20"/>
      <c r="S383" s="20"/>
      <c r="T383" s="20"/>
    </row>
    <row r="384" spans="7:20" x14ac:dyDescent="0.25">
      <c r="G384" s="153"/>
      <c r="H384" s="23"/>
      <c r="I384" s="23"/>
      <c r="J384" s="20"/>
      <c r="K384" s="20"/>
      <c r="L384" s="20"/>
      <c r="M384" s="20"/>
      <c r="N384" s="20"/>
      <c r="O384" s="20"/>
      <c r="P384" s="20"/>
      <c r="Q384" s="20"/>
      <c r="R384" s="20"/>
      <c r="S384" s="20"/>
      <c r="T384" s="20"/>
    </row>
    <row r="385" spans="7:20" x14ac:dyDescent="0.25">
      <c r="G385" s="153"/>
      <c r="H385" s="23"/>
      <c r="I385" s="23"/>
      <c r="J385" s="20"/>
      <c r="K385" s="20"/>
      <c r="L385" s="20"/>
      <c r="M385" s="20"/>
      <c r="N385" s="20"/>
      <c r="O385" s="20"/>
      <c r="P385" s="20"/>
      <c r="Q385" s="20"/>
      <c r="R385" s="20"/>
      <c r="S385" s="20"/>
      <c r="T385" s="20"/>
    </row>
    <row r="386" spans="7:20" x14ac:dyDescent="0.25">
      <c r="G386" s="153"/>
      <c r="H386" s="23"/>
      <c r="I386" s="23"/>
      <c r="J386" s="20"/>
      <c r="K386" s="20"/>
      <c r="L386" s="20"/>
      <c r="M386" s="20"/>
      <c r="N386" s="20"/>
      <c r="O386" s="20"/>
      <c r="P386" s="20"/>
      <c r="Q386" s="20"/>
      <c r="R386" s="20"/>
      <c r="S386" s="20"/>
      <c r="T386" s="20"/>
    </row>
    <row r="387" spans="7:20" x14ac:dyDescent="0.25">
      <c r="G387" s="153"/>
      <c r="H387" s="23"/>
      <c r="I387" s="23"/>
      <c r="J387" s="20"/>
      <c r="K387" s="20"/>
      <c r="L387" s="20"/>
      <c r="M387" s="20"/>
      <c r="N387" s="20"/>
      <c r="O387" s="20"/>
      <c r="P387" s="20"/>
      <c r="Q387" s="20"/>
      <c r="R387" s="20"/>
      <c r="S387" s="20"/>
      <c r="T387" s="20"/>
    </row>
    <row r="388" spans="7:20" x14ac:dyDescent="0.25">
      <c r="G388" s="153"/>
      <c r="H388" s="23"/>
      <c r="I388" s="23"/>
      <c r="J388" s="20"/>
      <c r="K388" s="20"/>
      <c r="L388" s="20"/>
      <c r="M388" s="20"/>
      <c r="N388" s="20"/>
      <c r="O388" s="20"/>
      <c r="P388" s="20"/>
      <c r="Q388" s="20"/>
      <c r="R388" s="20"/>
      <c r="S388" s="20"/>
      <c r="T388" s="20"/>
    </row>
    <row r="389" spans="7:20" x14ac:dyDescent="0.25">
      <c r="G389" s="153"/>
      <c r="H389" s="23"/>
      <c r="I389" s="23"/>
      <c r="J389" s="20"/>
      <c r="K389" s="20"/>
      <c r="L389" s="20"/>
      <c r="M389" s="20"/>
      <c r="N389" s="20"/>
      <c r="O389" s="20"/>
      <c r="P389" s="20"/>
      <c r="Q389" s="20"/>
      <c r="R389" s="20"/>
      <c r="S389" s="20"/>
      <c r="T389" s="20"/>
    </row>
    <row r="390" spans="7:20" x14ac:dyDescent="0.25">
      <c r="G390" s="153"/>
      <c r="H390" s="23"/>
      <c r="I390" s="23"/>
      <c r="J390" s="20"/>
      <c r="K390" s="20"/>
      <c r="L390" s="20"/>
      <c r="M390" s="20"/>
      <c r="N390" s="20"/>
      <c r="O390" s="20"/>
      <c r="P390" s="20"/>
      <c r="Q390" s="20"/>
      <c r="R390" s="20"/>
      <c r="S390" s="20"/>
      <c r="T390" s="20"/>
    </row>
    <row r="391" spans="7:20" x14ac:dyDescent="0.25">
      <c r="G391" s="153"/>
      <c r="H391" s="23"/>
      <c r="I391" s="23"/>
      <c r="J391" s="20"/>
      <c r="K391" s="20"/>
      <c r="L391" s="20"/>
      <c r="M391" s="20"/>
      <c r="N391" s="20"/>
      <c r="O391" s="20"/>
      <c r="P391" s="20"/>
      <c r="Q391" s="20"/>
      <c r="R391" s="20"/>
      <c r="S391" s="20"/>
      <c r="T391" s="20"/>
    </row>
    <row r="392" spans="7:20" x14ac:dyDescent="0.25">
      <c r="G392" s="153"/>
      <c r="H392" s="23"/>
      <c r="I392" s="23"/>
      <c r="J392" s="20"/>
      <c r="K392" s="20"/>
      <c r="L392" s="20"/>
      <c r="M392" s="20"/>
      <c r="N392" s="20"/>
      <c r="O392" s="20"/>
      <c r="P392" s="20"/>
      <c r="Q392" s="20"/>
      <c r="R392" s="20"/>
      <c r="S392" s="20"/>
      <c r="T392" s="20"/>
    </row>
    <row r="393" spans="7:20" x14ac:dyDescent="0.25">
      <c r="G393" s="153"/>
      <c r="H393" s="23"/>
      <c r="I393" s="23"/>
      <c r="J393" s="20"/>
      <c r="K393" s="20"/>
      <c r="L393" s="20"/>
      <c r="M393" s="20"/>
      <c r="N393" s="20"/>
      <c r="O393" s="20"/>
      <c r="P393" s="20"/>
      <c r="Q393" s="20"/>
      <c r="R393" s="20"/>
      <c r="S393" s="20"/>
      <c r="T393" s="20"/>
    </row>
    <row r="394" spans="7:20" x14ac:dyDescent="0.25">
      <c r="G394" s="153"/>
      <c r="H394" s="23"/>
      <c r="I394" s="23"/>
      <c r="J394" s="20"/>
      <c r="K394" s="20"/>
      <c r="L394" s="20"/>
      <c r="M394" s="20"/>
      <c r="N394" s="20"/>
      <c r="O394" s="20"/>
      <c r="P394" s="20"/>
      <c r="Q394" s="20"/>
      <c r="R394" s="20"/>
      <c r="S394" s="20"/>
      <c r="T394" s="20"/>
    </row>
    <row r="395" spans="7:20" x14ac:dyDescent="0.25">
      <c r="G395" s="153"/>
      <c r="H395" s="23"/>
      <c r="I395" s="23"/>
      <c r="J395" s="20"/>
      <c r="K395" s="20"/>
      <c r="L395" s="20"/>
      <c r="M395" s="20"/>
      <c r="N395" s="20"/>
      <c r="O395" s="20"/>
      <c r="P395" s="20"/>
      <c r="Q395" s="20"/>
      <c r="R395" s="20"/>
      <c r="S395" s="20"/>
      <c r="T395" s="20"/>
    </row>
    <row r="396" spans="7:20" x14ac:dyDescent="0.25">
      <c r="G396" s="153"/>
      <c r="H396" s="23"/>
      <c r="I396" s="23"/>
      <c r="J396" s="20"/>
      <c r="K396" s="20"/>
      <c r="L396" s="20"/>
      <c r="M396" s="20"/>
      <c r="N396" s="20"/>
      <c r="O396" s="20"/>
      <c r="P396" s="20"/>
      <c r="Q396" s="20"/>
      <c r="R396" s="20"/>
      <c r="S396" s="20"/>
      <c r="T396" s="20"/>
    </row>
    <row r="397" spans="7:20" x14ac:dyDescent="0.25">
      <c r="G397" s="153"/>
      <c r="H397" s="23"/>
      <c r="I397" s="23"/>
      <c r="J397" s="20"/>
      <c r="K397" s="20"/>
      <c r="L397" s="20"/>
      <c r="M397" s="20"/>
      <c r="N397" s="20"/>
      <c r="O397" s="20"/>
      <c r="P397" s="20"/>
      <c r="Q397" s="20"/>
      <c r="R397" s="20"/>
      <c r="S397" s="20"/>
      <c r="T397" s="20"/>
    </row>
    <row r="398" spans="7:20" x14ac:dyDescent="0.25">
      <c r="G398" s="153"/>
      <c r="H398" s="23"/>
      <c r="I398" s="23"/>
      <c r="J398" s="20"/>
      <c r="K398" s="20"/>
      <c r="L398" s="20"/>
      <c r="M398" s="20"/>
      <c r="N398" s="20"/>
      <c r="O398" s="20"/>
      <c r="P398" s="20"/>
      <c r="Q398" s="20"/>
      <c r="R398" s="20"/>
      <c r="S398" s="20"/>
      <c r="T398" s="20"/>
    </row>
    <row r="399" spans="7:20" x14ac:dyDescent="0.25">
      <c r="G399" s="153"/>
      <c r="H399" s="23"/>
      <c r="I399" s="23"/>
      <c r="J399" s="20"/>
      <c r="K399" s="20"/>
      <c r="L399" s="20"/>
      <c r="M399" s="20"/>
      <c r="N399" s="20"/>
      <c r="O399" s="20"/>
      <c r="P399" s="20"/>
      <c r="Q399" s="20"/>
      <c r="R399" s="20"/>
      <c r="S399" s="20"/>
      <c r="T399" s="20"/>
    </row>
    <row r="400" spans="7:20" x14ac:dyDescent="0.25">
      <c r="G400" s="153"/>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7">
        <v>0</v>
      </c>
    </row>
    <row r="600" spans="10:20" x14ac:dyDescent="0.25">
      <c r="K600" s="117">
        <v>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3"/>
      <c r="E1" s="253"/>
      <c r="F1" s="253"/>
      <c r="G1" s="253"/>
      <c r="H1" s="253"/>
      <c r="I1" s="253"/>
      <c r="J1" s="253"/>
      <c r="K1" s="253"/>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325</v>
      </c>
      <c r="E4" s="162" t="s">
        <v>324</v>
      </c>
      <c r="F4" s="164" t="s">
        <v>329</v>
      </c>
      <c r="G4" s="165" t="s">
        <v>328</v>
      </c>
      <c r="H4" s="156" t="s">
        <v>326</v>
      </c>
      <c r="I4" s="156" t="s">
        <v>330</v>
      </c>
      <c r="J4" s="166" t="s">
        <v>327</v>
      </c>
      <c r="K4" s="21"/>
      <c r="L4" s="21"/>
      <c r="M4" s="21"/>
    </row>
    <row r="5" spans="1:13" s="20" customFormat="1" ht="19.5" customHeight="1" thickTop="1" thickBot="1" x14ac:dyDescent="0.3">
      <c r="A5" s="210"/>
      <c r="B5" s="56"/>
      <c r="D5" s="22"/>
      <c r="E5" s="23"/>
      <c r="F5" s="146"/>
      <c r="G5" s="146"/>
      <c r="H5" s="140"/>
      <c r="I5" s="148"/>
      <c r="J5" s="23"/>
      <c r="K5" s="21"/>
      <c r="L5" s="21"/>
      <c r="M5" s="21"/>
    </row>
    <row r="6" spans="1:13" s="20" customFormat="1" ht="19.5" customHeight="1" thickTop="1" thickBot="1" x14ac:dyDescent="0.3">
      <c r="A6" s="210"/>
      <c r="B6" s="56"/>
      <c r="D6" s="22"/>
      <c r="E6" s="23"/>
      <c r="F6" s="146"/>
      <c r="G6" s="146"/>
      <c r="H6" s="140"/>
      <c r="I6" s="148"/>
      <c r="J6" s="23"/>
      <c r="K6" s="21"/>
      <c r="L6" s="21"/>
      <c r="M6" s="21"/>
    </row>
    <row r="7" spans="1:13" s="20" customFormat="1" ht="19.5" customHeight="1" thickTop="1" thickBot="1" x14ac:dyDescent="0.3">
      <c r="A7" s="210"/>
      <c r="B7" s="56"/>
      <c r="D7" s="22"/>
      <c r="E7" s="23"/>
      <c r="F7" s="146"/>
      <c r="G7" s="146"/>
      <c r="H7" s="140"/>
      <c r="I7" s="148"/>
      <c r="J7" s="23"/>
      <c r="K7" s="21"/>
      <c r="L7" s="21"/>
      <c r="M7" s="21"/>
    </row>
    <row r="8" spans="1:13" s="20" customFormat="1" ht="19.5" customHeight="1" thickTop="1" thickBot="1" x14ac:dyDescent="0.3">
      <c r="A8" s="210"/>
      <c r="B8" s="56"/>
      <c r="D8" s="22"/>
      <c r="E8" s="23"/>
      <c r="F8" s="146"/>
      <c r="G8" s="146"/>
      <c r="H8" s="140"/>
      <c r="I8" s="148"/>
      <c r="J8" s="23"/>
      <c r="K8" s="21"/>
      <c r="L8" s="21"/>
      <c r="M8" s="21"/>
    </row>
    <row r="9" spans="1:13" s="20" customFormat="1" ht="19.5" customHeight="1" thickTop="1" thickBot="1" x14ac:dyDescent="0.3">
      <c r="A9" s="210"/>
      <c r="B9" s="56"/>
      <c r="D9" s="22"/>
      <c r="E9" s="23"/>
      <c r="F9" s="146"/>
      <c r="G9" s="146"/>
      <c r="H9" s="140"/>
      <c r="I9" s="148"/>
      <c r="J9" s="23"/>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5">
        <f>'Configurações Básicas'!$E$5</f>
        <v>2018</v>
      </c>
      <c r="D1" s="255"/>
      <c r="E1" s="255"/>
      <c r="F1" s="255"/>
      <c r="G1" s="255"/>
      <c r="H1" s="255"/>
      <c r="I1" s="255"/>
      <c r="J1" s="255"/>
      <c r="K1" s="255"/>
      <c r="L1" s="255"/>
      <c r="M1" s="255"/>
      <c r="N1" s="255"/>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9"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3" t="s">
        <v>26</v>
      </c>
      <c r="Q5" s="259">
        <v>0</v>
      </c>
      <c r="R5" s="23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c r="Y5" s="233"/>
      <c r="Z5" s="233"/>
      <c r="AA5" s="233"/>
      <c r="AB5" s="233"/>
      <c r="AC5" s="233"/>
    </row>
    <row r="6" spans="1:29" ht="19.5" customHeight="1" thickTop="1" thickBot="1" x14ac:dyDescent="0.3">
      <c r="A6" s="210"/>
      <c r="C6" s="137"/>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4"/>
      <c r="Q6" s="260"/>
      <c r="R6" s="23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c r="X6" s="233"/>
      <c r="Y6" s="233"/>
      <c r="Z6" s="233"/>
      <c r="AA6" s="233"/>
      <c r="AB6" s="233"/>
      <c r="AC6" s="233"/>
    </row>
    <row r="7" spans="1:29" ht="19.5" customHeight="1" thickTop="1" thickBot="1" x14ac:dyDescent="0.3">
      <c r="A7" s="210"/>
      <c r="C7" s="137"/>
      <c r="D7" s="139"/>
      <c r="E7" s="43"/>
      <c r="F7" s="196"/>
      <c r="G7" s="43"/>
      <c r="H7" s="43"/>
      <c r="I7" s="12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234"/>
      <c r="S7" s="112" t="e">
        <f t="shared" si="0"/>
        <v>#N/A</v>
      </c>
      <c r="T7" s="109" t="e">
        <f t="shared" si="1"/>
        <v>#N/A</v>
      </c>
      <c r="U7" s="109" t="e">
        <f t="shared" si="2"/>
        <v>#N/A</v>
      </c>
      <c r="V7" s="109" t="e">
        <f t="shared" si="3"/>
        <v>#N/A</v>
      </c>
      <c r="W7" s="240" t="e">
        <f>VLOOKUP(E7,'PC Receitas'!$N$4:$P$25,3,FALSE)</f>
        <v>#N/A</v>
      </c>
      <c r="X7" s="233"/>
      <c r="Y7" s="233"/>
      <c r="Z7" s="233"/>
      <c r="AA7" s="233"/>
      <c r="AB7" s="233"/>
      <c r="AC7" s="233"/>
    </row>
    <row r="8" spans="1:29" ht="19.5" customHeight="1" thickTop="1" thickBot="1" x14ac:dyDescent="0.3">
      <c r="A8" s="210"/>
      <c r="C8" s="137"/>
      <c r="D8" s="139"/>
      <c r="E8" s="43"/>
      <c r="F8" s="137"/>
      <c r="G8" s="43"/>
      <c r="H8" s="139"/>
      <c r="I8" s="44"/>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234"/>
      <c r="S8" s="112" t="e">
        <f t="shared" si="0"/>
        <v>#N/A</v>
      </c>
      <c r="T8" s="109" t="e">
        <f t="shared" si="1"/>
        <v>#N/A</v>
      </c>
      <c r="U8" s="109" t="e">
        <f t="shared" si="2"/>
        <v>#N/A</v>
      </c>
      <c r="V8" s="109" t="e">
        <f t="shared" si="3"/>
        <v>#N/A</v>
      </c>
      <c r="W8" s="240" t="e">
        <f>VLOOKUP(E8,'PC Receitas'!$N$4:$P$25,3,FALSE)</f>
        <v>#N/A</v>
      </c>
      <c r="X8" s="233"/>
      <c r="Y8" s="233"/>
      <c r="Z8" s="233"/>
      <c r="AA8" s="233"/>
      <c r="AB8" s="233"/>
      <c r="AC8" s="233"/>
    </row>
    <row r="9" spans="1:29" ht="19.5" customHeight="1" thickTop="1" thickBot="1" x14ac:dyDescent="0.3">
      <c r="A9" s="210"/>
      <c r="C9" s="137"/>
      <c r="D9" s="139"/>
      <c r="E9" s="43"/>
      <c r="F9" s="196"/>
      <c r="G9" s="43"/>
      <c r="H9" s="43"/>
      <c r="I9" s="1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4"/>
      <c r="S9" s="112" t="e">
        <f t="shared" si="0"/>
        <v>#N/A</v>
      </c>
      <c r="T9" s="109" t="e">
        <f t="shared" si="1"/>
        <v>#N/A</v>
      </c>
      <c r="U9" s="109" t="e">
        <f t="shared" si="2"/>
        <v>#N/A</v>
      </c>
      <c r="V9" s="109" t="e">
        <f t="shared" si="3"/>
        <v>#N/A</v>
      </c>
      <c r="W9" s="240" t="e">
        <f>VLOOKUP(E9,'PC Receitas'!$N$4:$P$25,3,FALSE)</f>
        <v>#N/A</v>
      </c>
      <c r="X9" s="233"/>
      <c r="Y9" s="233"/>
      <c r="Z9" s="233"/>
      <c r="AA9" s="233"/>
      <c r="AB9" s="233"/>
      <c r="AC9" s="233"/>
    </row>
    <row r="10" spans="1:29" ht="19.5" customHeight="1" thickTop="1" thickBot="1" x14ac:dyDescent="0.3">
      <c r="A10" s="210"/>
      <c r="C10" s="137"/>
      <c r="D10" s="139"/>
      <c r="E10" s="43"/>
      <c r="F10" s="196"/>
      <c r="G10" s="43"/>
      <c r="H10" s="43"/>
      <c r="I10" s="1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234"/>
      <c r="S10" s="112" t="e">
        <f t="shared" si="0"/>
        <v>#N/A</v>
      </c>
      <c r="T10" s="109" t="e">
        <f t="shared" si="1"/>
        <v>#N/A</v>
      </c>
      <c r="U10" s="109" t="e">
        <f t="shared" si="2"/>
        <v>#N/A</v>
      </c>
      <c r="V10" s="109" t="e">
        <f t="shared" si="3"/>
        <v>#N/A</v>
      </c>
      <c r="W10" s="240" t="e">
        <f>VLOOKUP(E10,'PC Receitas'!$N$4:$P$25,3,FALSE)</f>
        <v>#N/A</v>
      </c>
      <c r="X10" s="233"/>
      <c r="Y10" s="233"/>
      <c r="Z10" s="233"/>
      <c r="AA10" s="233"/>
      <c r="AB10" s="233"/>
      <c r="AC10" s="233"/>
    </row>
    <row r="11" spans="1:29" ht="19.5" customHeight="1" thickTop="1" thickBot="1" x14ac:dyDescent="0.3">
      <c r="A11" s="210"/>
      <c r="C11" s="137"/>
      <c r="D11" s="139"/>
      <c r="E11" s="43"/>
      <c r="F11" s="196"/>
      <c r="G11" s="43"/>
      <c r="H11" s="43"/>
      <c r="I11" s="1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234"/>
      <c r="S11" s="112" t="e">
        <f t="shared" si="0"/>
        <v>#N/A</v>
      </c>
      <c r="T11" s="109" t="e">
        <f t="shared" si="1"/>
        <v>#N/A</v>
      </c>
      <c r="U11" s="109" t="e">
        <f t="shared" si="2"/>
        <v>#N/A</v>
      </c>
      <c r="V11" s="109" t="e">
        <f t="shared" si="3"/>
        <v>#N/A</v>
      </c>
      <c r="W11" s="240" t="e">
        <f>VLOOKUP(E11,'PC Receitas'!$N$4:$P$25,3,FALSE)</f>
        <v>#N/A</v>
      </c>
      <c r="X11" s="233"/>
      <c r="Y11" s="233"/>
      <c r="Z11" s="233"/>
      <c r="AA11" s="233"/>
      <c r="AB11" s="233"/>
      <c r="AC11" s="233"/>
    </row>
    <row r="12" spans="1:29" ht="19.5" customHeight="1" thickTop="1" thickBot="1" x14ac:dyDescent="0.3">
      <c r="A12" s="210"/>
      <c r="C12" s="137"/>
      <c r="D12" s="139"/>
      <c r="E12" s="43"/>
      <c r="F12" s="137"/>
      <c r="G12" s="43"/>
      <c r="H12" s="43"/>
      <c r="I12" s="44"/>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234"/>
      <c r="S12" s="112" t="e">
        <f t="shared" si="0"/>
        <v>#N/A</v>
      </c>
      <c r="T12" s="109" t="e">
        <f t="shared" si="1"/>
        <v>#N/A</v>
      </c>
      <c r="U12" s="109" t="e">
        <f t="shared" si="2"/>
        <v>#N/A</v>
      </c>
      <c r="V12" s="109" t="e">
        <f t="shared" si="3"/>
        <v>#N/A</v>
      </c>
      <c r="W12" s="240" t="e">
        <f>VLOOKUP(E12,'PC Receitas'!$N$4:$P$25,3,FALSE)</f>
        <v>#N/A</v>
      </c>
      <c r="X12" s="233"/>
      <c r="Y12" s="233"/>
      <c r="Z12" s="233"/>
      <c r="AA12" s="233"/>
      <c r="AB12" s="233"/>
      <c r="AC12" s="233"/>
    </row>
    <row r="13" spans="1:29" ht="19.5" customHeight="1" thickTop="1" thickBot="1" x14ac:dyDescent="0.3">
      <c r="A13" s="210"/>
      <c r="C13" s="137"/>
      <c r="D13" s="139"/>
      <c r="E13" s="43"/>
      <c r="F13" s="137"/>
      <c r="G13" s="43"/>
      <c r="H13" s="43"/>
      <c r="I13" s="44"/>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234"/>
      <c r="S13" s="112" t="e">
        <f t="shared" si="0"/>
        <v>#N/A</v>
      </c>
      <c r="T13" s="109" t="e">
        <f t="shared" si="1"/>
        <v>#N/A</v>
      </c>
      <c r="U13" s="109" t="e">
        <f t="shared" si="2"/>
        <v>#N/A</v>
      </c>
      <c r="V13" s="109" t="e">
        <f t="shared" si="3"/>
        <v>#N/A</v>
      </c>
      <c r="W13" s="240" t="e">
        <f>VLOOKUP(E13,'PC Receitas'!$N$4:$P$25,3,FALSE)</f>
        <v>#N/A</v>
      </c>
      <c r="X13" s="233"/>
      <c r="Y13" s="233"/>
      <c r="Z13" s="233"/>
      <c r="AA13" s="233"/>
      <c r="AB13" s="233"/>
      <c r="AC13" s="233"/>
    </row>
    <row r="14" spans="1:29" ht="19.5" customHeight="1" thickTop="1" thickBot="1" x14ac:dyDescent="0.3">
      <c r="A14" s="210"/>
      <c r="C14" s="137"/>
      <c r="D14" s="139"/>
      <c r="E14" s="43"/>
      <c r="F14" s="137"/>
      <c r="G14" s="43"/>
      <c r="H14" s="43"/>
      <c r="I14" s="44"/>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234"/>
      <c r="S14" s="112" t="e">
        <f t="shared" si="0"/>
        <v>#N/A</v>
      </c>
      <c r="T14" s="109" t="e">
        <f t="shared" si="1"/>
        <v>#N/A</v>
      </c>
      <c r="U14" s="109" t="e">
        <f t="shared" si="2"/>
        <v>#N/A</v>
      </c>
      <c r="V14" s="109" t="e">
        <f t="shared" si="3"/>
        <v>#N/A</v>
      </c>
      <c r="W14" s="240" t="e">
        <f>VLOOKUP(E14,'PC Receitas'!$N$4:$P$25,3,FALSE)</f>
        <v>#N/A</v>
      </c>
      <c r="X14" s="233"/>
      <c r="Y14" s="233"/>
      <c r="Z14" s="233"/>
      <c r="AA14" s="233"/>
      <c r="AB14" s="233"/>
      <c r="AC14" s="233"/>
    </row>
    <row r="15" spans="1:29" ht="19.5" customHeight="1" thickTop="1" thickBot="1" x14ac:dyDescent="0.3">
      <c r="A15" s="210"/>
      <c r="C15" s="137"/>
      <c r="D15" s="139"/>
      <c r="E15" s="43"/>
      <c r="F15" s="137"/>
      <c r="G15" s="43"/>
      <c r="H15" s="43"/>
      <c r="I15" s="44"/>
      <c r="J15" s="229"/>
      <c r="K15" s="229"/>
      <c r="L15" s="44"/>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R15" s="233"/>
      <c r="S15" s="112" t="e">
        <f t="shared" si="0"/>
        <v>#N/A</v>
      </c>
      <c r="T15" s="109" t="e">
        <f t="shared" si="1"/>
        <v>#N/A</v>
      </c>
      <c r="U15" s="109" t="e">
        <f t="shared" si="2"/>
        <v>#N/A</v>
      </c>
      <c r="V15" s="109" t="e">
        <f t="shared" si="3"/>
        <v>#N/A</v>
      </c>
      <c r="W15" s="240" t="e">
        <f>VLOOKUP(E15,'PC Receitas'!$N$4:$P$25,3,FALSE)</f>
        <v>#N/A</v>
      </c>
      <c r="X15" s="233"/>
      <c r="Y15" s="233"/>
      <c r="Z15" s="233"/>
      <c r="AA15" s="233"/>
      <c r="AB15" s="233"/>
      <c r="AC15" s="233"/>
    </row>
    <row r="16" spans="1:29" ht="19.5" customHeight="1" thickTop="1" thickBot="1" x14ac:dyDescent="0.3">
      <c r="A16" s="210"/>
      <c r="C16" s="137"/>
      <c r="D16" s="139"/>
      <c r="E16" s="43"/>
      <c r="F16" s="137"/>
      <c r="G16" s="43"/>
      <c r="H16" s="43"/>
      <c r="I16" s="44"/>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R16" s="233"/>
      <c r="S16" s="112" t="e">
        <f t="shared" si="0"/>
        <v>#N/A</v>
      </c>
      <c r="T16" s="109" t="e">
        <f t="shared" si="1"/>
        <v>#N/A</v>
      </c>
      <c r="U16" s="109" t="e">
        <f t="shared" si="2"/>
        <v>#N/A</v>
      </c>
      <c r="V16" s="109" t="e">
        <f t="shared" si="3"/>
        <v>#N/A</v>
      </c>
      <c r="W16" s="240" t="e">
        <f>VLOOKUP(E16,'PC Receitas'!$N$4:$P$25,3,FALSE)</f>
        <v>#N/A</v>
      </c>
      <c r="X16" s="233"/>
      <c r="Y16" s="233"/>
      <c r="Z16" s="233"/>
      <c r="AA16" s="233"/>
      <c r="AB16" s="233"/>
      <c r="AC16" s="233"/>
    </row>
    <row r="17" spans="1:29" ht="19.5" customHeight="1" thickTop="1" thickBot="1" x14ac:dyDescent="0.3">
      <c r="A17" s="210"/>
      <c r="C17" s="137"/>
      <c r="D17" s="139"/>
      <c r="E17" s="43"/>
      <c r="F17" s="196"/>
      <c r="G17" s="43"/>
      <c r="H17" s="43"/>
      <c r="I17" s="12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R17" s="233"/>
      <c r="S17" s="112" t="e">
        <f t="shared" si="0"/>
        <v>#N/A</v>
      </c>
      <c r="T17" s="109" t="e">
        <f t="shared" si="1"/>
        <v>#N/A</v>
      </c>
      <c r="U17" s="109" t="e">
        <f t="shared" si="2"/>
        <v>#N/A</v>
      </c>
      <c r="V17" s="109" t="e">
        <f t="shared" si="3"/>
        <v>#N/A</v>
      </c>
      <c r="W17" s="240" t="e">
        <f>VLOOKUP(E17,'PC Receitas'!$N$4:$P$25,3,FALSE)</f>
        <v>#N/A</v>
      </c>
      <c r="X17" s="233"/>
      <c r="Y17" s="233"/>
      <c r="Z17" s="233"/>
      <c r="AA17" s="233"/>
      <c r="AB17" s="233"/>
      <c r="AC17" s="233"/>
    </row>
    <row r="18" spans="1:29" ht="19.5" customHeight="1" thickTop="1" thickBot="1" x14ac:dyDescent="0.3">
      <c r="A18" s="210"/>
      <c r="C18" s="137"/>
      <c r="D18" s="139"/>
      <c r="E18" s="43"/>
      <c r="F18" s="137"/>
      <c r="G18" s="43"/>
      <c r="H18" s="43"/>
      <c r="I18" s="44"/>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R18" s="233"/>
      <c r="S18" s="112" t="e">
        <f t="shared" si="0"/>
        <v>#N/A</v>
      </c>
      <c r="T18" s="109" t="e">
        <f t="shared" si="1"/>
        <v>#N/A</v>
      </c>
      <c r="U18" s="109" t="e">
        <f t="shared" si="2"/>
        <v>#N/A</v>
      </c>
      <c r="V18" s="109" t="e">
        <f t="shared" si="3"/>
        <v>#N/A</v>
      </c>
      <c r="W18" s="240" t="e">
        <f>VLOOKUP(E18,'PC Receitas'!$N$4:$P$25,3,FALSE)</f>
        <v>#N/A</v>
      </c>
      <c r="X18" s="233"/>
      <c r="Y18" s="233"/>
      <c r="Z18" s="233"/>
      <c r="AA18" s="233"/>
      <c r="AB18" s="233"/>
      <c r="AC18" s="233"/>
    </row>
    <row r="19" spans="1:29" ht="19.5" customHeight="1" thickTop="1" thickBot="1" x14ac:dyDescent="0.3">
      <c r="A19" s="210"/>
      <c r="C19" s="137"/>
      <c r="D19" s="139"/>
      <c r="E19" s="43"/>
      <c r="F19" s="137"/>
      <c r="G19" s="43"/>
      <c r="H19" s="43"/>
      <c r="I19" s="44"/>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R19" s="233"/>
      <c r="S19" s="112" t="e">
        <f t="shared" si="0"/>
        <v>#N/A</v>
      </c>
      <c r="T19" s="109" t="e">
        <f t="shared" si="1"/>
        <v>#N/A</v>
      </c>
      <c r="U19" s="109" t="e">
        <f t="shared" si="2"/>
        <v>#N/A</v>
      </c>
      <c r="V19" s="109" t="e">
        <f t="shared" si="3"/>
        <v>#N/A</v>
      </c>
      <c r="W19" s="240" t="e">
        <f>VLOOKUP(E19,'PC Receitas'!$N$4:$P$25,3,FALSE)</f>
        <v>#N/A</v>
      </c>
      <c r="X19" s="233"/>
      <c r="Y19" s="233"/>
      <c r="Z19" s="233"/>
      <c r="AA19" s="233"/>
      <c r="AB19" s="233"/>
      <c r="AC19" s="233"/>
    </row>
    <row r="20" spans="1:29" ht="19.5" customHeight="1" thickTop="1" thickBot="1" x14ac:dyDescent="0.3">
      <c r="A20" s="210"/>
      <c r="C20" s="137"/>
      <c r="D20" s="139"/>
      <c r="E20" s="43"/>
      <c r="F20" s="137"/>
      <c r="G20" s="43"/>
      <c r="H20" s="139"/>
      <c r="I20" s="44"/>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9" ht="19.5" customHeight="1" thickTop="1" thickBot="1" x14ac:dyDescent="0.3">
      <c r="A21" s="210"/>
      <c r="C21" s="137"/>
      <c r="D21" s="139"/>
      <c r="E21" s="43"/>
      <c r="F21" s="137"/>
      <c r="G21" s="43"/>
      <c r="H21" s="139"/>
      <c r="I21" s="44"/>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9" ht="19.5" customHeight="1" thickTop="1" thickBot="1" x14ac:dyDescent="0.3">
      <c r="A22" s="210"/>
      <c r="C22" s="137"/>
      <c r="D22" s="139"/>
      <c r="E22" s="43"/>
      <c r="F22" s="137"/>
      <c r="G22" s="43"/>
      <c r="H22" s="43"/>
      <c r="I22" s="44"/>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9" ht="19.5" customHeight="1" thickTop="1" thickBot="1" x14ac:dyDescent="0.3">
      <c r="A23" s="210"/>
      <c r="C23" s="137"/>
      <c r="D23" s="139"/>
      <c r="E23" s="43"/>
      <c r="F23" s="137"/>
      <c r="G23" s="43"/>
      <c r="H23" s="139"/>
      <c r="I23" s="44"/>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9" ht="19.5" customHeight="1" thickTop="1" thickBot="1" x14ac:dyDescent="0.3">
      <c r="A24" s="210"/>
      <c r="C24" s="137"/>
      <c r="D24" s="139"/>
      <c r="E24" s="43"/>
      <c r="F24" s="137"/>
      <c r="G24" s="43"/>
      <c r="H24" s="43"/>
      <c r="I24" s="44"/>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9" ht="19.5" customHeight="1" thickTop="1" thickBot="1" x14ac:dyDescent="0.3">
      <c r="A25" s="210"/>
      <c r="C25" s="137"/>
      <c r="D25" s="139"/>
      <c r="E25" s="43"/>
      <c r="F25" s="137"/>
      <c r="G25" s="43"/>
      <c r="H25" s="43"/>
      <c r="I25" s="44"/>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9" ht="19.5" customHeight="1" thickTop="1" thickBot="1" x14ac:dyDescent="0.3">
      <c r="A26" s="210"/>
      <c r="C26" s="137"/>
      <c r="D26" s="139"/>
      <c r="E26" s="43"/>
      <c r="F26" s="137"/>
      <c r="G26" s="43"/>
      <c r="H26" s="43"/>
      <c r="I26" s="44"/>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9" ht="19.5" customHeight="1" thickTop="1" thickBot="1" x14ac:dyDescent="0.3">
      <c r="A27" s="210"/>
      <c r="C27" s="137"/>
      <c r="D27" s="139"/>
      <c r="E27" s="43"/>
      <c r="F27" s="196"/>
      <c r="G27" s="43"/>
      <c r="H27" s="43"/>
      <c r="I27" s="1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9" ht="19.5" customHeight="1" thickTop="1" thickBot="1" x14ac:dyDescent="0.3">
      <c r="A28" s="210"/>
      <c r="C28" s="137"/>
      <c r="D28" s="139"/>
      <c r="E28" s="43"/>
      <c r="F28" s="137"/>
      <c r="G28" s="43"/>
      <c r="H28" s="43"/>
      <c r="I28" s="44"/>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9" ht="19.5" customHeight="1" thickTop="1" thickBot="1" x14ac:dyDescent="0.3">
      <c r="A29" s="210"/>
      <c r="C29" s="137"/>
      <c r="D29" s="139"/>
      <c r="E29" s="43"/>
      <c r="F29" s="137"/>
      <c r="G29" s="43"/>
      <c r="H29" s="43"/>
      <c r="I29" s="44"/>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9" ht="19.5" customHeight="1" thickTop="1" thickBot="1" x14ac:dyDescent="0.3">
      <c r="A30" s="210"/>
      <c r="C30" s="137"/>
      <c r="D30" s="139"/>
      <c r="E30" s="43"/>
      <c r="F30" s="137"/>
      <c r="G30" s="43"/>
      <c r="H30" s="43"/>
      <c r="I30" s="44"/>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9" ht="19.5" customHeight="1" thickTop="1" thickBot="1" x14ac:dyDescent="0.3">
      <c r="A31" s="210"/>
      <c r="C31" s="137"/>
      <c r="D31" s="139"/>
      <c r="E31" s="43"/>
      <c r="F31" s="196"/>
      <c r="G31" s="43"/>
      <c r="H31" s="43"/>
      <c r="I31" s="1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9" ht="19.5" customHeight="1" thickTop="1" thickBot="1" x14ac:dyDescent="0.3">
      <c r="A32" s="210"/>
      <c r="C32" s="137"/>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137"/>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137"/>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137"/>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137"/>
      <c r="D36" s="139"/>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137"/>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137"/>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137"/>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137"/>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137"/>
      <c r="D262" s="139"/>
      <c r="E262" s="43"/>
      <c r="F262" s="137"/>
      <c r="G262" s="43"/>
      <c r="H262" s="139"/>
      <c r="I262" s="139"/>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586" si="36">IF(W582="DESPESAS_COM_RH","Despesa",IF(W582="DESPESAS_OPERACIONAIS","Despesa",IF(W582="DESPESAS_DE_MARKETING","Despesa",IF(W582="IMPOSTOS","Despesa",IF(W582="INVESTIMENTOS","Despesa","")))))</f>
        <v>#N/A</v>
      </c>
      <c r="T582" s="109" t="e">
        <f t="shared" ref="T582:T586" si="37">IF(W582="DESPESAS_COM_PRODUTOS","Despesa",IF(W582="DESPESAS_COM_SERVICOS","Despesa",IF(W582="DESPESAS_NAO_OPERACIONAIS","Despesa","")))</f>
        <v>#N/A</v>
      </c>
      <c r="U582" s="109" t="e">
        <f t="shared" ref="U582:U586" si="38">IF(W582="RECEITAS_COM_PRODUTO","Receita",IF(W582="RECEITAS_COM_SERVICOS","Receita",IF(W582="RECEITAS_NAO_OPERACIONAIS","Receita","")))</f>
        <v>#N/A</v>
      </c>
      <c r="V582" s="109" t="e">
        <f t="shared" ref="V582:V586" si="39">IF(S582&lt;&gt;"",S582,IF(T582&lt;&gt;"",T582,IF(U582&lt;&gt;"",U582,"")))</f>
        <v>#N/A</v>
      </c>
      <c r="W582" s="240"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97" operator="greaterThan">
      <formula>0</formula>
    </cfRule>
    <cfRule type="cellIs" dxfId="678" priority="98" operator="lessThan">
      <formula>0</formula>
    </cfRule>
  </conditionalFormatting>
  <conditionalFormatting sqref="E21:E586">
    <cfRule type="containsText" dxfId="677" priority="95" operator="containsText" text="Despesa">
      <formula>NOT(ISERROR(SEARCH("Despesa",E21)))</formula>
    </cfRule>
    <cfRule type="containsText" dxfId="676" priority="96" operator="containsText" text="Receita">
      <formula>NOT(ISERROR(SEARCH("Receita",E21)))</formula>
    </cfRule>
  </conditionalFormatting>
  <conditionalFormatting sqref="Q7:Q8">
    <cfRule type="cellIs" dxfId="675" priority="80" operator="greaterThan">
      <formula>0</formula>
    </cfRule>
  </conditionalFormatting>
  <conditionalFormatting sqref="Q9:Q10">
    <cfRule type="cellIs" dxfId="674" priority="79" operator="greaterThan">
      <formula>0</formula>
    </cfRule>
  </conditionalFormatting>
  <conditionalFormatting sqref="Q11:Q12">
    <cfRule type="cellIs" dxfId="673" priority="77" operator="greaterThan">
      <formula>0</formula>
    </cfRule>
    <cfRule type="cellIs" dxfId="672" priority="78" operator="lessThan">
      <formula>0</formula>
    </cfRule>
  </conditionalFormatting>
  <conditionalFormatting sqref="Q13:Q14">
    <cfRule type="cellIs" dxfId="671" priority="75" operator="lessThan">
      <formula>0</formula>
    </cfRule>
    <cfRule type="cellIs" dxfId="670" priority="76" operator="greaterThan">
      <formula>0</formula>
    </cfRule>
  </conditionalFormatting>
  <conditionalFormatting sqref="E21:E586">
    <cfRule type="expression" dxfId="669" priority="111" stopIfTrue="1">
      <formula>NOT(ISERROR(SEARCH("Investimentos",E21)))</formula>
    </cfRule>
  </conditionalFormatting>
  <conditionalFormatting sqref="E5:E586">
    <cfRule type="containsText" dxfId="668" priority="10" operator="containsText" text="INVESTIMENTOS">
      <formula>NOT(ISERROR(SEARCH("INVESTIMENTOS",E5)))</formula>
    </cfRule>
    <cfRule type="containsText" dxfId="667" priority="11" operator="containsText" text="DESPESAS DE MARKETING">
      <formula>NOT(ISERROR(SEARCH("DESPESAS DE MARKETING",E5)))</formula>
    </cfRule>
    <cfRule type="containsText" dxfId="666" priority="12" operator="containsText" text="DESPESAS NÃO OPERACIONAIS">
      <formula>NOT(ISERROR(SEARCH("DESPESAS NÃO OPERACIONAIS",E5)))</formula>
    </cfRule>
    <cfRule type="containsText" dxfId="665" priority="13" operator="containsText" text="DESPESAS COM RH">
      <formula>NOT(ISERROR(SEARCH("DESPESAS COM RH",E5)))</formula>
    </cfRule>
    <cfRule type="containsText" dxfId="664" priority="14" operator="containsText" text="DESPESAS COM SERVIÇOS">
      <formula>NOT(ISERROR(SEARCH("DESPESAS COM SERVIÇOS",E5)))</formula>
    </cfRule>
    <cfRule type="containsText" dxfId="663" priority="15" operator="containsText" text="DESPESAS COM PRODUTOS">
      <formula>NOT(ISERROR(SEARCH("DESPESAS COM PRODUTOS",E5)))</formula>
    </cfRule>
    <cfRule type="containsText" dxfId="662" priority="16" operator="containsText" text="IMPOSTOS">
      <formula>NOT(ISERROR(SEARCH("IMPOSTOS",E5)))</formula>
    </cfRule>
    <cfRule type="containsText" dxfId="661" priority="52" operator="containsText" text="Despesa">
      <formula>NOT(ISERROR(SEARCH("Despesa",E5)))</formula>
    </cfRule>
    <cfRule type="containsText" dxfId="660" priority="53" operator="containsText" text="Receita">
      <formula>NOT(ISERROR(SEARCH("Receita",E5)))</formula>
    </cfRule>
  </conditionalFormatting>
  <conditionalFormatting sqref="E5:E586">
    <cfRule type="expression" dxfId="659" priority="125" stopIfTrue="1">
      <formula>NOT(ISERROR(SEARCH("Investimentos",E5)))</formula>
    </cfRule>
  </conditionalFormatting>
  <conditionalFormatting sqref="E20">
    <cfRule type="containsText" dxfId="658" priority="46" operator="containsText" text="Despesa">
      <formula>NOT(ISERROR(SEARCH("Despesa",E20)))</formula>
    </cfRule>
    <cfRule type="containsText" dxfId="657" priority="47" operator="containsText" text="Receita">
      <formula>NOT(ISERROR(SEARCH("Receita",E20)))</formula>
    </cfRule>
  </conditionalFormatting>
  <conditionalFormatting sqref="E20">
    <cfRule type="expression" dxfId="656" priority="132" stopIfTrue="1">
      <formula>NOT(ISERROR(SEARCH("Investimentos",E20)))</formula>
    </cfRule>
  </conditionalFormatting>
  <conditionalFormatting sqref="M22:M586 L21:L586">
    <cfRule type="containsText" dxfId="655" priority="40" operator="containsText" text="Não Pago">
      <formula>NOT(ISERROR(SEARCH("Não Pago",L21)))</formula>
    </cfRule>
    <cfRule type="containsText" dxfId="654" priority="41" operator="containsText" text="Pago">
      <formula>NOT(ISERROR(SEARCH("Pago",L21)))</formula>
    </cfRule>
  </conditionalFormatting>
  <conditionalFormatting sqref="M21">
    <cfRule type="containsText" dxfId="653" priority="36" operator="containsText" text="Não Pago">
      <formula>NOT(ISERROR(SEARCH("Não Pago",M21)))</formula>
    </cfRule>
    <cfRule type="containsText" dxfId="652" priority="37" operator="containsText" text="Pago">
      <formula>NOT(ISERROR(SEARCH("Pago",M21)))</formula>
    </cfRule>
  </conditionalFormatting>
  <conditionalFormatting sqref="M5:M19">
    <cfRule type="containsText" dxfId="651" priority="34" operator="containsText" text="Não Pago">
      <formula>NOT(ISERROR(SEARCH("Não Pago",M5)))</formula>
    </cfRule>
    <cfRule type="containsText" dxfId="650" priority="35" operator="containsText" text="Pago">
      <formula>NOT(ISERROR(SEARCH("Pago",M5)))</formula>
    </cfRule>
  </conditionalFormatting>
  <conditionalFormatting sqref="M20">
    <cfRule type="containsText" dxfId="649" priority="32" operator="containsText" text="Não Pago">
      <formula>NOT(ISERROR(SEARCH("Não Pago",M20)))</formula>
    </cfRule>
    <cfRule type="containsText" dxfId="648" priority="33" operator="containsText" text="Pago">
      <formula>NOT(ISERROR(SEARCH("Pago",M20)))</formula>
    </cfRule>
  </conditionalFormatting>
  <conditionalFormatting sqref="L5:L586">
    <cfRule type="containsText" dxfId="647" priority="26" operator="containsText" text="Não Pago">
      <formula>NOT(ISERROR(SEARCH("Não Pago",L5)))</formula>
    </cfRule>
    <cfRule type="containsText" dxfId="646" priority="27" operator="containsText" text="Pago">
      <formula>NOT(ISERROR(SEARCH("Pago",L5)))</formula>
    </cfRule>
  </conditionalFormatting>
  <conditionalFormatting sqref="L20">
    <cfRule type="containsText" dxfId="645" priority="24" operator="containsText" text="Não Pago">
      <formula>NOT(ISERROR(SEARCH("Não Pago",L20)))</formula>
    </cfRule>
    <cfRule type="containsText" dxfId="644" priority="25" operator="containsText" text="Pago">
      <formula>NOT(ISERROR(SEARCH("Pago",L20)))</formula>
    </cfRule>
  </conditionalFormatting>
  <conditionalFormatting sqref="L5:L586">
    <cfRule type="cellIs" dxfId="643" priority="23" operator="equal">
      <formula>"Realizado"</formula>
    </cfRule>
  </conditionalFormatting>
  <conditionalFormatting sqref="L22">
    <cfRule type="containsText" dxfId="642" priority="21" operator="containsText" text="Não Pago">
      <formula>NOT(ISERROR(SEARCH("Não Pago",L22)))</formula>
    </cfRule>
    <cfRule type="containsText" dxfId="641" priority="22" operator="containsText" text="Pago">
      <formula>NOT(ISERROR(SEARCH("Pago",L22)))</formula>
    </cfRule>
  </conditionalFormatting>
  <conditionalFormatting sqref="L27">
    <cfRule type="containsText" dxfId="640" priority="19" operator="containsText" text="Não Pago">
      <formula>NOT(ISERROR(SEARCH("Não Pago",L27)))</formula>
    </cfRule>
    <cfRule type="containsText" dxfId="639" priority="20" operator="containsText" text="Pago">
      <formula>NOT(ISERROR(SEARCH("Pago",L27)))</formula>
    </cfRule>
  </conditionalFormatting>
  <conditionalFormatting sqref="L34">
    <cfRule type="containsText" dxfId="638" priority="17" operator="containsText" text="Não Pago">
      <formula>NOT(ISERROR(SEARCH("Não Pago",L34)))</formula>
    </cfRule>
    <cfRule type="containsText" dxfId="637" priority="18" operator="containsText" text="Pago">
      <formula>NOT(ISERROR(SEARCH("Pago",L34)))</formula>
    </cfRule>
  </conditionalFormatting>
  <conditionalFormatting sqref="I22:I31">
    <cfRule type="containsText" dxfId="636" priority="8" operator="containsText" text="Não Pago">
      <formula>NOT(ISERROR(SEARCH("Não Pago",I22)))</formula>
    </cfRule>
    <cfRule type="containsText" dxfId="635" priority="9" operator="containsText" text="Pago">
      <formula>NOT(ISERROR(SEARCH("Pago",I22)))</formula>
    </cfRule>
  </conditionalFormatting>
  <conditionalFormatting sqref="I21">
    <cfRule type="containsText" dxfId="634" priority="6" operator="containsText" text="Não Pago">
      <formula>NOT(ISERROR(SEARCH("Não Pago",I21)))</formula>
    </cfRule>
    <cfRule type="containsText" dxfId="633" priority="7" operator="containsText" text="Pago">
      <formula>NOT(ISERROR(SEARCH("Pago",I21)))</formula>
    </cfRule>
  </conditionalFormatting>
  <conditionalFormatting sqref="I7:I19">
    <cfRule type="containsText" dxfId="632" priority="4" operator="containsText" text="Não Pago">
      <formula>NOT(ISERROR(SEARCH("Não Pago",I7)))</formula>
    </cfRule>
    <cfRule type="containsText" dxfId="631" priority="5" operator="containsText" text="Pago">
      <formula>NOT(ISERROR(SEARCH("Pago",I7)))</formula>
    </cfRule>
  </conditionalFormatting>
  <conditionalFormatting sqref="I20">
    <cfRule type="containsText" dxfId="630" priority="2" operator="containsText" text="Não Pago">
      <formula>NOT(ISERROR(SEARCH("Não Pago",I20)))</formula>
    </cfRule>
    <cfRule type="containsText" dxfId="629" priority="3" operator="containsText" text="Pago">
      <formula>NOT(ISERROR(SEARCH("Pago",I20)))</formula>
    </cfRule>
  </conditionalFormatting>
  <conditionalFormatting sqref="Q5:Q6">
    <cfRule type="cellIs" dxfId="628" priority="1" operator="greaterThan">
      <formula>0</formula>
    </cfRule>
  </conditionalFormatting>
  <dataValidations count="5">
    <dataValidation type="list" allowBlank="1" showInputMessage="1" showErrorMessage="1" sqref="L215:L586 L176:L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G586" xr:uid="{00000000-0002-0000-0500-000001000000}">
      <formula1>INDIRECT(W5)</formula1>
    </dataValidation>
    <dataValidation type="list" allowBlank="1" showInputMessage="1" showErrorMessage="1" sqref="M1:M1048576" xr:uid="{581CBE5F-0F64-4969-B5D3-1A3A65F4795F}">
      <formula1>"Sim,Não"</formula1>
    </dataValidation>
    <dataValidation type="list" allowBlank="1" showInputMessage="1" showErrorMessage="1" sqref="I1:I1048576" xr:uid="{7FC8FFFB-9024-4CC3-9E46-25D36B13C48A}">
      <formula1>"Jan,Fev,Mar,Abr,Mai,Jun,Jul,Ago,Set,Out,Nov,Dez"</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130</v>
      </c>
      <c r="Q5" s="259">
        <f>Jan!Q13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c r="X6" s="233"/>
    </row>
    <row r="7" spans="1:24" ht="19.5" customHeight="1" thickTop="1" thickBot="1" x14ac:dyDescent="0.3">
      <c r="A7" s="210"/>
      <c r="C7" s="137"/>
      <c r="D7" s="139"/>
      <c r="E7" s="43"/>
      <c r="F7" s="137"/>
      <c r="G7" s="43"/>
      <c r="H7" s="139"/>
      <c r="I7" s="139"/>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137"/>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137"/>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137"/>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137"/>
      <c r="D12" s="139"/>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137"/>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137"/>
      <c r="D14" s="139"/>
      <c r="E14" s="43"/>
      <c r="F14" s="137"/>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137"/>
      <c r="D15" s="139"/>
      <c r="E15" s="43"/>
      <c r="F15" s="137"/>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137"/>
      <c r="D16" s="139"/>
      <c r="E16" s="43"/>
      <c r="F16" s="137"/>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137"/>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137"/>
      <c r="D18" s="139"/>
      <c r="E18" s="43"/>
      <c r="F18" s="137"/>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137"/>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137"/>
      <c r="D20" s="139"/>
      <c r="E20" s="43"/>
      <c r="F20" s="137"/>
      <c r="G20" s="43"/>
      <c r="H20" s="139"/>
      <c r="I20" s="139"/>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137"/>
      <c r="D21" s="139"/>
      <c r="E21" s="43"/>
      <c r="F21" s="137"/>
      <c r="G21" s="43"/>
      <c r="H21" s="139"/>
      <c r="I21" s="139"/>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137"/>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137"/>
      <c r="D23" s="139"/>
      <c r="E23" s="43"/>
      <c r="F23" s="137"/>
      <c r="G23" s="43"/>
      <c r="H23" s="139"/>
      <c r="I23" s="139"/>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137"/>
      <c r="D24" s="139"/>
      <c r="E24" s="43"/>
      <c r="F24" s="137"/>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137"/>
      <c r="D25" s="139"/>
      <c r="E25" s="43"/>
      <c r="F25" s="137"/>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137"/>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137"/>
      <c r="D27" s="139"/>
      <c r="E27" s="43"/>
      <c r="F27" s="196"/>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137"/>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137"/>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137"/>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137"/>
      <c r="D31" s="139"/>
      <c r="E31" s="43"/>
      <c r="F31" s="196"/>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137"/>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137"/>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137"/>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137"/>
      <c r="D35" s="139"/>
      <c r="E35" s="43"/>
      <c r="F35" s="137"/>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137"/>
      <c r="D36" s="139"/>
      <c r="E36" s="43"/>
      <c r="F36" s="137"/>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137"/>
      <c r="D37" s="139"/>
      <c r="E37" s="43"/>
      <c r="F37" s="137"/>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137"/>
      <c r="D38" s="139"/>
      <c r="E38" s="43"/>
      <c r="F38" s="137"/>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137"/>
      <c r="D39" s="139"/>
      <c r="E39" s="43"/>
      <c r="F39" s="137"/>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137"/>
      <c r="D40" s="139"/>
      <c r="E40" s="43"/>
      <c r="F40" s="137"/>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23"/>
      <c r="H48" s="23"/>
      <c r="I48" s="2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23"/>
      <c r="H73" s="23"/>
      <c r="I73" s="2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23"/>
      <c r="H77" s="23"/>
      <c r="I77" s="2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139"/>
      <c r="E78" s="43"/>
      <c r="F78" s="137"/>
      <c r="G78" s="43"/>
      <c r="H78" s="43"/>
      <c r="I78" s="4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139"/>
      <c r="E79" s="43"/>
      <c r="F79" s="137"/>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139"/>
      <c r="E80" s="43"/>
      <c r="F80" s="137"/>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23"/>
      <c r="H93" s="23"/>
      <c r="I93" s="2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23"/>
      <c r="H106" s="23"/>
      <c r="I106" s="2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23"/>
      <c r="H107" s="23"/>
      <c r="I107" s="2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23"/>
      <c r="H110" s="23"/>
      <c r="I110" s="23"/>
      <c r="J110" s="229"/>
      <c r="K110" s="229"/>
      <c r="L110" s="44"/>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23"/>
      <c r="H113" s="23"/>
      <c r="I113" s="23"/>
      <c r="J113" s="229"/>
      <c r="K113" s="229"/>
      <c r="L113" s="44"/>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23"/>
      <c r="H116" s="23"/>
      <c r="I116" s="23"/>
      <c r="J116" s="229"/>
      <c r="K116" s="229"/>
      <c r="L116" s="44"/>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23"/>
      <c r="H117" s="23"/>
      <c r="I117" s="23"/>
      <c r="J117" s="229"/>
      <c r="K117" s="229"/>
      <c r="L117" s="44"/>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23"/>
      <c r="H118" s="23"/>
      <c r="I118" s="23"/>
      <c r="J118" s="229"/>
      <c r="K118" s="229"/>
      <c r="L118" s="44"/>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23"/>
      <c r="H119" s="23"/>
      <c r="I119" s="2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23"/>
      <c r="H120" s="23"/>
      <c r="I120" s="23"/>
      <c r="J120" s="229"/>
      <c r="K120" s="229"/>
      <c r="L120" s="44"/>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23"/>
      <c r="H125" s="23"/>
      <c r="I125" s="23"/>
      <c r="J125" s="229"/>
      <c r="K125" s="229"/>
      <c r="L125" s="44"/>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139"/>
      <c r="E126" s="43"/>
      <c r="F126" s="137"/>
      <c r="G126" s="23"/>
      <c r="H126" s="23"/>
      <c r="I126" s="23"/>
      <c r="J126" s="229"/>
      <c r="K126" s="229"/>
      <c r="L126" s="44"/>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23"/>
      <c r="H131" s="23"/>
      <c r="I131" s="23"/>
      <c r="J131" s="229"/>
      <c r="K131" s="229"/>
      <c r="L131" s="44"/>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23"/>
      <c r="H132" s="23"/>
      <c r="I132" s="23"/>
      <c r="J132" s="229"/>
      <c r="K132" s="229"/>
      <c r="L132" s="44"/>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23"/>
      <c r="H133" s="23"/>
      <c r="I133" s="23"/>
      <c r="J133" s="229"/>
      <c r="K133" s="229"/>
      <c r="L133" s="44"/>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23"/>
      <c r="H134" s="23"/>
      <c r="I134" s="23"/>
      <c r="J134" s="229"/>
      <c r="K134" s="229"/>
      <c r="L134" s="44"/>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23"/>
      <c r="H139" s="23"/>
      <c r="I139" s="23"/>
      <c r="J139" s="229"/>
      <c r="K139" s="229"/>
      <c r="L139" s="44"/>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N5:N605">
    <cfRule type="cellIs" dxfId="627" priority="111" operator="greaterThan">
      <formula>0</formula>
    </cfRule>
    <cfRule type="cellIs" dxfId="626" priority="112" operator="lessThan">
      <formula>0</formula>
    </cfRule>
  </conditionalFormatting>
  <conditionalFormatting sqref="F100:F605">
    <cfRule type="containsText" dxfId="625" priority="101" operator="containsText" text="Despesa">
      <formula>NOT(ISERROR(SEARCH("Despesa",F100)))</formula>
    </cfRule>
    <cfRule type="containsText" dxfId="624" priority="102" operator="containsText" text="Receita">
      <formula>NOT(ISERROR(SEARCH("Receita",F100)))</formula>
    </cfRule>
  </conditionalFormatting>
  <conditionalFormatting sqref="F100:F605">
    <cfRule type="expression" dxfId="623" priority="249" stopIfTrue="1">
      <formula>NOT(ISERROR(SEARCH("Investimentos",F100)))</formula>
    </cfRule>
  </conditionalFormatting>
  <conditionalFormatting sqref="F48:F99">
    <cfRule type="containsText" dxfId="622" priority="97" operator="containsText" text="Despesa">
      <formula>NOT(ISERROR(SEARCH("Despesa",F48)))</formula>
    </cfRule>
    <cfRule type="containsText" dxfId="621" priority="98" operator="containsText" text="Receita">
      <formula>NOT(ISERROR(SEARCH("Receita",F48)))</formula>
    </cfRule>
  </conditionalFormatting>
  <conditionalFormatting sqref="F48:F99">
    <cfRule type="expression" dxfId="620" priority="252" stopIfTrue="1">
      <formula>NOT(ISERROR(SEARCH("Investimentos",F48)))</formula>
    </cfRule>
  </conditionalFormatting>
  <conditionalFormatting sqref="F48:F605">
    <cfRule type="containsText" dxfId="619" priority="93" operator="containsText" text="Despesa">
      <formula>NOT(ISERROR(SEARCH("Despesa",F48)))</formula>
    </cfRule>
    <cfRule type="containsText" dxfId="618" priority="94" operator="containsText" text="Receita">
      <formula>NOT(ISERROR(SEARCH("Receita",F48)))</formula>
    </cfRule>
  </conditionalFormatting>
  <conditionalFormatting sqref="F48:F605">
    <cfRule type="expression" dxfId="617" priority="255" stopIfTrue="1">
      <formula>NOT(ISERROR(SEARCH("Investimentos",F48)))</formula>
    </cfRule>
  </conditionalFormatting>
  <conditionalFormatting sqref="M109:M605">
    <cfRule type="containsText" dxfId="616" priority="89" operator="containsText" text="Não Pago">
      <formula>NOT(ISERROR(SEARCH("Não Pago",M109)))</formula>
    </cfRule>
    <cfRule type="containsText" dxfId="615" priority="90" operator="containsText" text="Pago">
      <formula>NOT(ISERROR(SEARCH("Pago",M109)))</formula>
    </cfRule>
  </conditionalFormatting>
  <conditionalFormatting sqref="M21:M108">
    <cfRule type="containsText" dxfId="614" priority="87" operator="containsText" text="Não Pago">
      <formula>NOT(ISERROR(SEARCH("Não Pago",M21)))</formula>
    </cfRule>
    <cfRule type="containsText" dxfId="613" priority="88" operator="containsText" text="Pago">
      <formula>NOT(ISERROR(SEARCH("Pago",M21)))</formula>
    </cfRule>
  </conditionalFormatting>
  <conditionalFormatting sqref="M10:M19">
    <cfRule type="containsText" dxfId="612" priority="85" operator="containsText" text="Não Pago">
      <formula>NOT(ISERROR(SEARCH("Não Pago",M10)))</formula>
    </cfRule>
    <cfRule type="containsText" dxfId="611" priority="86" operator="containsText" text="Pago">
      <formula>NOT(ISERROR(SEARCH("Pago",M10)))</formula>
    </cfRule>
  </conditionalFormatting>
  <conditionalFormatting sqref="M20">
    <cfRule type="containsText" dxfId="610" priority="83" operator="containsText" text="Não Pago">
      <formula>NOT(ISERROR(SEARCH("Não Pago",M20)))</formula>
    </cfRule>
    <cfRule type="containsText" dxfId="609" priority="84" operator="containsText" text="Pago">
      <formula>NOT(ISERROR(SEARCH("Pago",M20)))</formula>
    </cfRule>
  </conditionalFormatting>
  <conditionalFormatting sqref="M5:M9">
    <cfRule type="containsText" dxfId="608" priority="81" operator="containsText" text="Não Pago">
      <formula>NOT(ISERROR(SEARCH("Não Pago",M5)))</formula>
    </cfRule>
    <cfRule type="containsText" dxfId="607" priority="82" operator="containsText" text="Pago">
      <formula>NOT(ISERROR(SEARCH("Pago",M5)))</formula>
    </cfRule>
  </conditionalFormatting>
  <conditionalFormatting sqref="E48:E586 E603:E605">
    <cfRule type="containsText" dxfId="606" priority="61" operator="containsText" text="Despesa">
      <formula>NOT(ISERROR(SEARCH("Despesa",E48)))</formula>
    </cfRule>
    <cfRule type="containsText" dxfId="605" priority="62" operator="containsText" text="Receita">
      <formula>NOT(ISERROR(SEARCH("Receita",E48)))</formula>
    </cfRule>
  </conditionalFormatting>
  <conditionalFormatting sqref="E48:E586 E603:E605">
    <cfRule type="expression" dxfId="604" priority="63" stopIfTrue="1">
      <formula>NOT(ISERROR(SEARCH("Investimentos",E48)))</formula>
    </cfRule>
  </conditionalFormatting>
  <conditionalFormatting sqref="E48:E605">
    <cfRule type="containsText" dxfId="603" priority="50" operator="containsText" text="INVESTIMENTOS">
      <formula>NOT(ISERROR(SEARCH("INVESTIMENTOS",E48)))</formula>
    </cfRule>
    <cfRule type="containsText" dxfId="602" priority="51" operator="containsText" text="DESPESAS DE MARKETING">
      <formula>NOT(ISERROR(SEARCH("DESPESAS DE MARKETING",E48)))</formula>
    </cfRule>
    <cfRule type="containsText" dxfId="601" priority="52" operator="containsText" text="DESPESAS NÃO OPERACIONAIS">
      <formula>NOT(ISERROR(SEARCH("DESPESAS NÃO OPERACIONAIS",E48)))</formula>
    </cfRule>
    <cfRule type="containsText" dxfId="600" priority="53" operator="containsText" text="DESPESAS COM RH">
      <formula>NOT(ISERROR(SEARCH("DESPESAS COM RH",E48)))</formula>
    </cfRule>
    <cfRule type="containsText" dxfId="599" priority="54" operator="containsText" text="DESPESAS COM SERVIÇOS">
      <formula>NOT(ISERROR(SEARCH("DESPESAS COM SERVIÇOS",E48)))</formula>
    </cfRule>
    <cfRule type="containsText" dxfId="598" priority="55" operator="containsText" text="DESPESAS COM PRODUTOS">
      <formula>NOT(ISERROR(SEARCH("DESPESAS COM PRODUTOS",E48)))</formula>
    </cfRule>
    <cfRule type="containsText" dxfId="597" priority="56" operator="containsText" text="IMPOSTOS">
      <formula>NOT(ISERROR(SEARCH("IMPOSTOS",E48)))</formula>
    </cfRule>
    <cfRule type="containsText" dxfId="596" priority="59" operator="containsText" text="Despesa">
      <formula>NOT(ISERROR(SEARCH("Despesa",E48)))</formula>
    </cfRule>
    <cfRule type="containsText" dxfId="595" priority="60" operator="containsText" text="Receita">
      <formula>NOT(ISERROR(SEARCH("Receita",E48)))</formula>
    </cfRule>
  </conditionalFormatting>
  <conditionalFormatting sqref="E48:E605">
    <cfRule type="expression" dxfId="594" priority="64" stopIfTrue="1">
      <formula>NOT(ISERROR(SEARCH("Investimentos",E48)))</formula>
    </cfRule>
  </conditionalFormatting>
  <conditionalFormatting sqref="E602">
    <cfRule type="containsText" dxfId="593" priority="57" operator="containsText" text="Despesa">
      <formula>NOT(ISERROR(SEARCH("Despesa",E602)))</formula>
    </cfRule>
    <cfRule type="containsText" dxfId="592" priority="58" operator="containsText" text="Receita">
      <formula>NOT(ISERROR(SEARCH("Receita",E602)))</formula>
    </cfRule>
  </conditionalFormatting>
  <conditionalFormatting sqref="E602">
    <cfRule type="expression" dxfId="591" priority="65" stopIfTrue="1">
      <formula>NOT(ISERROR(SEARCH("Investimentos",E602)))</formula>
    </cfRule>
  </conditionalFormatting>
  <conditionalFormatting sqref="L48:L586 L603:L605">
    <cfRule type="containsText" dxfId="590" priority="48" operator="containsText" text="Não Pago">
      <formula>NOT(ISERROR(SEARCH("Não Pago",L48)))</formula>
    </cfRule>
    <cfRule type="containsText" dxfId="589" priority="49" operator="containsText" text="Pago">
      <formula>NOT(ISERROR(SEARCH("Pago",L48)))</formula>
    </cfRule>
  </conditionalFormatting>
  <conditionalFormatting sqref="L48:L605">
    <cfRule type="containsText" dxfId="588" priority="46" operator="containsText" text="Não Pago">
      <formula>NOT(ISERROR(SEARCH("Não Pago",L48)))</formula>
    </cfRule>
    <cfRule type="containsText" dxfId="587" priority="47" operator="containsText" text="Pago">
      <formula>NOT(ISERROR(SEARCH("Pago",L48)))</formula>
    </cfRule>
  </conditionalFormatting>
  <conditionalFormatting sqref="L602">
    <cfRule type="containsText" dxfId="586" priority="44" operator="containsText" text="Não Pago">
      <formula>NOT(ISERROR(SEARCH("Não Pago",L602)))</formula>
    </cfRule>
    <cfRule type="containsText" dxfId="585" priority="45" operator="containsText" text="Pago">
      <formula>NOT(ISERROR(SEARCH("Pago",L602)))</formula>
    </cfRule>
  </conditionalFormatting>
  <conditionalFormatting sqref="L48:L605">
    <cfRule type="cellIs" dxfId="584" priority="43" operator="equal">
      <formula>"Realizado"</formula>
    </cfRule>
  </conditionalFormatting>
  <conditionalFormatting sqref="L604">
    <cfRule type="containsText" dxfId="583" priority="41" operator="containsText" text="Não Pago">
      <formula>NOT(ISERROR(SEARCH("Não Pago",L604)))</formula>
    </cfRule>
    <cfRule type="containsText" dxfId="582" priority="42" operator="containsText" text="Pago">
      <formula>NOT(ISERROR(SEARCH("Pago",L604)))</formula>
    </cfRule>
  </conditionalFormatting>
  <conditionalFormatting sqref="Q7:Q8">
    <cfRule type="cellIs" dxfId="581" priority="36" operator="greaterThan">
      <formula>0</formula>
    </cfRule>
  </conditionalFormatting>
  <conditionalFormatting sqref="Q9:Q10">
    <cfRule type="cellIs" dxfId="580" priority="35" operator="greaterThan">
      <formula>0</formula>
    </cfRule>
  </conditionalFormatting>
  <conditionalFormatting sqref="Q11:Q12">
    <cfRule type="cellIs" dxfId="579" priority="33" operator="greaterThan">
      <formula>0</formula>
    </cfRule>
    <cfRule type="cellIs" dxfId="578" priority="34" operator="lessThan">
      <formula>0</formula>
    </cfRule>
  </conditionalFormatting>
  <conditionalFormatting sqref="Q13:Q14">
    <cfRule type="cellIs" dxfId="577" priority="31" operator="lessThan">
      <formula>0</formula>
    </cfRule>
    <cfRule type="cellIs" dxfId="576" priority="32" operator="greaterThan">
      <formula>0</formula>
    </cfRule>
  </conditionalFormatting>
  <conditionalFormatting sqref="E21:E47">
    <cfRule type="containsText" dxfId="575" priority="26" operator="containsText" text="Despesa">
      <formula>NOT(ISERROR(SEARCH("Despesa",E21)))</formula>
    </cfRule>
    <cfRule type="containsText" dxfId="574" priority="27" operator="containsText" text="Receita">
      <formula>NOT(ISERROR(SEARCH("Receita",E21)))</formula>
    </cfRule>
  </conditionalFormatting>
  <conditionalFormatting sqref="E21:E47">
    <cfRule type="expression" dxfId="573" priority="28" stopIfTrue="1">
      <formula>NOT(ISERROR(SEARCH("Investimentos",E21)))</formula>
    </cfRule>
  </conditionalFormatting>
  <conditionalFormatting sqref="E5:E47">
    <cfRule type="containsText" dxfId="572" priority="2" operator="containsText" text="INVESTIMENTOS">
      <formula>NOT(ISERROR(SEARCH("INVESTIMENTOS",E5)))</formula>
    </cfRule>
    <cfRule type="containsText" dxfId="571" priority="3" operator="containsText" text="DESPESAS DE MARKETING">
      <formula>NOT(ISERROR(SEARCH("DESPESAS DE MARKETING",E5)))</formula>
    </cfRule>
    <cfRule type="containsText" dxfId="570" priority="4" operator="containsText" text="DESPESAS NÃO OPERACIONAIS">
      <formula>NOT(ISERROR(SEARCH("DESPESAS NÃO OPERACIONAIS",E5)))</formula>
    </cfRule>
    <cfRule type="containsText" dxfId="569" priority="5" operator="containsText" text="DESPESAS COM RH">
      <formula>NOT(ISERROR(SEARCH("DESPESAS COM RH",E5)))</formula>
    </cfRule>
    <cfRule type="containsText" dxfId="568" priority="6" operator="containsText" text="DESPESAS COM SERVIÇOS">
      <formula>NOT(ISERROR(SEARCH("DESPESAS COM SERVIÇOS",E5)))</formula>
    </cfRule>
    <cfRule type="containsText" dxfId="567" priority="7" operator="containsText" text="DESPESAS COM PRODUTOS">
      <formula>NOT(ISERROR(SEARCH("DESPESAS COM PRODUTOS",E5)))</formula>
    </cfRule>
    <cfRule type="containsText" dxfId="566" priority="8" operator="containsText" text="IMPOSTOS">
      <formula>NOT(ISERROR(SEARCH("IMPOSTOS",E5)))</formula>
    </cfRule>
    <cfRule type="containsText" dxfId="565" priority="24" operator="containsText" text="Despesa">
      <formula>NOT(ISERROR(SEARCH("Despesa",E5)))</formula>
    </cfRule>
    <cfRule type="containsText" dxfId="564" priority="25" operator="containsText" text="Receita">
      <formula>NOT(ISERROR(SEARCH("Receita",E5)))</formula>
    </cfRule>
  </conditionalFormatting>
  <conditionalFormatting sqref="E5:E47">
    <cfRule type="expression" dxfId="563" priority="29" stopIfTrue="1">
      <formula>NOT(ISERROR(SEARCH("Investimentos",E5)))</formula>
    </cfRule>
  </conditionalFormatting>
  <conditionalFormatting sqref="E20">
    <cfRule type="containsText" dxfId="562" priority="22" operator="containsText" text="Despesa">
      <formula>NOT(ISERROR(SEARCH("Despesa",E20)))</formula>
    </cfRule>
    <cfRule type="containsText" dxfId="561" priority="23" operator="containsText" text="Receita">
      <formula>NOT(ISERROR(SEARCH("Receita",E20)))</formula>
    </cfRule>
  </conditionalFormatting>
  <conditionalFormatting sqref="E20">
    <cfRule type="expression" dxfId="560" priority="30" stopIfTrue="1">
      <formula>NOT(ISERROR(SEARCH("Investimentos",E20)))</formula>
    </cfRule>
  </conditionalFormatting>
  <conditionalFormatting sqref="L21:L47">
    <cfRule type="containsText" dxfId="559" priority="20" operator="containsText" text="Não Pago">
      <formula>NOT(ISERROR(SEARCH("Não Pago",L21)))</formula>
    </cfRule>
    <cfRule type="containsText" dxfId="558" priority="21" operator="containsText" text="Pago">
      <formula>NOT(ISERROR(SEARCH("Pago",L21)))</formula>
    </cfRule>
  </conditionalFormatting>
  <conditionalFormatting sqref="L5:L47">
    <cfRule type="containsText" dxfId="557" priority="18" operator="containsText" text="Não Pago">
      <formula>NOT(ISERROR(SEARCH("Não Pago",L5)))</formula>
    </cfRule>
    <cfRule type="containsText" dxfId="556" priority="19" operator="containsText" text="Pago">
      <formula>NOT(ISERROR(SEARCH("Pago",L5)))</formula>
    </cfRule>
  </conditionalFormatting>
  <conditionalFormatting sqref="L20">
    <cfRule type="containsText" dxfId="555" priority="16" operator="containsText" text="Não Pago">
      <formula>NOT(ISERROR(SEARCH("Não Pago",L20)))</formula>
    </cfRule>
    <cfRule type="containsText" dxfId="554" priority="17" operator="containsText" text="Pago">
      <formula>NOT(ISERROR(SEARCH("Pago",L20)))</formula>
    </cfRule>
  </conditionalFormatting>
  <conditionalFormatting sqref="L5:L47">
    <cfRule type="cellIs" dxfId="553" priority="15" operator="equal">
      <formula>"Realizado"</formula>
    </cfRule>
  </conditionalFormatting>
  <conditionalFormatting sqref="L22">
    <cfRule type="containsText" dxfId="552" priority="13" operator="containsText" text="Não Pago">
      <formula>NOT(ISERROR(SEARCH("Não Pago",L22)))</formula>
    </cfRule>
    <cfRule type="containsText" dxfId="551" priority="14" operator="containsText" text="Pago">
      <formula>NOT(ISERROR(SEARCH("Pago",L22)))</formula>
    </cfRule>
  </conditionalFormatting>
  <conditionalFormatting sqref="L27">
    <cfRule type="containsText" dxfId="550" priority="11" operator="containsText" text="Não Pago">
      <formula>NOT(ISERROR(SEARCH("Não Pago",L27)))</formula>
    </cfRule>
    <cfRule type="containsText" dxfId="549" priority="12" operator="containsText" text="Pago">
      <formula>NOT(ISERROR(SEARCH("Pago",L27)))</formula>
    </cfRule>
  </conditionalFormatting>
  <conditionalFormatting sqref="L34">
    <cfRule type="containsText" dxfId="548" priority="9" operator="containsText" text="Não Pago">
      <formula>NOT(ISERROR(SEARCH("Não Pago",L34)))</formula>
    </cfRule>
    <cfRule type="containsText" dxfId="547" priority="10" operator="containsText" text="Pago">
      <formula>NOT(ISERROR(SEARCH("Pago",L34)))</formula>
    </cfRule>
  </conditionalFormatting>
  <conditionalFormatting sqref="Q5:Q6">
    <cfRule type="cellIs" dxfId="546" priority="1" operator="greaterThan">
      <formula>0</formula>
    </cfRule>
  </conditionalFormatting>
  <dataValidations count="6">
    <dataValidation type="list" allowBlank="1" showInputMessage="1" showErrorMessage="1" sqref="L188:L605" xr:uid="{00000000-0002-0000-0600-000000000000}">
      <formula1>"Pago,Não Pago"</formula1>
    </dataValidation>
    <dataValidation type="list" allowBlank="1" showInputMessage="1" showErrorMessage="1" sqref="G606:G609 G5:H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 type="list" allowBlank="1" showInputMessage="1" showErrorMessage="1" sqref="I1:I1048576" xr:uid="{A14AD42E-5D72-4666-91C3-63F9C3111002}">
      <formula1>"Jan,Fev,Mar,Abr,Mai,Jun,Jul,Ago,Set,Out,Nov,Dez"</formula1>
    </dataValidation>
    <dataValidation type="list" allowBlank="1" showInputMessage="1" showErrorMessage="1" sqref="M1:M1048576" xr:uid="{31CA7A16-F2F7-437A-B9B6-3EFED6397ADD}">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Q7" sqref="Q7:Q8"/>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128</v>
      </c>
      <c r="Q5" s="257">
        <f>Fev!Q13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5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7">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58"/>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37"/>
      <c r="G20" s="43"/>
      <c r="H20" s="43"/>
      <c r="I20" s="43"/>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37"/>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23"/>
      <c r="H38" s="23"/>
      <c r="I38" s="2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139"/>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139"/>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139"/>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139"/>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139"/>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139"/>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139"/>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139"/>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139"/>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139"/>
      <c r="E61" s="43"/>
      <c r="F61" s="196"/>
      <c r="G61" s="23"/>
      <c r="H61" s="23"/>
      <c r="I61" s="2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139"/>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139"/>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N5:N605">
    <cfRule type="cellIs" dxfId="545" priority="58" operator="greaterThan">
      <formula>0</formula>
    </cfRule>
    <cfRule type="cellIs" dxfId="544" priority="59" operator="lessThan">
      <formula>0</formula>
    </cfRule>
  </conditionalFormatting>
  <conditionalFormatting sqref="M120:M605">
    <cfRule type="containsText" dxfId="543" priority="56" operator="containsText" text="Não Pago">
      <formula>NOT(ISERROR(SEARCH("Não Pago",M120)))</formula>
    </cfRule>
    <cfRule type="containsText" dxfId="542" priority="57" operator="containsText" text="Pago">
      <formula>NOT(ISERROR(SEARCH("Pago",M120)))</formula>
    </cfRule>
  </conditionalFormatting>
  <conditionalFormatting sqref="M21:M119">
    <cfRule type="containsText" dxfId="541" priority="54" operator="containsText" text="Não Pago">
      <formula>NOT(ISERROR(SEARCH("Não Pago",M21)))</formula>
    </cfRule>
    <cfRule type="containsText" dxfId="540" priority="55" operator="containsText" text="Pago">
      <formula>NOT(ISERROR(SEARCH("Pago",M21)))</formula>
    </cfRule>
  </conditionalFormatting>
  <conditionalFormatting sqref="M5:M19">
    <cfRule type="containsText" dxfId="539" priority="52" operator="containsText" text="Não Pago">
      <formula>NOT(ISERROR(SEARCH("Não Pago",M5)))</formula>
    </cfRule>
    <cfRule type="containsText" dxfId="538" priority="53" operator="containsText" text="Pago">
      <formula>NOT(ISERROR(SEARCH("Pago",M5)))</formula>
    </cfRule>
  </conditionalFormatting>
  <conditionalFormatting sqref="M20">
    <cfRule type="containsText" dxfId="537" priority="50" operator="containsText" text="Não Pago">
      <formula>NOT(ISERROR(SEARCH("Não Pago",M20)))</formula>
    </cfRule>
    <cfRule type="containsText" dxfId="536" priority="51" operator="containsText" text="Pago">
      <formula>NOT(ISERROR(SEARCH("Pago",M20)))</formula>
    </cfRule>
  </conditionalFormatting>
  <conditionalFormatting sqref="L606">
    <cfRule type="containsText" dxfId="535" priority="48" operator="containsText" text="Não Pago">
      <formula>NOT(ISERROR(SEARCH("Não Pago",L606)))</formula>
    </cfRule>
    <cfRule type="containsText" dxfId="534" priority="49" operator="containsText" text="Pago">
      <formula>NOT(ISERROR(SEARCH("Pago",L606)))</formula>
    </cfRule>
  </conditionalFormatting>
  <conditionalFormatting sqref="E21:E276 E293:E548 E565:E605">
    <cfRule type="containsText" dxfId="533" priority="43" operator="containsText" text="Despesa">
      <formula>NOT(ISERROR(SEARCH("Despesa",E21)))</formula>
    </cfRule>
    <cfRule type="containsText" dxfId="532" priority="44" operator="containsText" text="Receita">
      <formula>NOT(ISERROR(SEARCH("Receita",E21)))</formula>
    </cfRule>
  </conditionalFormatting>
  <conditionalFormatting sqref="E21:E276 E293:E548 E565:E605">
    <cfRule type="expression" dxfId="531" priority="45" stopIfTrue="1">
      <formula>NOT(ISERROR(SEARCH("Investimentos",E21)))</formula>
    </cfRule>
  </conditionalFormatting>
  <conditionalFormatting sqref="E5:E6 E8:E605">
    <cfRule type="containsText" dxfId="530" priority="32" operator="containsText" text="INVESTIMENTOS">
      <formula>NOT(ISERROR(SEARCH("INVESTIMENTOS",E5)))</formula>
    </cfRule>
    <cfRule type="containsText" dxfId="529" priority="33" operator="containsText" text="DESPESAS DE MARKETING">
      <formula>NOT(ISERROR(SEARCH("DESPESAS DE MARKETING",E5)))</formula>
    </cfRule>
    <cfRule type="containsText" dxfId="528" priority="34" operator="containsText" text="DESPESAS NÃO OPERACIONAIS">
      <formula>NOT(ISERROR(SEARCH("DESPESAS NÃO OPERACIONAIS",E5)))</formula>
    </cfRule>
    <cfRule type="containsText" dxfId="527" priority="35" operator="containsText" text="DESPESAS COM RH">
      <formula>NOT(ISERROR(SEARCH("DESPESAS COM RH",E5)))</formula>
    </cfRule>
    <cfRule type="containsText" dxfId="526" priority="36" operator="containsText" text="DESPESAS COM SERVIÇOS">
      <formula>NOT(ISERROR(SEARCH("DESPESAS COM SERVIÇOS",E5)))</formula>
    </cfRule>
    <cfRule type="containsText" dxfId="525" priority="37" operator="containsText" text="DESPESAS COM PRODUTOS">
      <formula>NOT(ISERROR(SEARCH("DESPESAS COM PRODUTOS",E5)))</formula>
    </cfRule>
    <cfRule type="containsText" dxfId="524" priority="38" operator="containsText" text="IMPOSTOS">
      <formula>NOT(ISERROR(SEARCH("IMPOSTOS",E5)))</formula>
    </cfRule>
    <cfRule type="containsText" dxfId="523" priority="41" operator="containsText" text="Despesa">
      <formula>NOT(ISERROR(SEARCH("Despesa",E5)))</formula>
    </cfRule>
    <cfRule type="containsText" dxfId="522" priority="42" operator="containsText" text="Receita">
      <formula>NOT(ISERROR(SEARCH("Receita",E5)))</formula>
    </cfRule>
  </conditionalFormatting>
  <conditionalFormatting sqref="E5:E6 E8:E605">
    <cfRule type="expression" dxfId="521" priority="46" stopIfTrue="1">
      <formula>NOT(ISERROR(SEARCH("Investimentos",E5)))</formula>
    </cfRule>
  </conditionalFormatting>
  <conditionalFormatting sqref="E20 E292 E564">
    <cfRule type="containsText" dxfId="520" priority="39" operator="containsText" text="Despesa">
      <formula>NOT(ISERROR(SEARCH("Despesa",E20)))</formula>
    </cfRule>
    <cfRule type="containsText" dxfId="519" priority="40" operator="containsText" text="Receita">
      <formula>NOT(ISERROR(SEARCH("Receita",E20)))</formula>
    </cfRule>
  </conditionalFormatting>
  <conditionalFormatting sqref="E20 E292 E564">
    <cfRule type="expression" dxfId="518" priority="47" stopIfTrue="1">
      <formula>NOT(ISERROR(SEARCH("Investimentos",E20)))</formula>
    </cfRule>
  </conditionalFormatting>
  <conditionalFormatting sqref="L21:L586 L603:L605">
    <cfRule type="containsText" dxfId="517" priority="30" operator="containsText" text="Não Pago">
      <formula>NOT(ISERROR(SEARCH("Não Pago",L21)))</formula>
    </cfRule>
    <cfRule type="containsText" dxfId="516" priority="31" operator="containsText" text="Pago">
      <formula>NOT(ISERROR(SEARCH("Pago",L21)))</formula>
    </cfRule>
  </conditionalFormatting>
  <conditionalFormatting sqref="L5:L605">
    <cfRule type="containsText" dxfId="515" priority="28" operator="containsText" text="Não Pago">
      <formula>NOT(ISERROR(SEARCH("Não Pago",L5)))</formula>
    </cfRule>
    <cfRule type="containsText" dxfId="514" priority="29" operator="containsText" text="Pago">
      <formula>NOT(ISERROR(SEARCH("Pago",L5)))</formula>
    </cfRule>
  </conditionalFormatting>
  <conditionalFormatting sqref="L20 L602">
    <cfRule type="containsText" dxfId="513" priority="26" operator="containsText" text="Não Pago">
      <formula>NOT(ISERROR(SEARCH("Não Pago",L20)))</formula>
    </cfRule>
    <cfRule type="containsText" dxfId="512" priority="27" operator="containsText" text="Pago">
      <formula>NOT(ISERROR(SEARCH("Pago",L20)))</formula>
    </cfRule>
  </conditionalFormatting>
  <conditionalFormatting sqref="L5:L605">
    <cfRule type="cellIs" dxfId="511" priority="25" operator="equal">
      <formula>"Realizado"</formula>
    </cfRule>
  </conditionalFormatting>
  <conditionalFormatting sqref="L22 L604">
    <cfRule type="containsText" dxfId="510" priority="23" operator="containsText" text="Não Pago">
      <formula>NOT(ISERROR(SEARCH("Não Pago",L22)))</formula>
    </cfRule>
    <cfRule type="containsText" dxfId="509" priority="24" operator="containsText" text="Pago">
      <formula>NOT(ISERROR(SEARCH("Pago",L22)))</formula>
    </cfRule>
  </conditionalFormatting>
  <conditionalFormatting sqref="L27">
    <cfRule type="containsText" dxfId="508" priority="21" operator="containsText" text="Não Pago">
      <formula>NOT(ISERROR(SEARCH("Não Pago",L27)))</formula>
    </cfRule>
    <cfRule type="containsText" dxfId="507" priority="22" operator="containsText" text="Pago">
      <formula>NOT(ISERROR(SEARCH("Pago",L27)))</formula>
    </cfRule>
  </conditionalFormatting>
  <conditionalFormatting sqref="L34">
    <cfRule type="containsText" dxfId="506" priority="19" operator="containsText" text="Não Pago">
      <formula>NOT(ISERROR(SEARCH("Não Pago",L34)))</formula>
    </cfRule>
    <cfRule type="containsText" dxfId="505" priority="20" operator="containsText" text="Pago">
      <formula>NOT(ISERROR(SEARCH("Pago",L34)))</formula>
    </cfRule>
  </conditionalFormatting>
  <conditionalFormatting sqref="Q9:Q10">
    <cfRule type="cellIs" dxfId="503" priority="17" operator="greaterThan">
      <formula>0</formula>
    </cfRule>
  </conditionalFormatting>
  <conditionalFormatting sqref="Q11:Q12">
    <cfRule type="cellIs" dxfId="502" priority="15" operator="greaterThan">
      <formula>0</formula>
    </cfRule>
    <cfRule type="cellIs" dxfId="501" priority="16" operator="lessThan">
      <formula>0</formula>
    </cfRule>
  </conditionalFormatting>
  <conditionalFormatting sqref="Q13:Q14">
    <cfRule type="cellIs" dxfId="500" priority="13" operator="lessThan">
      <formula>0</formula>
    </cfRule>
    <cfRule type="cellIs" dxfId="499" priority="14" operator="greaterThan">
      <formula>0</formula>
    </cfRule>
  </conditionalFormatting>
  <conditionalFormatting sqref="E7">
    <cfRule type="containsText" dxfId="498" priority="3" operator="containsText" text="INVESTIMENTOS">
      <formula>NOT(ISERROR(SEARCH("INVESTIMENTOS",E7)))</formula>
    </cfRule>
    <cfRule type="containsText" dxfId="497" priority="4" operator="containsText" text="DESPESAS DE MARKETING">
      <formula>NOT(ISERROR(SEARCH("DESPESAS DE MARKETING",E7)))</formula>
    </cfRule>
    <cfRule type="containsText" dxfId="496" priority="5" operator="containsText" text="DESPESAS NÃO OPERACIONAIS">
      <formula>NOT(ISERROR(SEARCH("DESPESAS NÃO OPERACIONAIS",E7)))</formula>
    </cfRule>
    <cfRule type="containsText" dxfId="495" priority="6" operator="containsText" text="DESPESAS COM RH">
      <formula>NOT(ISERROR(SEARCH("DESPESAS COM RH",E7)))</formula>
    </cfRule>
    <cfRule type="containsText" dxfId="494" priority="7" operator="containsText" text="DESPESAS COM SERVIÇOS">
      <formula>NOT(ISERROR(SEARCH("DESPESAS COM SERVIÇOS",E7)))</formula>
    </cfRule>
    <cfRule type="containsText" dxfId="493" priority="8" operator="containsText" text="DESPESAS COM PRODUTOS">
      <formula>NOT(ISERROR(SEARCH("DESPESAS COM PRODUTOS",E7)))</formula>
    </cfRule>
    <cfRule type="containsText" dxfId="492" priority="9" operator="containsText" text="IMPOSTOS">
      <formula>NOT(ISERROR(SEARCH("IMPOSTOS",E7)))</formula>
    </cfRule>
    <cfRule type="containsText" dxfId="491" priority="10" operator="containsText" text="Despesa">
      <formula>NOT(ISERROR(SEARCH("Despesa",E7)))</formula>
    </cfRule>
    <cfRule type="containsText" dxfId="490" priority="11" operator="containsText" text="Receita">
      <formula>NOT(ISERROR(SEARCH("Receita",E7)))</formula>
    </cfRule>
  </conditionalFormatting>
  <conditionalFormatting sqref="E7">
    <cfRule type="expression" dxfId="489" priority="12" stopIfTrue="1">
      <formula>NOT(ISERROR(SEARCH("Investimentos",E7)))</formula>
    </cfRule>
  </conditionalFormatting>
  <conditionalFormatting sqref="Q5:Q6">
    <cfRule type="cellIs" dxfId="488" priority="2" operator="greaterThan">
      <formula>0</formula>
    </cfRule>
  </conditionalFormatting>
  <conditionalFormatting sqref="Q7:Q8">
    <cfRule type="cellIs" dxfId="4" priority="1" operator="greaterThan">
      <formula>0</formula>
    </cfRule>
  </conditionalFormatting>
  <dataValidations count="5">
    <dataValidation type="list" allowBlank="1" showInputMessage="1" showErrorMessage="1" sqref="L6:L188" xr:uid="{8C67FB0D-0C02-4DE1-B58A-6B3FA71D98DC}">
      <formula1>"Pago,Não Pago,Realizado"</formula1>
    </dataValidation>
    <dataValidation type="list" allowBlank="1" showInputMessage="1" showErrorMessage="1" sqref="G5:H605" xr:uid="{1613EEC4-DE34-4C17-B16D-6E17228B027B}">
      <formula1>INDIRECT(W5)</formula1>
    </dataValidation>
    <dataValidation type="list" allowBlank="1" showInputMessage="1" showErrorMessage="1" sqref="L189:L606 L5" xr:uid="{C8D932ED-4229-46CA-8B39-D1D48864771C}">
      <formula1>"Pago,Não Pago"</formula1>
    </dataValidation>
    <dataValidation type="list" allowBlank="1" showInputMessage="1" showErrorMessage="1" sqref="I1:I1048576" xr:uid="{5705BFDE-24C0-4D79-895C-6232B30BEC8F}">
      <formula1>"Jan,Fev,Mar,Abr,Mai,Jun,Jul,Ago,Set,Out,Nov,Dez"</formula1>
    </dataValidation>
    <dataValidation type="list" allowBlank="1" showInputMessage="1" showErrorMessage="1" sqref="M1:M1048576" xr:uid="{D1E7F71B-836F-4DAC-9B95-7B1C7F73F118}">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128</v>
      </c>
      <c r="Q5" s="259">
        <f>Mar!Q13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37"/>
      <c r="G17" s="43"/>
      <c r="H17" s="43"/>
      <c r="I17" s="43"/>
      <c r="J17" s="229"/>
      <c r="K17" s="229"/>
      <c r="L17" s="44"/>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23"/>
      <c r="H20" s="23"/>
      <c r="I20" s="2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N5:N605">
    <cfRule type="cellIs" dxfId="487" priority="84" operator="greaterThan">
      <formula>0</formula>
    </cfRule>
    <cfRule type="cellIs" dxfId="486" priority="85" operator="lessThan">
      <formula>0</formula>
    </cfRule>
  </conditionalFormatting>
  <conditionalFormatting sqref="M120:M605">
    <cfRule type="containsText" dxfId="485" priority="68" operator="containsText" text="Não Pago">
      <formula>NOT(ISERROR(SEARCH("Não Pago",M120)))</formula>
    </cfRule>
    <cfRule type="containsText" dxfId="484" priority="69" operator="containsText" text="Pago">
      <formula>NOT(ISERROR(SEARCH("Pago",M120)))</formula>
    </cfRule>
  </conditionalFormatting>
  <conditionalFormatting sqref="M21:M119">
    <cfRule type="containsText" dxfId="483" priority="66" operator="containsText" text="Não Pago">
      <formula>NOT(ISERROR(SEARCH("Não Pago",M21)))</formula>
    </cfRule>
    <cfRule type="containsText" dxfId="482" priority="67" operator="containsText" text="Pago">
      <formula>NOT(ISERROR(SEARCH("Pago",M21)))</formula>
    </cfRule>
  </conditionalFormatting>
  <conditionalFormatting sqref="M5:M19">
    <cfRule type="containsText" dxfId="481" priority="64" operator="containsText" text="Não Pago">
      <formula>NOT(ISERROR(SEARCH("Não Pago",M5)))</formula>
    </cfRule>
    <cfRule type="containsText" dxfId="480" priority="65" operator="containsText" text="Pago">
      <formula>NOT(ISERROR(SEARCH("Pago",M5)))</formula>
    </cfRule>
  </conditionalFormatting>
  <conditionalFormatting sqref="M20">
    <cfRule type="containsText" dxfId="479" priority="62" operator="containsText" text="Não Pago">
      <formula>NOT(ISERROR(SEARCH("Não Pago",M20)))</formula>
    </cfRule>
    <cfRule type="containsText" dxfId="478" priority="63" operator="containsText" text="Pago">
      <formula>NOT(ISERROR(SEARCH("Pago",M20)))</formula>
    </cfRule>
  </conditionalFormatting>
  <conditionalFormatting sqref="L606">
    <cfRule type="containsText" dxfId="477" priority="60" operator="containsText" text="Não Pago">
      <formula>NOT(ISERROR(SEARCH("Não Pago",L606)))</formula>
    </cfRule>
    <cfRule type="containsText" dxfId="476" priority="61" operator="containsText" text="Pago">
      <formula>NOT(ISERROR(SEARCH("Pago",L606)))</formula>
    </cfRule>
  </conditionalFormatting>
  <conditionalFormatting sqref="E21:E276 E293:E548 E565:E605">
    <cfRule type="containsText" dxfId="475" priority="42" operator="containsText" text="Despesa">
      <formula>NOT(ISERROR(SEARCH("Despesa",E21)))</formula>
    </cfRule>
    <cfRule type="containsText" dxfId="474" priority="43" operator="containsText" text="Receita">
      <formula>NOT(ISERROR(SEARCH("Receita",E21)))</formula>
    </cfRule>
  </conditionalFormatting>
  <conditionalFormatting sqref="E21:E276 E293:E548 E565:E605">
    <cfRule type="expression" dxfId="473" priority="44" stopIfTrue="1">
      <formula>NOT(ISERROR(SEARCH("Investimentos",E21)))</formula>
    </cfRule>
  </conditionalFormatting>
  <conditionalFormatting sqref="E5:E6 E8:E605">
    <cfRule type="containsText" dxfId="472" priority="31" operator="containsText" text="INVESTIMENTOS">
      <formula>NOT(ISERROR(SEARCH("INVESTIMENTOS",E5)))</formula>
    </cfRule>
    <cfRule type="containsText" dxfId="471" priority="32" operator="containsText" text="DESPESAS DE MARKETING">
      <formula>NOT(ISERROR(SEARCH("DESPESAS DE MARKETING",E5)))</formula>
    </cfRule>
    <cfRule type="containsText" dxfId="470" priority="33" operator="containsText" text="DESPESAS NÃO OPERACIONAIS">
      <formula>NOT(ISERROR(SEARCH("DESPESAS NÃO OPERACIONAIS",E5)))</formula>
    </cfRule>
    <cfRule type="containsText" dxfId="469" priority="34" operator="containsText" text="DESPESAS COM RH">
      <formula>NOT(ISERROR(SEARCH("DESPESAS COM RH",E5)))</formula>
    </cfRule>
    <cfRule type="containsText" dxfId="468" priority="35" operator="containsText" text="DESPESAS COM SERVIÇOS">
      <formula>NOT(ISERROR(SEARCH("DESPESAS COM SERVIÇOS",E5)))</formula>
    </cfRule>
    <cfRule type="containsText" dxfId="467" priority="36" operator="containsText" text="DESPESAS COM PRODUTOS">
      <formula>NOT(ISERROR(SEARCH("DESPESAS COM PRODUTOS",E5)))</formula>
    </cfRule>
    <cfRule type="containsText" dxfId="466" priority="37" operator="containsText" text="IMPOSTOS">
      <formula>NOT(ISERROR(SEARCH("IMPOSTOS",E5)))</formula>
    </cfRule>
    <cfRule type="containsText" dxfId="465" priority="40" operator="containsText" text="Despesa">
      <formula>NOT(ISERROR(SEARCH("Despesa",E5)))</formula>
    </cfRule>
    <cfRule type="containsText" dxfId="464" priority="41" operator="containsText" text="Receita">
      <formula>NOT(ISERROR(SEARCH("Receita",E5)))</formula>
    </cfRule>
  </conditionalFormatting>
  <conditionalFormatting sqref="E5:E6 E8:E605">
    <cfRule type="expression" dxfId="463" priority="45" stopIfTrue="1">
      <formula>NOT(ISERROR(SEARCH("Investimentos",E5)))</formula>
    </cfRule>
  </conditionalFormatting>
  <conditionalFormatting sqref="E20 E292 E564">
    <cfRule type="containsText" dxfId="462" priority="38" operator="containsText" text="Despesa">
      <formula>NOT(ISERROR(SEARCH("Despesa",E20)))</formula>
    </cfRule>
    <cfRule type="containsText" dxfId="461" priority="39" operator="containsText" text="Receita">
      <formula>NOT(ISERROR(SEARCH("Receita",E20)))</formula>
    </cfRule>
  </conditionalFormatting>
  <conditionalFormatting sqref="E20 E292 E564">
    <cfRule type="expression" dxfId="460" priority="46" stopIfTrue="1">
      <formula>NOT(ISERROR(SEARCH("Investimentos",E20)))</formula>
    </cfRule>
  </conditionalFormatting>
  <conditionalFormatting sqref="L21:L586 L603:L605">
    <cfRule type="containsText" dxfId="459" priority="29" operator="containsText" text="Não Pago">
      <formula>NOT(ISERROR(SEARCH("Não Pago",L21)))</formula>
    </cfRule>
    <cfRule type="containsText" dxfId="458" priority="30" operator="containsText" text="Pago">
      <formula>NOT(ISERROR(SEARCH("Pago",L21)))</formula>
    </cfRule>
  </conditionalFormatting>
  <conditionalFormatting sqref="L5:L605">
    <cfRule type="containsText" dxfId="457" priority="27" operator="containsText" text="Não Pago">
      <formula>NOT(ISERROR(SEARCH("Não Pago",L5)))</formula>
    </cfRule>
    <cfRule type="containsText" dxfId="456" priority="28" operator="containsText" text="Pago">
      <formula>NOT(ISERROR(SEARCH("Pago",L5)))</formula>
    </cfRule>
  </conditionalFormatting>
  <conditionalFormatting sqref="L20 L602">
    <cfRule type="containsText" dxfId="455" priority="25" operator="containsText" text="Não Pago">
      <formula>NOT(ISERROR(SEARCH("Não Pago",L20)))</formula>
    </cfRule>
    <cfRule type="containsText" dxfId="454" priority="26" operator="containsText" text="Pago">
      <formula>NOT(ISERROR(SEARCH("Pago",L20)))</formula>
    </cfRule>
  </conditionalFormatting>
  <conditionalFormatting sqref="L5:L605">
    <cfRule type="cellIs" dxfId="453" priority="24" operator="equal">
      <formula>"Realizado"</formula>
    </cfRule>
  </conditionalFormatting>
  <conditionalFormatting sqref="L22 L604">
    <cfRule type="containsText" dxfId="452" priority="22" operator="containsText" text="Não Pago">
      <formula>NOT(ISERROR(SEARCH("Não Pago",L22)))</formula>
    </cfRule>
    <cfRule type="containsText" dxfId="451" priority="23" operator="containsText" text="Pago">
      <formula>NOT(ISERROR(SEARCH("Pago",L22)))</formula>
    </cfRule>
  </conditionalFormatting>
  <conditionalFormatting sqref="L27">
    <cfRule type="containsText" dxfId="450" priority="20" operator="containsText" text="Não Pago">
      <formula>NOT(ISERROR(SEARCH("Não Pago",L27)))</formula>
    </cfRule>
    <cfRule type="containsText" dxfId="449" priority="21" operator="containsText" text="Pago">
      <formula>NOT(ISERROR(SEARCH("Pago",L27)))</formula>
    </cfRule>
  </conditionalFormatting>
  <conditionalFormatting sqref="L34">
    <cfRule type="containsText" dxfId="448" priority="18" operator="containsText" text="Não Pago">
      <formula>NOT(ISERROR(SEARCH("Não Pago",L34)))</formula>
    </cfRule>
    <cfRule type="containsText" dxfId="447" priority="19" operator="containsText" text="Pago">
      <formula>NOT(ISERROR(SEARCH("Pago",L34)))</formula>
    </cfRule>
  </conditionalFormatting>
  <conditionalFormatting sqref="Q7:Q8">
    <cfRule type="cellIs" dxfId="446" priority="17" operator="greaterThan">
      <formula>0</formula>
    </cfRule>
  </conditionalFormatting>
  <conditionalFormatting sqref="Q9:Q10">
    <cfRule type="cellIs" dxfId="445" priority="16" operator="greaterThan">
      <formula>0</formula>
    </cfRule>
  </conditionalFormatting>
  <conditionalFormatting sqref="Q11:Q12">
    <cfRule type="cellIs" dxfId="444" priority="14" operator="greaterThan">
      <formula>0</formula>
    </cfRule>
    <cfRule type="cellIs" dxfId="443" priority="15" operator="lessThan">
      <formula>0</formula>
    </cfRule>
  </conditionalFormatting>
  <conditionalFormatting sqref="Q13:Q14">
    <cfRule type="cellIs" dxfId="442" priority="12" operator="lessThan">
      <formula>0</formula>
    </cfRule>
    <cfRule type="cellIs" dxfId="441" priority="13" operator="greaterThan">
      <formula>0</formula>
    </cfRule>
  </conditionalFormatting>
  <conditionalFormatting sqref="E7">
    <cfRule type="containsText" dxfId="440" priority="2" operator="containsText" text="INVESTIMENTOS">
      <formula>NOT(ISERROR(SEARCH("INVESTIMENTOS",E7)))</formula>
    </cfRule>
    <cfRule type="containsText" dxfId="439" priority="3" operator="containsText" text="DESPESAS DE MARKETING">
      <formula>NOT(ISERROR(SEARCH("DESPESAS DE MARKETING",E7)))</formula>
    </cfRule>
    <cfRule type="containsText" dxfId="438" priority="4" operator="containsText" text="DESPESAS NÃO OPERACIONAIS">
      <formula>NOT(ISERROR(SEARCH("DESPESAS NÃO OPERACIONAIS",E7)))</formula>
    </cfRule>
    <cfRule type="containsText" dxfId="437" priority="5" operator="containsText" text="DESPESAS COM RH">
      <formula>NOT(ISERROR(SEARCH("DESPESAS COM RH",E7)))</formula>
    </cfRule>
    <cfRule type="containsText" dxfId="436" priority="6" operator="containsText" text="DESPESAS COM SERVIÇOS">
      <formula>NOT(ISERROR(SEARCH("DESPESAS COM SERVIÇOS",E7)))</formula>
    </cfRule>
    <cfRule type="containsText" dxfId="435" priority="7" operator="containsText" text="DESPESAS COM PRODUTOS">
      <formula>NOT(ISERROR(SEARCH("DESPESAS COM PRODUTOS",E7)))</formula>
    </cfRule>
    <cfRule type="containsText" dxfId="434" priority="8" operator="containsText" text="IMPOSTOS">
      <formula>NOT(ISERROR(SEARCH("IMPOSTOS",E7)))</formula>
    </cfRule>
    <cfRule type="containsText" dxfId="433" priority="9" operator="containsText" text="Despesa">
      <formula>NOT(ISERROR(SEARCH("Despesa",E7)))</formula>
    </cfRule>
    <cfRule type="containsText" dxfId="432" priority="10" operator="containsText" text="Receita">
      <formula>NOT(ISERROR(SEARCH("Receita",E7)))</formula>
    </cfRule>
  </conditionalFormatting>
  <conditionalFormatting sqref="E7">
    <cfRule type="expression" dxfId="431" priority="11" stopIfTrue="1">
      <formula>NOT(ISERROR(SEARCH("Investimentos",E7)))</formula>
    </cfRule>
  </conditionalFormatting>
  <conditionalFormatting sqref="Q5:Q6">
    <cfRule type="cellIs" dxfId="430" priority="1" operator="greaterThan">
      <formula>0</formula>
    </cfRule>
  </conditionalFormatting>
  <dataValidations count="5">
    <dataValidation type="list" allowBlank="1" showInputMessage="1" showErrorMessage="1" sqref="L189:L606 L5" xr:uid="{00000000-0002-0000-0800-000000000000}">
      <formula1>"Pago,Não Pago"</formula1>
    </dataValidation>
    <dataValidation type="list" allowBlank="1" showInputMessage="1" showErrorMessage="1" sqref="G5:H605" xr:uid="{00000000-0002-0000-0800-000001000000}">
      <formula1>INDIRECT(W5)</formula1>
    </dataValidation>
    <dataValidation type="list" allowBlank="1" showInputMessage="1" showErrorMessage="1" sqref="L6:L188" xr:uid="{00000000-0002-0000-0800-000003000000}">
      <formula1>"Pago,Não Pago,Realizado"</formula1>
    </dataValidation>
    <dataValidation type="list" allowBlank="1" showInputMessage="1" showErrorMessage="1" sqref="I1:I1048576" xr:uid="{EE3850AE-D3E6-4D60-8BC4-47D1BDD6BA97}">
      <formula1>"Jan,Fev,Mar,Abr,Mai,Jun,Jul,Ago,Set,Out,Nov,Dez"</formula1>
    </dataValidation>
    <dataValidation type="list" allowBlank="1" showInputMessage="1" showErrorMessage="1" sqref="M1:M1048576" xr:uid="{8B84F804-42FE-4F33-A7E0-2256C2DBE35A}">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Q5" sqref="Q5:Q6"/>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129</v>
      </c>
      <c r="Q5" s="259">
        <f>Abr!Q13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96"/>
      <c r="G12" s="23"/>
      <c r="H12" s="23"/>
      <c r="I12" s="2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96"/>
      <c r="G13" s="23"/>
      <c r="H13" s="23"/>
      <c r="I13" s="2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23"/>
      <c r="H15" s="23"/>
      <c r="I15" s="2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96"/>
      <c r="G18" s="23"/>
      <c r="H18" s="23"/>
      <c r="I18" s="2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96"/>
      <c r="G21" s="23"/>
      <c r="H21" s="23"/>
      <c r="I21" s="2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96"/>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43"/>
      <c r="H26" s="43"/>
      <c r="I26" s="4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96"/>
      <c r="G30" s="23"/>
      <c r="H30" s="23"/>
      <c r="I30" s="2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96"/>
      <c r="G31" s="23"/>
      <c r="H31" s="23"/>
      <c r="I31" s="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96"/>
      <c r="G36" s="23"/>
      <c r="H36" s="23"/>
      <c r="I36" s="2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96"/>
      <c r="G37" s="23"/>
      <c r="H37" s="23"/>
      <c r="I37" s="2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96"/>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M101:M605">
    <cfRule type="containsText" dxfId="429" priority="62" operator="containsText" text="Não Pago">
      <formula>NOT(ISERROR(SEARCH("Não Pago",M101)))</formula>
    </cfRule>
    <cfRule type="containsText" dxfId="428" priority="63" operator="containsText" text="Pago">
      <formula>NOT(ISERROR(SEARCH("Pago",M101)))</formula>
    </cfRule>
  </conditionalFormatting>
  <conditionalFormatting sqref="M21:M100">
    <cfRule type="containsText" dxfId="427" priority="60" operator="containsText" text="Não Pago">
      <formula>NOT(ISERROR(SEARCH("Não Pago",M21)))</formula>
    </cfRule>
    <cfRule type="containsText" dxfId="426" priority="61" operator="containsText" text="Pago">
      <formula>NOT(ISERROR(SEARCH("Pago",M21)))</formula>
    </cfRule>
  </conditionalFormatting>
  <conditionalFormatting sqref="M5:M19">
    <cfRule type="containsText" dxfId="425" priority="58" operator="containsText" text="Não Pago">
      <formula>NOT(ISERROR(SEARCH("Não Pago",M5)))</formula>
    </cfRule>
    <cfRule type="containsText" dxfId="424" priority="59" operator="containsText" text="Pago">
      <formula>NOT(ISERROR(SEARCH("Pago",M5)))</formula>
    </cfRule>
  </conditionalFormatting>
  <conditionalFormatting sqref="M20">
    <cfRule type="containsText" dxfId="423" priority="56" operator="containsText" text="Não Pago">
      <formula>NOT(ISERROR(SEARCH("Não Pago",M20)))</formula>
    </cfRule>
    <cfRule type="containsText" dxfId="422" priority="57" operator="containsText" text="Pago">
      <formula>NOT(ISERROR(SEARCH("Pago",M20)))</formula>
    </cfRule>
  </conditionalFormatting>
  <conditionalFormatting sqref="N5:N605">
    <cfRule type="cellIs" dxfId="421" priority="37" operator="greaterThan">
      <formula>0</formula>
    </cfRule>
    <cfRule type="cellIs" dxfId="420" priority="38" operator="lessThan">
      <formula>0</formula>
    </cfRule>
  </conditionalFormatting>
  <conditionalFormatting sqref="E21:E586 E603:E605">
    <cfRule type="containsText" dxfId="419" priority="32" operator="containsText" text="Despesa">
      <formula>NOT(ISERROR(SEARCH("Despesa",E21)))</formula>
    </cfRule>
    <cfRule type="containsText" dxfId="418" priority="33" operator="containsText" text="Receita">
      <formula>NOT(ISERROR(SEARCH("Receita",E21)))</formula>
    </cfRule>
  </conditionalFormatting>
  <conditionalFormatting sqref="E21:E586 E603:E605">
    <cfRule type="expression" dxfId="417" priority="34" stopIfTrue="1">
      <formula>NOT(ISERROR(SEARCH("Investimentos",E21)))</formula>
    </cfRule>
  </conditionalFormatting>
  <conditionalFormatting sqref="E5:E605">
    <cfRule type="containsText" dxfId="416" priority="21" operator="containsText" text="INVESTIMENTOS">
      <formula>NOT(ISERROR(SEARCH("INVESTIMENTOS",E5)))</formula>
    </cfRule>
    <cfRule type="containsText" dxfId="415" priority="22" operator="containsText" text="DESPESAS DE MARKETING">
      <formula>NOT(ISERROR(SEARCH("DESPESAS DE MARKETING",E5)))</formula>
    </cfRule>
    <cfRule type="containsText" dxfId="414" priority="23" operator="containsText" text="DESPESAS NÃO OPERACIONAIS">
      <formula>NOT(ISERROR(SEARCH("DESPESAS NÃO OPERACIONAIS",E5)))</formula>
    </cfRule>
    <cfRule type="containsText" dxfId="413" priority="24" operator="containsText" text="DESPESAS COM RH">
      <formula>NOT(ISERROR(SEARCH("DESPESAS COM RH",E5)))</formula>
    </cfRule>
    <cfRule type="containsText" dxfId="412" priority="25" operator="containsText" text="DESPESAS COM SERVIÇOS">
      <formula>NOT(ISERROR(SEARCH("DESPESAS COM SERVIÇOS",E5)))</formula>
    </cfRule>
    <cfRule type="containsText" dxfId="411" priority="26" operator="containsText" text="DESPESAS COM PRODUTOS">
      <formula>NOT(ISERROR(SEARCH("DESPESAS COM PRODUTOS",E5)))</formula>
    </cfRule>
    <cfRule type="containsText" dxfId="410" priority="27" operator="containsText" text="IMPOSTOS">
      <formula>NOT(ISERROR(SEARCH("IMPOSTOS",E5)))</formula>
    </cfRule>
    <cfRule type="containsText" dxfId="409" priority="30" operator="containsText" text="Despesa">
      <formula>NOT(ISERROR(SEARCH("Despesa",E5)))</formula>
    </cfRule>
    <cfRule type="containsText" dxfId="408" priority="31" operator="containsText" text="Receita">
      <formula>NOT(ISERROR(SEARCH("Receita",E5)))</formula>
    </cfRule>
  </conditionalFormatting>
  <conditionalFormatting sqref="E5:E605">
    <cfRule type="expression" dxfId="407" priority="35" stopIfTrue="1">
      <formula>NOT(ISERROR(SEARCH("Investimentos",E5)))</formula>
    </cfRule>
  </conditionalFormatting>
  <conditionalFormatting sqref="E20 E602">
    <cfRule type="containsText" dxfId="406" priority="28" operator="containsText" text="Despesa">
      <formula>NOT(ISERROR(SEARCH("Despesa",E20)))</formula>
    </cfRule>
    <cfRule type="containsText" dxfId="405" priority="29" operator="containsText" text="Receita">
      <formula>NOT(ISERROR(SEARCH("Receita",E20)))</formula>
    </cfRule>
  </conditionalFormatting>
  <conditionalFormatting sqref="E20 E602">
    <cfRule type="expression" dxfId="404" priority="36" stopIfTrue="1">
      <formula>NOT(ISERROR(SEARCH("Investimentos",E20)))</formula>
    </cfRule>
  </conditionalFormatting>
  <conditionalFormatting sqref="L21:L586 L603:L605">
    <cfRule type="containsText" dxfId="403" priority="19" operator="containsText" text="Não Pago">
      <formula>NOT(ISERROR(SEARCH("Não Pago",L21)))</formula>
    </cfRule>
    <cfRule type="containsText" dxfId="402" priority="20" operator="containsText" text="Pago">
      <formula>NOT(ISERROR(SEARCH("Pago",L21)))</formula>
    </cfRule>
  </conditionalFormatting>
  <conditionalFormatting sqref="L5:L605">
    <cfRule type="containsText" dxfId="401" priority="17" operator="containsText" text="Não Pago">
      <formula>NOT(ISERROR(SEARCH("Não Pago",L5)))</formula>
    </cfRule>
    <cfRule type="containsText" dxfId="400" priority="18" operator="containsText" text="Pago">
      <formula>NOT(ISERROR(SEARCH("Pago",L5)))</formula>
    </cfRule>
  </conditionalFormatting>
  <conditionalFormatting sqref="L20 L602">
    <cfRule type="containsText" dxfId="399" priority="15" operator="containsText" text="Não Pago">
      <formula>NOT(ISERROR(SEARCH("Não Pago",L20)))</formula>
    </cfRule>
    <cfRule type="containsText" dxfId="398" priority="16" operator="containsText" text="Pago">
      <formula>NOT(ISERROR(SEARCH("Pago",L20)))</formula>
    </cfRule>
  </conditionalFormatting>
  <conditionalFormatting sqref="L5:L605">
    <cfRule type="cellIs" dxfId="397" priority="14" operator="equal">
      <formula>"Realizado"</formula>
    </cfRule>
  </conditionalFormatting>
  <conditionalFormatting sqref="L22 L604">
    <cfRule type="containsText" dxfId="396" priority="12" operator="containsText" text="Não Pago">
      <formula>NOT(ISERROR(SEARCH("Não Pago",L22)))</formula>
    </cfRule>
    <cfRule type="containsText" dxfId="395" priority="13" operator="containsText" text="Pago">
      <formula>NOT(ISERROR(SEARCH("Pago",L22)))</formula>
    </cfRule>
  </conditionalFormatting>
  <conditionalFormatting sqref="L27">
    <cfRule type="containsText" dxfId="394" priority="10" operator="containsText" text="Não Pago">
      <formula>NOT(ISERROR(SEARCH("Não Pago",L27)))</formula>
    </cfRule>
    <cfRule type="containsText" dxfId="393" priority="11" operator="containsText" text="Pago">
      <formula>NOT(ISERROR(SEARCH("Pago",L27)))</formula>
    </cfRule>
  </conditionalFormatting>
  <conditionalFormatting sqref="L34">
    <cfRule type="containsText" dxfId="392" priority="8" operator="containsText" text="Não Pago">
      <formula>NOT(ISERROR(SEARCH("Não Pago",L34)))</formula>
    </cfRule>
    <cfRule type="containsText" dxfId="391" priority="9" operator="containsText" text="Pago">
      <formula>NOT(ISERROR(SEARCH("Pago",L34)))</formula>
    </cfRule>
  </conditionalFormatting>
  <conditionalFormatting sqref="Q7:Q8">
    <cfRule type="cellIs" dxfId="390" priority="7" operator="greaterThan">
      <formula>0</formula>
    </cfRule>
  </conditionalFormatting>
  <conditionalFormatting sqref="Q9:Q10">
    <cfRule type="cellIs" dxfId="389" priority="6" operator="greaterThan">
      <formula>0</formula>
    </cfRule>
  </conditionalFormatting>
  <conditionalFormatting sqref="Q11:Q12">
    <cfRule type="cellIs" dxfId="388" priority="4" operator="greaterThan">
      <formula>0</formula>
    </cfRule>
    <cfRule type="cellIs" dxfId="387" priority="5" operator="lessThan">
      <formula>0</formula>
    </cfRule>
  </conditionalFormatting>
  <conditionalFormatting sqref="Q13:Q14">
    <cfRule type="cellIs" dxfId="386" priority="2" operator="lessThan">
      <formula>0</formula>
    </cfRule>
    <cfRule type="cellIs" dxfId="385" priority="3" operator="greaterThan">
      <formula>0</formula>
    </cfRule>
  </conditionalFormatting>
  <conditionalFormatting sqref="Q5:Q6">
    <cfRule type="cellIs" dxfId="384" priority="1" operator="greaterThan">
      <formula>0</formula>
    </cfRule>
  </conditionalFormatting>
  <dataValidations count="5">
    <dataValidation type="list" allowBlank="1" showInputMessage="1" showErrorMessage="1" sqref="L188:L605" xr:uid="{00000000-0002-0000-0900-000000000000}">
      <formula1>"Pago,Não Pago"</formula1>
    </dataValidation>
    <dataValidation type="list" allowBlank="1" showInputMessage="1" showErrorMessage="1" sqref="G5:H605" xr:uid="{00000000-0002-0000-0900-000001000000}">
      <formula1>INDIRECT(W5)</formula1>
    </dataValidation>
    <dataValidation type="list" allowBlank="1" showInputMessage="1" showErrorMessage="1" sqref="L5:L187" xr:uid="{00000000-0002-0000-0900-000003000000}">
      <formula1>"Pago,Não Pago,Realizado"</formula1>
    </dataValidation>
    <dataValidation type="list" allowBlank="1" showInputMessage="1" showErrorMessage="1" sqref="I1:I1048576" xr:uid="{4EFA73D1-05A5-4450-9741-A078405646E0}">
      <formula1>"Jan,Fev,Mar,Abr,Mai,Jun,Jul,Ago,Set,Out,Nov,Dez"</formula1>
    </dataValidation>
    <dataValidation type="list" allowBlank="1" showInputMessage="1" showErrorMessage="1" sqref="M1:M1048576" xr:uid="{21A4AACC-2B22-413E-A735-5EDCB2E9DD1F}">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P4" sqref="P4:Q4"/>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131</v>
      </c>
      <c r="Q5" s="259">
        <f>Mai!Q13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M100:M605">
    <cfRule type="containsText" dxfId="383" priority="99" operator="containsText" text="Não Pago">
      <formula>NOT(ISERROR(SEARCH("Não Pago",M100)))</formula>
    </cfRule>
    <cfRule type="containsText" dxfId="382" priority="100" operator="containsText" text="Pago">
      <formula>NOT(ISERROR(SEARCH("Pago",M100)))</formula>
    </cfRule>
  </conditionalFormatting>
  <conditionalFormatting sqref="M22:M99">
    <cfRule type="containsText" dxfId="381" priority="97" operator="containsText" text="Não Pago">
      <formula>NOT(ISERROR(SEARCH("Não Pago",M22)))</formula>
    </cfRule>
    <cfRule type="containsText" dxfId="380" priority="98" operator="containsText" text="Pago">
      <formula>NOT(ISERROR(SEARCH("Pago",M22)))</formula>
    </cfRule>
  </conditionalFormatting>
  <conditionalFormatting sqref="M9:M20">
    <cfRule type="containsText" dxfId="379" priority="93" operator="containsText" text="Não Pago">
      <formula>NOT(ISERROR(SEARCH("Não Pago",M9)))</formula>
    </cfRule>
    <cfRule type="containsText" dxfId="378" priority="94" operator="containsText" text="Pago">
      <formula>NOT(ISERROR(SEARCH("Pago",M9)))</formula>
    </cfRule>
  </conditionalFormatting>
  <conditionalFormatting sqref="M21">
    <cfRule type="containsText" dxfId="377" priority="91" operator="containsText" text="Não Pago">
      <formula>NOT(ISERROR(SEARCH("Não Pago",M21)))</formula>
    </cfRule>
    <cfRule type="containsText" dxfId="376" priority="92" operator="containsText" text="Pago">
      <formula>NOT(ISERROR(SEARCH("Pago",M21)))</formula>
    </cfRule>
  </conditionalFormatting>
  <conditionalFormatting sqref="E21:E586 E603:E605">
    <cfRule type="containsText" dxfId="375" priority="49" operator="containsText" text="Despesa">
      <formula>NOT(ISERROR(SEARCH("Despesa",E21)))</formula>
    </cfRule>
    <cfRule type="containsText" dxfId="374" priority="50" operator="containsText" text="Receita">
      <formula>NOT(ISERROR(SEARCH("Receita",E21)))</formula>
    </cfRule>
  </conditionalFormatting>
  <conditionalFormatting sqref="E21:E586 E603:E605">
    <cfRule type="expression" dxfId="373" priority="51" stopIfTrue="1">
      <formula>NOT(ISERROR(SEARCH("Investimentos",E21)))</formula>
    </cfRule>
  </conditionalFormatting>
  <conditionalFormatting sqref="E9:E605">
    <cfRule type="containsText" dxfId="372" priority="38" operator="containsText" text="INVESTIMENTOS">
      <formula>NOT(ISERROR(SEARCH("INVESTIMENTOS",E9)))</formula>
    </cfRule>
    <cfRule type="containsText" dxfId="371" priority="39" operator="containsText" text="DESPESAS DE MARKETING">
      <formula>NOT(ISERROR(SEARCH("DESPESAS DE MARKETING",E9)))</formula>
    </cfRule>
    <cfRule type="containsText" dxfId="370" priority="40" operator="containsText" text="DESPESAS NÃO OPERACIONAIS">
      <formula>NOT(ISERROR(SEARCH("DESPESAS NÃO OPERACIONAIS",E9)))</formula>
    </cfRule>
    <cfRule type="containsText" dxfId="369" priority="41" operator="containsText" text="DESPESAS COM RH">
      <formula>NOT(ISERROR(SEARCH("DESPESAS COM RH",E9)))</formula>
    </cfRule>
    <cfRule type="containsText" dxfId="368" priority="42" operator="containsText" text="DESPESAS COM SERVIÇOS">
      <formula>NOT(ISERROR(SEARCH("DESPESAS COM SERVIÇOS",E9)))</formula>
    </cfRule>
    <cfRule type="containsText" dxfId="367" priority="43" operator="containsText" text="DESPESAS COM PRODUTOS">
      <formula>NOT(ISERROR(SEARCH("DESPESAS COM PRODUTOS",E9)))</formula>
    </cfRule>
    <cfRule type="containsText" dxfId="366" priority="44" operator="containsText" text="IMPOSTOS">
      <formula>NOT(ISERROR(SEARCH("IMPOSTOS",E9)))</formula>
    </cfRule>
    <cfRule type="containsText" dxfId="365" priority="47" operator="containsText" text="Despesa">
      <formula>NOT(ISERROR(SEARCH("Despesa",E9)))</formula>
    </cfRule>
    <cfRule type="containsText" dxfId="364" priority="48" operator="containsText" text="Receita">
      <formula>NOT(ISERROR(SEARCH("Receita",E9)))</formula>
    </cfRule>
  </conditionalFormatting>
  <conditionalFormatting sqref="E9:E605">
    <cfRule type="expression" dxfId="363" priority="52" stopIfTrue="1">
      <formula>NOT(ISERROR(SEARCH("Investimentos",E9)))</formula>
    </cfRule>
  </conditionalFormatting>
  <conditionalFormatting sqref="E20 E602">
    <cfRule type="containsText" dxfId="362" priority="45" operator="containsText" text="Despesa">
      <formula>NOT(ISERROR(SEARCH("Despesa",E20)))</formula>
    </cfRule>
    <cfRule type="containsText" dxfId="361" priority="46" operator="containsText" text="Receita">
      <formula>NOT(ISERROR(SEARCH("Receita",E20)))</formula>
    </cfRule>
  </conditionalFormatting>
  <conditionalFormatting sqref="E20 E602">
    <cfRule type="expression" dxfId="360" priority="53" stopIfTrue="1">
      <formula>NOT(ISERROR(SEARCH("Investimentos",E20)))</formula>
    </cfRule>
  </conditionalFormatting>
  <conditionalFormatting sqref="L21:L586 L603:L605">
    <cfRule type="containsText" dxfId="359" priority="36" operator="containsText" text="Não Pago">
      <formula>NOT(ISERROR(SEARCH("Não Pago",L21)))</formula>
    </cfRule>
    <cfRule type="containsText" dxfId="358" priority="37" operator="containsText" text="Pago">
      <formula>NOT(ISERROR(SEARCH("Pago",L21)))</formula>
    </cfRule>
  </conditionalFormatting>
  <conditionalFormatting sqref="L9:L605">
    <cfRule type="containsText" dxfId="357" priority="34" operator="containsText" text="Não Pago">
      <formula>NOT(ISERROR(SEARCH("Não Pago",L9)))</formula>
    </cfRule>
    <cfRule type="containsText" dxfId="356" priority="35" operator="containsText" text="Pago">
      <formula>NOT(ISERROR(SEARCH("Pago",L9)))</formula>
    </cfRule>
  </conditionalFormatting>
  <conditionalFormatting sqref="L20 L602">
    <cfRule type="containsText" dxfId="355" priority="32" operator="containsText" text="Não Pago">
      <formula>NOT(ISERROR(SEARCH("Não Pago",L20)))</formula>
    </cfRule>
    <cfRule type="containsText" dxfId="354" priority="33" operator="containsText" text="Pago">
      <formula>NOT(ISERROR(SEARCH("Pago",L20)))</formula>
    </cfRule>
  </conditionalFormatting>
  <conditionalFormatting sqref="L9:L605">
    <cfRule type="cellIs" dxfId="353" priority="31" operator="equal">
      <formula>"Realizado"</formula>
    </cfRule>
  </conditionalFormatting>
  <conditionalFormatting sqref="L22 L604">
    <cfRule type="containsText" dxfId="352" priority="29" operator="containsText" text="Não Pago">
      <formula>NOT(ISERROR(SEARCH("Não Pago",L22)))</formula>
    </cfRule>
    <cfRule type="containsText" dxfId="351" priority="30" operator="containsText" text="Pago">
      <formula>NOT(ISERROR(SEARCH("Pago",L22)))</formula>
    </cfRule>
  </conditionalFormatting>
  <conditionalFormatting sqref="L27">
    <cfRule type="containsText" dxfId="350" priority="27" operator="containsText" text="Não Pago">
      <formula>NOT(ISERROR(SEARCH("Não Pago",L27)))</formula>
    </cfRule>
    <cfRule type="containsText" dxfId="349" priority="28" operator="containsText" text="Pago">
      <formula>NOT(ISERROR(SEARCH("Pago",L27)))</formula>
    </cfRule>
  </conditionalFormatting>
  <conditionalFormatting sqref="L34">
    <cfRule type="containsText" dxfId="348" priority="25" operator="containsText" text="Não Pago">
      <formula>NOT(ISERROR(SEARCH("Não Pago",L34)))</formula>
    </cfRule>
    <cfRule type="containsText" dxfId="347" priority="26" operator="containsText" text="Pago">
      <formula>NOT(ISERROR(SEARCH("Pago",L34)))</formula>
    </cfRule>
  </conditionalFormatting>
  <conditionalFormatting sqref="Q7:Q8">
    <cfRule type="cellIs" dxfId="346" priority="24" operator="greaterThan">
      <formula>0</formula>
    </cfRule>
  </conditionalFormatting>
  <conditionalFormatting sqref="Q9:Q10">
    <cfRule type="cellIs" dxfId="345" priority="23" operator="greaterThan">
      <formula>0</formula>
    </cfRule>
  </conditionalFormatting>
  <conditionalFormatting sqref="Q11:Q12">
    <cfRule type="cellIs" dxfId="344" priority="21" operator="greaterThan">
      <formula>0</formula>
    </cfRule>
    <cfRule type="cellIs" dxfId="343" priority="22" operator="lessThan">
      <formula>0</formula>
    </cfRule>
  </conditionalFormatting>
  <conditionalFormatting sqref="Q13:Q14">
    <cfRule type="cellIs" dxfId="342" priority="19" operator="lessThan">
      <formula>0</formula>
    </cfRule>
    <cfRule type="cellIs" dxfId="341" priority="20" operator="greaterThan">
      <formula>0</formula>
    </cfRule>
  </conditionalFormatting>
  <conditionalFormatting sqref="N5:N605">
    <cfRule type="cellIs" dxfId="340" priority="16" operator="greaterThan">
      <formula>0</formula>
    </cfRule>
    <cfRule type="cellIs" dxfId="339" priority="17" operator="lessThan">
      <formula>0</formula>
    </cfRule>
  </conditionalFormatting>
  <conditionalFormatting sqref="E5:E8">
    <cfRule type="containsText" dxfId="338" priority="2" operator="containsText" text="INVESTIMENTOS">
      <formula>NOT(ISERROR(SEARCH("INVESTIMENTOS",E5)))</formula>
    </cfRule>
    <cfRule type="containsText" dxfId="337" priority="3" operator="containsText" text="DESPESAS DE MARKETING">
      <formula>NOT(ISERROR(SEARCH("DESPESAS DE MARKETING",E5)))</formula>
    </cfRule>
    <cfRule type="containsText" dxfId="336" priority="4" operator="containsText" text="DESPESAS NÃO OPERACIONAIS">
      <formula>NOT(ISERROR(SEARCH("DESPESAS NÃO OPERACIONAIS",E5)))</formula>
    </cfRule>
    <cfRule type="containsText" dxfId="335" priority="5" operator="containsText" text="DESPESAS COM RH">
      <formula>NOT(ISERROR(SEARCH("DESPESAS COM RH",E5)))</formula>
    </cfRule>
    <cfRule type="containsText" dxfId="334" priority="6" operator="containsText" text="DESPESAS COM SERVIÇOS">
      <formula>NOT(ISERROR(SEARCH("DESPESAS COM SERVIÇOS",E5)))</formula>
    </cfRule>
    <cfRule type="containsText" dxfId="333" priority="7" operator="containsText" text="DESPESAS COM PRODUTOS">
      <formula>NOT(ISERROR(SEARCH("DESPESAS COM PRODUTOS",E5)))</formula>
    </cfRule>
    <cfRule type="containsText" dxfId="332" priority="8" operator="containsText" text="IMPOSTOS">
      <formula>NOT(ISERROR(SEARCH("IMPOSTOS",E5)))</formula>
    </cfRule>
    <cfRule type="containsText" dxfId="331" priority="14" operator="containsText" text="Despesa">
      <formula>NOT(ISERROR(SEARCH("Despesa",E5)))</formula>
    </cfRule>
    <cfRule type="containsText" dxfId="330" priority="15" operator="containsText" text="Receita">
      <formula>NOT(ISERROR(SEARCH("Receita",E5)))</formula>
    </cfRule>
  </conditionalFormatting>
  <conditionalFormatting sqref="E5:E8">
    <cfRule type="expression" dxfId="329" priority="18" stopIfTrue="1">
      <formula>NOT(ISERROR(SEARCH("Investimentos",E5)))</formula>
    </cfRule>
  </conditionalFormatting>
  <conditionalFormatting sqref="M5:M8">
    <cfRule type="containsText" dxfId="328" priority="12" operator="containsText" text="Não Pago">
      <formula>NOT(ISERROR(SEARCH("Não Pago",M5)))</formula>
    </cfRule>
    <cfRule type="containsText" dxfId="327" priority="13" operator="containsText" text="Pago">
      <formula>NOT(ISERROR(SEARCH("Pago",M5)))</formula>
    </cfRule>
  </conditionalFormatting>
  <conditionalFormatting sqref="L5:L8">
    <cfRule type="containsText" dxfId="326" priority="10" operator="containsText" text="Não Pago">
      <formula>NOT(ISERROR(SEARCH("Não Pago",L5)))</formula>
    </cfRule>
    <cfRule type="containsText" dxfId="325" priority="11" operator="containsText" text="Pago">
      <formula>NOT(ISERROR(SEARCH("Pago",L5)))</formula>
    </cfRule>
  </conditionalFormatting>
  <conditionalFormatting sqref="L5:L8">
    <cfRule type="cellIs" dxfId="324" priority="9" operator="equal">
      <formula>"Realizado"</formula>
    </cfRule>
  </conditionalFormatting>
  <conditionalFormatting sqref="Q5:Q6">
    <cfRule type="cellIs" dxfId="323" priority="1" operator="greaterThan">
      <formula>0</formula>
    </cfRule>
  </conditionalFormatting>
  <dataValidations disablePrompts="1" count="5">
    <dataValidation type="list" allowBlank="1" showInputMessage="1" showErrorMessage="1" sqref="L188:L605" xr:uid="{00000000-0002-0000-0A00-000000000000}">
      <formula1>"Pago,Não Pago"</formula1>
    </dataValidation>
    <dataValidation type="list" allowBlank="1" showInputMessage="1" showErrorMessage="1" sqref="G5:H605" xr:uid="{00000000-0002-0000-0A00-000001000000}">
      <formula1>INDIRECT(W5)</formula1>
    </dataValidation>
    <dataValidation type="list" allowBlank="1" showInputMessage="1" showErrorMessage="1" sqref="L5:L187" xr:uid="{00000000-0002-0000-0A00-000003000000}">
      <formula1>"Pago,Não Pago,Realizado"</formula1>
    </dataValidation>
    <dataValidation type="list" allowBlank="1" showInputMessage="1" showErrorMessage="1" sqref="I1:I1048576" xr:uid="{F743DCB4-0E90-4F41-AA43-4EC09F59404F}">
      <formula1>"Jan,Fev,Mar,Abr,Mai,Jun,Jul,Ago,Set,Out,Nov,Dez"</formula1>
    </dataValidation>
    <dataValidation type="list" allowBlank="1" showInputMessage="1" showErrorMessage="1" sqref="M1:M1048576" xr:uid="{5E264233-6CB1-45AF-A8F8-9CA273D067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131</v>
      </c>
      <c r="Q5" s="259">
        <f>Mai!Q13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M100:M605">
    <cfRule type="containsText" dxfId="319" priority="62" operator="containsText" text="Não Pago">
      <formula>NOT(ISERROR(SEARCH("Não Pago",M100)))</formula>
    </cfRule>
    <cfRule type="containsText" dxfId="318" priority="63" operator="containsText" text="Pago">
      <formula>NOT(ISERROR(SEARCH("Pago",M100)))</formula>
    </cfRule>
  </conditionalFormatting>
  <conditionalFormatting sqref="M22:M99">
    <cfRule type="containsText" dxfId="317" priority="60" operator="containsText" text="Não Pago">
      <formula>NOT(ISERROR(SEARCH("Não Pago",M22)))</formula>
    </cfRule>
    <cfRule type="containsText" dxfId="316" priority="61" operator="containsText" text="Pago">
      <formula>NOT(ISERROR(SEARCH("Pago",M22)))</formula>
    </cfRule>
  </conditionalFormatting>
  <conditionalFormatting sqref="M9:M20">
    <cfRule type="containsText" dxfId="315" priority="58" operator="containsText" text="Não Pago">
      <formula>NOT(ISERROR(SEARCH("Não Pago",M9)))</formula>
    </cfRule>
    <cfRule type="containsText" dxfId="314" priority="59" operator="containsText" text="Pago">
      <formula>NOT(ISERROR(SEARCH("Pago",M9)))</formula>
    </cfRule>
  </conditionalFormatting>
  <conditionalFormatting sqref="M21">
    <cfRule type="containsText" dxfId="313" priority="56" operator="containsText" text="Não Pago">
      <formula>NOT(ISERROR(SEARCH("Não Pago",M21)))</formula>
    </cfRule>
    <cfRule type="containsText" dxfId="312" priority="57" operator="containsText" text="Pago">
      <formula>NOT(ISERROR(SEARCH("Pago",M21)))</formula>
    </cfRule>
  </conditionalFormatting>
  <conditionalFormatting sqref="E21:E586 E603:E605">
    <cfRule type="containsText" dxfId="311" priority="49" operator="containsText" text="Despesa">
      <formula>NOT(ISERROR(SEARCH("Despesa",E21)))</formula>
    </cfRule>
    <cfRule type="containsText" dxfId="310" priority="50" operator="containsText" text="Receita">
      <formula>NOT(ISERROR(SEARCH("Receita",E21)))</formula>
    </cfRule>
  </conditionalFormatting>
  <conditionalFormatting sqref="E21:E586 E603:E605">
    <cfRule type="expression" dxfId="309" priority="51" stopIfTrue="1">
      <formula>NOT(ISERROR(SEARCH("Investimentos",E21)))</formula>
    </cfRule>
  </conditionalFormatting>
  <conditionalFormatting sqref="E9:E605">
    <cfRule type="containsText" dxfId="308" priority="38" operator="containsText" text="INVESTIMENTOS">
      <formula>NOT(ISERROR(SEARCH("INVESTIMENTOS",E9)))</formula>
    </cfRule>
    <cfRule type="containsText" dxfId="307" priority="39" operator="containsText" text="DESPESAS DE MARKETING">
      <formula>NOT(ISERROR(SEARCH("DESPESAS DE MARKETING",E9)))</formula>
    </cfRule>
    <cfRule type="containsText" dxfId="306" priority="40" operator="containsText" text="DESPESAS NÃO OPERACIONAIS">
      <formula>NOT(ISERROR(SEARCH("DESPESAS NÃO OPERACIONAIS",E9)))</formula>
    </cfRule>
    <cfRule type="containsText" dxfId="305" priority="41" operator="containsText" text="DESPESAS COM RH">
      <formula>NOT(ISERROR(SEARCH("DESPESAS COM RH",E9)))</formula>
    </cfRule>
    <cfRule type="containsText" dxfId="304" priority="42" operator="containsText" text="DESPESAS COM SERVIÇOS">
      <formula>NOT(ISERROR(SEARCH("DESPESAS COM SERVIÇOS",E9)))</formula>
    </cfRule>
    <cfRule type="containsText" dxfId="303" priority="43" operator="containsText" text="DESPESAS COM PRODUTOS">
      <formula>NOT(ISERROR(SEARCH("DESPESAS COM PRODUTOS",E9)))</formula>
    </cfRule>
    <cfRule type="containsText" dxfId="302" priority="44" operator="containsText" text="IMPOSTOS">
      <formula>NOT(ISERROR(SEARCH("IMPOSTOS",E9)))</formula>
    </cfRule>
    <cfRule type="containsText" dxfId="301" priority="47" operator="containsText" text="Despesa">
      <formula>NOT(ISERROR(SEARCH("Despesa",E9)))</formula>
    </cfRule>
    <cfRule type="containsText" dxfId="300" priority="48" operator="containsText" text="Receita">
      <formula>NOT(ISERROR(SEARCH("Receita",E9)))</formula>
    </cfRule>
  </conditionalFormatting>
  <conditionalFormatting sqref="E9:E605">
    <cfRule type="expression" dxfId="299" priority="52" stopIfTrue="1">
      <formula>NOT(ISERROR(SEARCH("Investimentos",E9)))</formula>
    </cfRule>
  </conditionalFormatting>
  <conditionalFormatting sqref="E20 E602">
    <cfRule type="containsText" dxfId="298" priority="45" operator="containsText" text="Despesa">
      <formula>NOT(ISERROR(SEARCH("Despesa",E20)))</formula>
    </cfRule>
    <cfRule type="containsText" dxfId="297" priority="46" operator="containsText" text="Receita">
      <formula>NOT(ISERROR(SEARCH("Receita",E20)))</formula>
    </cfRule>
  </conditionalFormatting>
  <conditionalFormatting sqref="E20 E602">
    <cfRule type="expression" dxfId="296" priority="53" stopIfTrue="1">
      <formula>NOT(ISERROR(SEARCH("Investimentos",E20)))</formula>
    </cfRule>
  </conditionalFormatting>
  <conditionalFormatting sqref="L21:L586 L603:L605">
    <cfRule type="containsText" dxfId="295" priority="36" operator="containsText" text="Não Pago">
      <formula>NOT(ISERROR(SEARCH("Não Pago",L21)))</formula>
    </cfRule>
    <cfRule type="containsText" dxfId="294" priority="37" operator="containsText" text="Pago">
      <formula>NOT(ISERROR(SEARCH("Pago",L21)))</formula>
    </cfRule>
  </conditionalFormatting>
  <conditionalFormatting sqref="L9:L605">
    <cfRule type="containsText" dxfId="293" priority="34" operator="containsText" text="Não Pago">
      <formula>NOT(ISERROR(SEARCH("Não Pago",L9)))</formula>
    </cfRule>
    <cfRule type="containsText" dxfId="292" priority="35" operator="containsText" text="Pago">
      <formula>NOT(ISERROR(SEARCH("Pago",L9)))</formula>
    </cfRule>
  </conditionalFormatting>
  <conditionalFormatting sqref="L20 L602">
    <cfRule type="containsText" dxfId="291" priority="32" operator="containsText" text="Não Pago">
      <formula>NOT(ISERROR(SEARCH("Não Pago",L20)))</formula>
    </cfRule>
    <cfRule type="containsText" dxfId="290" priority="33" operator="containsText" text="Pago">
      <formula>NOT(ISERROR(SEARCH("Pago",L20)))</formula>
    </cfRule>
  </conditionalFormatting>
  <conditionalFormatting sqref="L9:L605">
    <cfRule type="cellIs" dxfId="289" priority="31" operator="equal">
      <formula>"Realizado"</formula>
    </cfRule>
  </conditionalFormatting>
  <conditionalFormatting sqref="L22 L604">
    <cfRule type="containsText" dxfId="288" priority="29" operator="containsText" text="Não Pago">
      <formula>NOT(ISERROR(SEARCH("Não Pago",L22)))</formula>
    </cfRule>
    <cfRule type="containsText" dxfId="287" priority="30" operator="containsText" text="Pago">
      <formula>NOT(ISERROR(SEARCH("Pago",L22)))</formula>
    </cfRule>
  </conditionalFormatting>
  <conditionalFormatting sqref="L27">
    <cfRule type="containsText" dxfId="286" priority="27" operator="containsText" text="Não Pago">
      <formula>NOT(ISERROR(SEARCH("Não Pago",L27)))</formula>
    </cfRule>
    <cfRule type="containsText" dxfId="285" priority="28" operator="containsText" text="Pago">
      <formula>NOT(ISERROR(SEARCH("Pago",L27)))</formula>
    </cfRule>
  </conditionalFormatting>
  <conditionalFormatting sqref="L34">
    <cfRule type="containsText" dxfId="284" priority="25" operator="containsText" text="Não Pago">
      <formula>NOT(ISERROR(SEARCH("Não Pago",L34)))</formula>
    </cfRule>
    <cfRule type="containsText" dxfId="283" priority="26" operator="containsText" text="Pago">
      <formula>NOT(ISERROR(SEARCH("Pago",L34)))</formula>
    </cfRule>
  </conditionalFormatting>
  <conditionalFormatting sqref="Q7:Q8">
    <cfRule type="cellIs" dxfId="282" priority="24" operator="greaterThan">
      <formula>0</formula>
    </cfRule>
  </conditionalFormatting>
  <conditionalFormatting sqref="Q9:Q10">
    <cfRule type="cellIs" dxfId="281" priority="23" operator="greaterThan">
      <formula>0</formula>
    </cfRule>
  </conditionalFormatting>
  <conditionalFormatting sqref="Q11:Q12">
    <cfRule type="cellIs" dxfId="280" priority="21" operator="greaterThan">
      <formula>0</formula>
    </cfRule>
    <cfRule type="cellIs" dxfId="279" priority="22" operator="lessThan">
      <formula>0</formula>
    </cfRule>
  </conditionalFormatting>
  <conditionalFormatting sqref="Q13:Q14">
    <cfRule type="cellIs" dxfId="278" priority="19" operator="lessThan">
      <formula>0</formula>
    </cfRule>
    <cfRule type="cellIs" dxfId="277" priority="20" operator="greaterThan">
      <formula>0</formula>
    </cfRule>
  </conditionalFormatting>
  <conditionalFormatting sqref="N5:N605">
    <cfRule type="cellIs" dxfId="276" priority="16" operator="greaterThan">
      <formula>0</formula>
    </cfRule>
    <cfRule type="cellIs" dxfId="275" priority="17" operator="lessThan">
      <formula>0</formula>
    </cfRule>
  </conditionalFormatting>
  <conditionalFormatting sqref="E5:E8">
    <cfRule type="containsText" dxfId="274" priority="2" operator="containsText" text="INVESTIMENTOS">
      <formula>NOT(ISERROR(SEARCH("INVESTIMENTOS",E5)))</formula>
    </cfRule>
    <cfRule type="containsText" dxfId="273" priority="3" operator="containsText" text="DESPESAS DE MARKETING">
      <formula>NOT(ISERROR(SEARCH("DESPESAS DE MARKETING",E5)))</formula>
    </cfRule>
    <cfRule type="containsText" dxfId="272" priority="4" operator="containsText" text="DESPESAS NÃO OPERACIONAIS">
      <formula>NOT(ISERROR(SEARCH("DESPESAS NÃO OPERACIONAIS",E5)))</formula>
    </cfRule>
    <cfRule type="containsText" dxfId="271" priority="5" operator="containsText" text="DESPESAS COM RH">
      <formula>NOT(ISERROR(SEARCH("DESPESAS COM RH",E5)))</formula>
    </cfRule>
    <cfRule type="containsText" dxfId="270" priority="6" operator="containsText" text="DESPESAS COM SERVIÇOS">
      <formula>NOT(ISERROR(SEARCH("DESPESAS COM SERVIÇOS",E5)))</formula>
    </cfRule>
    <cfRule type="containsText" dxfId="269" priority="7" operator="containsText" text="DESPESAS COM PRODUTOS">
      <formula>NOT(ISERROR(SEARCH("DESPESAS COM PRODUTOS",E5)))</formula>
    </cfRule>
    <cfRule type="containsText" dxfId="268" priority="8" operator="containsText" text="IMPOSTOS">
      <formula>NOT(ISERROR(SEARCH("IMPOSTOS",E5)))</formula>
    </cfRule>
    <cfRule type="containsText" dxfId="267" priority="14" operator="containsText" text="Despesa">
      <formula>NOT(ISERROR(SEARCH("Despesa",E5)))</formula>
    </cfRule>
    <cfRule type="containsText" dxfId="266" priority="15" operator="containsText" text="Receita">
      <formula>NOT(ISERROR(SEARCH("Receita",E5)))</formula>
    </cfRule>
  </conditionalFormatting>
  <conditionalFormatting sqref="E5:E8">
    <cfRule type="expression" dxfId="265" priority="18" stopIfTrue="1">
      <formula>NOT(ISERROR(SEARCH("Investimentos",E5)))</formula>
    </cfRule>
  </conditionalFormatting>
  <conditionalFormatting sqref="M5:M8">
    <cfRule type="containsText" dxfId="264" priority="12" operator="containsText" text="Não Pago">
      <formula>NOT(ISERROR(SEARCH("Não Pago",M5)))</formula>
    </cfRule>
    <cfRule type="containsText" dxfId="263" priority="13" operator="containsText" text="Pago">
      <formula>NOT(ISERROR(SEARCH("Pago",M5)))</formula>
    </cfRule>
  </conditionalFormatting>
  <conditionalFormatting sqref="L5:L8">
    <cfRule type="containsText" dxfId="262" priority="10" operator="containsText" text="Não Pago">
      <formula>NOT(ISERROR(SEARCH("Não Pago",L5)))</formula>
    </cfRule>
    <cfRule type="containsText" dxfId="261" priority="11" operator="containsText" text="Pago">
      <formula>NOT(ISERROR(SEARCH("Pago",L5)))</formula>
    </cfRule>
  </conditionalFormatting>
  <conditionalFormatting sqref="L5:L8">
    <cfRule type="cellIs" dxfId="260" priority="9" operator="equal">
      <formula>"Realizado"</formula>
    </cfRule>
  </conditionalFormatting>
  <conditionalFormatting sqref="Q5:Q6">
    <cfRule type="cellIs" dxfId="3" priority="1" operator="greaterThan">
      <formula>0</formula>
    </cfRule>
  </conditionalFormatting>
  <dataValidations count="5">
    <dataValidation type="list" allowBlank="1" showInputMessage="1" showErrorMessage="1" sqref="L5:L187" xr:uid="{D8069ABF-D586-4DC0-BC8F-B2713DEF1C24}">
      <formula1>"Pago,Não Pago,Realizado"</formula1>
    </dataValidation>
    <dataValidation type="list" allowBlank="1" showInputMessage="1" showErrorMessage="1" sqref="G5:H605" xr:uid="{8B7443FE-4EC2-43EE-9807-298EA25D8817}">
      <formula1>INDIRECT(W5)</formula1>
    </dataValidation>
    <dataValidation type="list" allowBlank="1" showInputMessage="1" showErrorMessage="1" sqref="L188:L605" xr:uid="{5712EF7B-648F-4836-A9BF-F4BDE99D3F36}">
      <formula1>"Pago,Não Pago"</formula1>
    </dataValidation>
    <dataValidation type="list" allowBlank="1" showInputMessage="1" showErrorMessage="1" sqref="I1:I1048576" xr:uid="{8A349E3C-72CD-439B-B60D-1612F5A174D9}">
      <formula1>"Jan,Fev,Mar,Abr,Mai,Jun,Jul,Ago,Set,Out,Nov,Dez"</formula1>
    </dataValidation>
    <dataValidation type="list" allowBlank="1" showInputMessage="1" showErrorMessage="1" sqref="M1:M1048576" xr:uid="{0F7A0850-E6CB-4D71-AD18-3945DB75972A}">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3"/>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132</v>
      </c>
      <c r="Q5" s="259">
        <f>Jul!Q13</f>
        <v>0</v>
      </c>
      <c r="R5" s="17"/>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P15" s="109" t="str">
        <f>'PC Receitas'!P12</f>
        <v>DESPESAS_DE_MARKETING</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Receitas'!P13</f>
        <v>IMPOSTOS</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Receitas'!P14</f>
        <v>INVESTIMENTOS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596" si="36">IF(W582="DESPESAS_COM_RH","Despesa",IF(W582="DESPESAS_OPERACIONAIS","Despesa",IF(W582="DESPESAS_DE_MARKETING","Despesa",IF(W582="IMPOSTOS","Despesa",IF(W582="INVESTIMENTOS","Despesa","")))))</f>
        <v>#N/A</v>
      </c>
      <c r="T582" s="109" t="e">
        <f t="shared" ref="T582:T596" si="37">IF(W582="DESPESAS_COM_PRODUTOS","Despesa",IF(W582="DESPESAS_COM_SERVICOS","Despesa",IF(W582="DESPESAS_NAO_OPERACIONAIS","Despesa","")))</f>
        <v>#N/A</v>
      </c>
      <c r="U582" s="109" t="e">
        <f t="shared" ref="U582:U596" si="38">IF(W582="RECEITAS_COM_PRODUTO","Receita",IF(W582="RECEITAS_COM_SERVICOS","Receita",IF(W582="RECEITAS_NAO_OPERACIONAIS","Receita","")))</f>
        <v>#N/A</v>
      </c>
      <c r="V582" s="109" t="e">
        <f t="shared" ref="V582:V596"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C1:N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9" priority="169" operator="greaterThan">
      <formula>0</formula>
    </cfRule>
    <cfRule type="cellIs" dxfId="258" priority="170" operator="lessThan">
      <formula>0</formula>
    </cfRule>
  </conditionalFormatting>
  <conditionalFormatting sqref="E21:E276 E293:E548 E565:E605">
    <cfRule type="containsText" dxfId="257" priority="47" operator="containsText" text="Despesa">
      <formula>NOT(ISERROR(SEARCH("Despesa",E21)))</formula>
    </cfRule>
    <cfRule type="containsText" dxfId="256" priority="48" operator="containsText" text="Receita">
      <formula>NOT(ISERROR(SEARCH("Receita",E21)))</formula>
    </cfRule>
  </conditionalFormatting>
  <conditionalFormatting sqref="E21:E276 E293:E548 E565:E605">
    <cfRule type="expression" dxfId="255" priority="49" stopIfTrue="1">
      <formula>NOT(ISERROR(SEARCH("Investimentos",E21)))</formula>
    </cfRule>
  </conditionalFormatting>
  <conditionalFormatting sqref="E20 E292 E564">
    <cfRule type="containsText" dxfId="254" priority="43" operator="containsText" text="Despesa">
      <formula>NOT(ISERROR(SEARCH("Despesa",E20)))</formula>
    </cfRule>
    <cfRule type="containsText" dxfId="253" priority="44" operator="containsText" text="Receita">
      <formula>NOT(ISERROR(SEARCH("Receita",E20)))</formula>
    </cfRule>
  </conditionalFormatting>
  <conditionalFormatting sqref="E20 E292 E564">
    <cfRule type="expression" dxfId="252" priority="51" stopIfTrue="1">
      <formula>NOT(ISERROR(SEARCH("Investimentos",E20)))</formula>
    </cfRule>
  </conditionalFormatting>
  <conditionalFormatting sqref="L602:L605">
    <cfRule type="containsText" dxfId="251" priority="65" operator="containsText" text="Não Pago">
      <formula>NOT(ISERROR(SEARCH("Não Pago",L602)))</formula>
    </cfRule>
    <cfRule type="containsText" dxfId="250" priority="66" operator="containsText" text="Pago">
      <formula>NOT(ISERROR(SEARCH("Pago",L602)))</formula>
    </cfRule>
  </conditionalFormatting>
  <conditionalFormatting sqref="E5:E605">
    <cfRule type="containsText" dxfId="249" priority="36" operator="containsText" text="INVESTIMENTOS">
      <formula>NOT(ISERROR(SEARCH("INVESTIMENTOS",E5)))</formula>
    </cfRule>
    <cfRule type="containsText" dxfId="248" priority="37" operator="containsText" text="DESPESAS DE MARKETING">
      <formula>NOT(ISERROR(SEARCH("DESPESAS DE MARKETING",E5)))</formula>
    </cfRule>
    <cfRule type="containsText" dxfId="247" priority="38" operator="containsText" text="DESPESAS NÃO OPERACIONAIS">
      <formula>NOT(ISERROR(SEARCH("DESPESAS NÃO OPERACIONAIS",E5)))</formula>
    </cfRule>
    <cfRule type="containsText" dxfId="246" priority="39" operator="containsText" text="DESPESAS COM RH">
      <formula>NOT(ISERROR(SEARCH("DESPESAS COM RH",E5)))</formula>
    </cfRule>
    <cfRule type="containsText" dxfId="245" priority="40" operator="containsText" text="DESPESAS COM SERVIÇOS">
      <formula>NOT(ISERROR(SEARCH("DESPESAS COM SERVIÇOS",E5)))</formula>
    </cfRule>
    <cfRule type="containsText" dxfId="244" priority="41" operator="containsText" text="DESPESAS COM PRODUTOS">
      <formula>NOT(ISERROR(SEARCH("DESPESAS COM PRODUTOS",E5)))</formula>
    </cfRule>
    <cfRule type="containsText" dxfId="243" priority="42" operator="containsText" text="IMPOSTOS">
      <formula>NOT(ISERROR(SEARCH("IMPOSTOS",E5)))</formula>
    </cfRule>
    <cfRule type="containsText" dxfId="242" priority="45" operator="containsText" text="Despesa">
      <formula>NOT(ISERROR(SEARCH("Despesa",E5)))</formula>
    </cfRule>
    <cfRule type="containsText" dxfId="241" priority="46" operator="containsText" text="Receita">
      <formula>NOT(ISERROR(SEARCH("Receita",E5)))</formula>
    </cfRule>
  </conditionalFormatting>
  <conditionalFormatting sqref="E5:E605">
    <cfRule type="expression" dxfId="240" priority="50" stopIfTrue="1">
      <formula>NOT(ISERROR(SEARCH("Investimentos",E5)))</formula>
    </cfRule>
  </conditionalFormatting>
  <conditionalFormatting sqref="L21:L586">
    <cfRule type="containsText" dxfId="239" priority="34" operator="containsText" text="Não Pago">
      <formula>NOT(ISERROR(SEARCH("Não Pago",L21)))</formula>
    </cfRule>
    <cfRule type="containsText" dxfId="238" priority="35" operator="containsText" text="Pago">
      <formula>NOT(ISERROR(SEARCH("Pago",L21)))</formula>
    </cfRule>
  </conditionalFormatting>
  <conditionalFormatting sqref="L5:L601">
    <cfRule type="containsText" dxfId="237" priority="32" operator="containsText" text="Não Pago">
      <formula>NOT(ISERROR(SEARCH("Não Pago",L5)))</formula>
    </cfRule>
    <cfRule type="containsText" dxfId="236" priority="33" operator="containsText" text="Pago">
      <formula>NOT(ISERROR(SEARCH("Pago",L5)))</formula>
    </cfRule>
  </conditionalFormatting>
  <conditionalFormatting sqref="L20">
    <cfRule type="containsText" dxfId="235" priority="30" operator="containsText" text="Não Pago">
      <formula>NOT(ISERROR(SEARCH("Não Pago",L20)))</formula>
    </cfRule>
    <cfRule type="containsText" dxfId="234" priority="31" operator="containsText" text="Pago">
      <formula>NOT(ISERROR(SEARCH("Pago",L20)))</formula>
    </cfRule>
  </conditionalFormatting>
  <conditionalFormatting sqref="L5:L601">
    <cfRule type="cellIs" dxfId="233" priority="29" operator="equal">
      <formula>"Realizado"</formula>
    </cfRule>
  </conditionalFormatting>
  <conditionalFormatting sqref="L22">
    <cfRule type="containsText" dxfId="232" priority="27" operator="containsText" text="Não Pago">
      <formula>NOT(ISERROR(SEARCH("Não Pago",L22)))</formula>
    </cfRule>
    <cfRule type="containsText" dxfId="231" priority="28" operator="containsText" text="Pago">
      <formula>NOT(ISERROR(SEARCH("Pago",L22)))</formula>
    </cfRule>
  </conditionalFormatting>
  <conditionalFormatting sqref="L27">
    <cfRule type="containsText" dxfId="230" priority="25" operator="containsText" text="Não Pago">
      <formula>NOT(ISERROR(SEARCH("Não Pago",L27)))</formula>
    </cfRule>
    <cfRule type="containsText" dxfId="229" priority="26" operator="containsText" text="Pago">
      <formula>NOT(ISERROR(SEARCH("Pago",L27)))</formula>
    </cfRule>
  </conditionalFormatting>
  <conditionalFormatting sqref="L34">
    <cfRule type="containsText" dxfId="228" priority="23" operator="containsText" text="Não Pago">
      <formula>NOT(ISERROR(SEARCH("Não Pago",L34)))</formula>
    </cfRule>
    <cfRule type="containsText" dxfId="227" priority="24" operator="containsText" text="Pago">
      <formula>NOT(ISERROR(SEARCH("Pago",L34)))</formula>
    </cfRule>
  </conditionalFormatting>
  <conditionalFormatting sqref="Q7:Q8">
    <cfRule type="cellIs" dxfId="223" priority="7" operator="greaterThan">
      <formula>0</formula>
    </cfRule>
  </conditionalFormatting>
  <conditionalFormatting sqref="Q9:Q10">
    <cfRule type="cellIs" dxfId="222" priority="6" operator="greaterThan">
      <formula>0</formula>
    </cfRule>
  </conditionalFormatting>
  <conditionalFormatting sqref="Q11:Q12">
    <cfRule type="cellIs" dxfId="221" priority="4" operator="greaterThan">
      <formula>0</formula>
    </cfRule>
    <cfRule type="cellIs" dxfId="220" priority="5" operator="lessThan">
      <formula>0</formula>
    </cfRule>
  </conditionalFormatting>
  <conditionalFormatting sqref="Q13:Q14">
    <cfRule type="cellIs" dxfId="219" priority="2" operator="lessThan">
      <formula>0</formula>
    </cfRule>
    <cfRule type="cellIs" dxfId="218" priority="3" operator="greaterThan">
      <formula>0</formula>
    </cfRule>
  </conditionalFormatting>
  <conditionalFormatting sqref="Q5:Q6">
    <cfRule type="cellIs" dxfId="2" priority="1" operator="greaterThan">
      <formula>0</formula>
    </cfRule>
  </conditionalFormatting>
  <dataValidations count="5">
    <dataValidation type="list" allowBlank="1" showInputMessage="1" showErrorMessage="1" sqref="L5 L189:L605"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H605" xr:uid="{00000000-0002-0000-0C00-000001000000}">
      <formula1>INDIRECT(W5)</formula1>
    </dataValidation>
    <dataValidation type="list" allowBlank="1" showInputMessage="1" showErrorMessage="1" sqref="I1:I1048576" xr:uid="{86AF8E31-15E6-4B27-9EAC-6765B438488C}">
      <formula1>"Jan,Fev,Mar,Abr,Mai,Jun,Jul,Ago,Set,Out,Nov,Dez"</formula1>
    </dataValidation>
    <dataValidation type="list" allowBlank="1" showInputMessage="1" showErrorMessage="1" sqref="M1:M1048576" xr:uid="{7E5AA7B4-8A0A-48E5-99C3-BD344B78CF3F}">
      <formula1>"Sim,Não"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6" t="s">
        <v>133</v>
      </c>
      <c r="Q5" s="268">
        <f>Ago!Q13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7"/>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66" t="s">
        <v>24</v>
      </c>
      <c r="Q7" s="268">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67"/>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66" t="s">
        <v>25</v>
      </c>
      <c r="Q9" s="26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67"/>
      <c r="Q10" s="260"/>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7" priority="47" operator="containsText" text="Não Pago">
      <formula>NOT(ISERROR(SEARCH("Não Pago",L34)))</formula>
    </cfRule>
    <cfRule type="containsText" dxfId="216" priority="48" operator="containsText" text="Pago">
      <formula>NOT(ISERROR(SEARCH("Pago",L34)))</formula>
    </cfRule>
  </conditionalFormatting>
  <conditionalFormatting sqref="L122:L605">
    <cfRule type="containsText" dxfId="215" priority="60" operator="containsText" text="Não Pago">
      <formula>NOT(ISERROR(SEARCH("Não Pago",L122)))</formula>
    </cfRule>
    <cfRule type="containsText" dxfId="214" priority="61" operator="containsText" text="Pago">
      <formula>NOT(ISERROR(SEARCH("Pago",L122)))</formula>
    </cfRule>
  </conditionalFormatting>
  <conditionalFormatting sqref="L21:L121">
    <cfRule type="containsText" dxfId="213" priority="58" operator="containsText" text="Não Pago">
      <formula>NOT(ISERROR(SEARCH("Não Pago",L21)))</formula>
    </cfRule>
    <cfRule type="containsText" dxfId="212" priority="59" operator="containsText" text="Pago">
      <formula>NOT(ISERROR(SEARCH("Pago",L21)))</formula>
    </cfRule>
  </conditionalFormatting>
  <conditionalFormatting sqref="L5:L19">
    <cfRule type="containsText" dxfId="211" priority="56" operator="containsText" text="Não Pago">
      <formula>NOT(ISERROR(SEARCH("Não Pago",L5)))</formula>
    </cfRule>
    <cfRule type="containsText" dxfId="210" priority="57" operator="containsText" text="Pago">
      <formula>NOT(ISERROR(SEARCH("Pago",L5)))</formula>
    </cfRule>
  </conditionalFormatting>
  <conditionalFormatting sqref="L20">
    <cfRule type="containsText" dxfId="209" priority="54" operator="containsText" text="Não Pago">
      <formula>NOT(ISERROR(SEARCH("Não Pago",L20)))</formula>
    </cfRule>
    <cfRule type="containsText" dxfId="208" priority="55" operator="containsText" text="Pago">
      <formula>NOT(ISERROR(SEARCH("Pago",L20)))</formula>
    </cfRule>
  </conditionalFormatting>
  <conditionalFormatting sqref="L5:L187">
    <cfRule type="cellIs" dxfId="207" priority="53" operator="equal">
      <formula>"Realizado"</formula>
    </cfRule>
  </conditionalFormatting>
  <conditionalFormatting sqref="L22">
    <cfRule type="containsText" dxfId="206" priority="51" operator="containsText" text="Não Pago">
      <formula>NOT(ISERROR(SEARCH("Não Pago",L22)))</formula>
    </cfRule>
    <cfRule type="containsText" dxfId="205" priority="52" operator="containsText" text="Pago">
      <formula>NOT(ISERROR(SEARCH("Pago",L22)))</formula>
    </cfRule>
  </conditionalFormatting>
  <conditionalFormatting sqref="L27">
    <cfRule type="containsText" dxfId="204" priority="49" operator="containsText" text="Não Pago">
      <formula>NOT(ISERROR(SEARCH("Não Pago",L27)))</formula>
    </cfRule>
    <cfRule type="containsText" dxfId="203" priority="50" operator="containsText" text="Pago">
      <formula>NOT(ISERROR(SEARCH("Pago",L27)))</formula>
    </cfRule>
  </conditionalFormatting>
  <conditionalFormatting sqref="N5:N605">
    <cfRule type="cellIs" dxfId="202" priority="45" operator="greaterThan">
      <formula>0</formula>
    </cfRule>
    <cfRule type="cellIs" dxfId="201" priority="46" operator="lessThan">
      <formula>0</formula>
    </cfRule>
  </conditionalFormatting>
  <conditionalFormatting sqref="E21:E586 E603:E605">
    <cfRule type="containsText" dxfId="200" priority="40" operator="containsText" text="Despesa">
      <formula>NOT(ISERROR(SEARCH("Despesa",E21)))</formula>
    </cfRule>
    <cfRule type="containsText" dxfId="199" priority="41" operator="containsText" text="Receita">
      <formula>NOT(ISERROR(SEARCH("Receita",E21)))</formula>
    </cfRule>
  </conditionalFormatting>
  <conditionalFormatting sqref="E21:E586 E603:E605">
    <cfRule type="expression" dxfId="198" priority="42" stopIfTrue="1">
      <formula>NOT(ISERROR(SEARCH("Investimentos",E21)))</formula>
    </cfRule>
  </conditionalFormatting>
  <conditionalFormatting sqref="E5:E605">
    <cfRule type="containsText" dxfId="197" priority="29" operator="containsText" text="INVESTIMENTOS">
      <formula>NOT(ISERROR(SEARCH("INVESTIMENTOS",E5)))</formula>
    </cfRule>
    <cfRule type="containsText" dxfId="196" priority="30" operator="containsText" text="DESPESAS DE MARKETING">
      <formula>NOT(ISERROR(SEARCH("DESPESAS DE MARKETING",E5)))</formula>
    </cfRule>
    <cfRule type="containsText" dxfId="195" priority="31" operator="containsText" text="DESPESAS NÃO OPERACIONAIS">
      <formula>NOT(ISERROR(SEARCH("DESPESAS NÃO OPERACIONAIS",E5)))</formula>
    </cfRule>
    <cfRule type="containsText" dxfId="194" priority="32" operator="containsText" text="DESPESAS COM RH">
      <formula>NOT(ISERROR(SEARCH("DESPESAS COM RH",E5)))</formula>
    </cfRule>
    <cfRule type="containsText" dxfId="193" priority="33" operator="containsText" text="DESPESAS COM SERVIÇOS">
      <formula>NOT(ISERROR(SEARCH("DESPESAS COM SERVIÇOS",E5)))</formula>
    </cfRule>
    <cfRule type="containsText" dxfId="192" priority="34" operator="containsText" text="DESPESAS COM PRODUTOS">
      <formula>NOT(ISERROR(SEARCH("DESPESAS COM PRODUTOS",E5)))</formula>
    </cfRule>
    <cfRule type="containsText" dxfId="191" priority="35" operator="containsText" text="IMPOSTOS">
      <formula>NOT(ISERROR(SEARCH("IMPOSTOS",E5)))</formula>
    </cfRule>
    <cfRule type="containsText" dxfId="190" priority="38" operator="containsText" text="Despesa">
      <formula>NOT(ISERROR(SEARCH("Despesa",E5)))</formula>
    </cfRule>
    <cfRule type="containsText" dxfId="189" priority="39" operator="containsText" text="Receita">
      <formula>NOT(ISERROR(SEARCH("Receita",E5)))</formula>
    </cfRule>
  </conditionalFormatting>
  <conditionalFormatting sqref="E5:E605">
    <cfRule type="expression" dxfId="188" priority="43" stopIfTrue="1">
      <formula>NOT(ISERROR(SEARCH("Investimentos",E5)))</formula>
    </cfRule>
  </conditionalFormatting>
  <conditionalFormatting sqref="E20 E602">
    <cfRule type="containsText" dxfId="187" priority="36" operator="containsText" text="Despesa">
      <formula>NOT(ISERROR(SEARCH("Despesa",E20)))</formula>
    </cfRule>
    <cfRule type="containsText" dxfId="186" priority="37" operator="containsText" text="Receita">
      <formula>NOT(ISERROR(SEARCH("Receita",E20)))</formula>
    </cfRule>
  </conditionalFormatting>
  <conditionalFormatting sqref="E20 E602">
    <cfRule type="expression" dxfId="185" priority="44" stopIfTrue="1">
      <formula>NOT(ISERROR(SEARCH("Investimentos",E20)))</formula>
    </cfRule>
  </conditionalFormatting>
  <conditionalFormatting sqref="Q7:Q8">
    <cfRule type="cellIs" dxfId="184" priority="7" operator="greaterThan">
      <formula>0</formula>
    </cfRule>
  </conditionalFormatting>
  <conditionalFormatting sqref="Q9:Q10">
    <cfRule type="cellIs" dxfId="183" priority="6" operator="greaterThan">
      <formula>0</formula>
    </cfRule>
  </conditionalFormatting>
  <conditionalFormatting sqref="Q11:Q12">
    <cfRule type="cellIs" dxfId="182" priority="4" operator="greaterThan">
      <formula>0</formula>
    </cfRule>
    <cfRule type="cellIs" dxfId="181" priority="5" operator="lessThan">
      <formula>0</formula>
    </cfRule>
  </conditionalFormatting>
  <conditionalFormatting sqref="Q13:Q14">
    <cfRule type="cellIs" dxfId="180" priority="2" operator="lessThan">
      <formula>0</formula>
    </cfRule>
    <cfRule type="cellIs" dxfId="179" priority="3" operator="greaterThan">
      <formula>0</formula>
    </cfRule>
  </conditionalFormatting>
  <conditionalFormatting sqref="Q5:Q6">
    <cfRule type="cellIs" dxfId="178" priority="1" operator="greaterThan">
      <formula>0</formula>
    </cfRule>
  </conditionalFormatting>
  <dataValidations count="5">
    <dataValidation type="list" allowBlank="1" showInputMessage="1" showErrorMessage="1" sqref="L188:L605" xr:uid="{00000000-0002-0000-0D00-000000000000}">
      <formula1>"Pago,Não Pago"</formula1>
    </dataValidation>
    <dataValidation type="list" allowBlank="1" showInputMessage="1" showErrorMessage="1" sqref="G5:H605" xr:uid="{00000000-0002-0000-0D00-000001000000}">
      <formula1>INDIRECT(W5)</formula1>
    </dataValidation>
    <dataValidation type="list" allowBlank="1" showInputMessage="1" showErrorMessage="1" sqref="L5:L187" xr:uid="{00000000-0002-0000-0D00-000003000000}">
      <formula1>"Pago,Não Pago,Realizado"</formula1>
    </dataValidation>
    <dataValidation type="list" allowBlank="1" showInputMessage="1" showErrorMessage="1" sqref="I1:I1048576" xr:uid="{5952BDC6-A0AB-4E7E-8F0A-A5BB8BECB708}">
      <formula1>"Jan,Fev,Mar,Abr,Mai,Jun,Jul,Ago,Set,Out,Nov,Dez"</formula1>
    </dataValidation>
    <dataValidation type="list" allowBlank="1" showInputMessage="1" showErrorMessage="1" sqref="M1:M1048576" xr:uid="{4D0DA33E-8B5A-4CFF-AA47-9DBFD44549C3}">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134</v>
      </c>
      <c r="Q5" s="259">
        <f>Set!Q13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177" priority="34" operator="containsText" text="Não Pago">
      <formula>NOT(ISERROR(SEARCH("Não Pago",L34)))</formula>
    </cfRule>
    <cfRule type="containsText" dxfId="176" priority="35" operator="containsText" text="Pago">
      <formula>NOT(ISERROR(SEARCH("Pago",L34)))</formula>
    </cfRule>
  </conditionalFormatting>
  <conditionalFormatting sqref="L122:L605">
    <cfRule type="containsText" dxfId="175" priority="47" operator="containsText" text="Não Pago">
      <formula>NOT(ISERROR(SEARCH("Não Pago",L122)))</formula>
    </cfRule>
    <cfRule type="containsText" dxfId="174" priority="48" operator="containsText" text="Pago">
      <formula>NOT(ISERROR(SEARCH("Pago",L122)))</formula>
    </cfRule>
  </conditionalFormatting>
  <conditionalFormatting sqref="L21:L121">
    <cfRule type="containsText" dxfId="173" priority="45" operator="containsText" text="Não Pago">
      <formula>NOT(ISERROR(SEARCH("Não Pago",L21)))</formula>
    </cfRule>
    <cfRule type="containsText" dxfId="172" priority="46" operator="containsText" text="Pago">
      <formula>NOT(ISERROR(SEARCH("Pago",L21)))</formula>
    </cfRule>
  </conditionalFormatting>
  <conditionalFormatting sqref="L5:L19">
    <cfRule type="containsText" dxfId="171" priority="43" operator="containsText" text="Não Pago">
      <formula>NOT(ISERROR(SEARCH("Não Pago",L5)))</formula>
    </cfRule>
    <cfRule type="containsText" dxfId="170" priority="44" operator="containsText" text="Pago">
      <formula>NOT(ISERROR(SEARCH("Pago",L5)))</formula>
    </cfRule>
  </conditionalFormatting>
  <conditionalFormatting sqref="L20">
    <cfRule type="containsText" dxfId="169" priority="41" operator="containsText" text="Não Pago">
      <formula>NOT(ISERROR(SEARCH("Não Pago",L20)))</formula>
    </cfRule>
    <cfRule type="containsText" dxfId="168" priority="42" operator="containsText" text="Pago">
      <formula>NOT(ISERROR(SEARCH("Pago",L20)))</formula>
    </cfRule>
  </conditionalFormatting>
  <conditionalFormatting sqref="L5:L187">
    <cfRule type="cellIs" dxfId="167" priority="40" operator="equal">
      <formula>"Realizado"</formula>
    </cfRule>
  </conditionalFormatting>
  <conditionalFormatting sqref="L22">
    <cfRule type="containsText" dxfId="166" priority="38" operator="containsText" text="Não Pago">
      <formula>NOT(ISERROR(SEARCH("Não Pago",L22)))</formula>
    </cfRule>
    <cfRule type="containsText" dxfId="165" priority="39" operator="containsText" text="Pago">
      <formula>NOT(ISERROR(SEARCH("Pago",L22)))</formula>
    </cfRule>
  </conditionalFormatting>
  <conditionalFormatting sqref="L27">
    <cfRule type="containsText" dxfId="164" priority="36" operator="containsText" text="Não Pago">
      <formula>NOT(ISERROR(SEARCH("Não Pago",L27)))</formula>
    </cfRule>
    <cfRule type="containsText" dxfId="163" priority="37" operator="containsText" text="Pago">
      <formula>NOT(ISERROR(SEARCH("Pago",L27)))</formula>
    </cfRule>
  </conditionalFormatting>
  <conditionalFormatting sqref="N5:N605">
    <cfRule type="cellIs" dxfId="162" priority="32" operator="greaterThan">
      <formula>0</formula>
    </cfRule>
    <cfRule type="cellIs" dxfId="161" priority="33" operator="lessThan">
      <formula>0</formula>
    </cfRule>
  </conditionalFormatting>
  <conditionalFormatting sqref="E21:E586 E603:E605">
    <cfRule type="containsText" dxfId="160" priority="27" operator="containsText" text="Despesa">
      <formula>NOT(ISERROR(SEARCH("Despesa",E21)))</formula>
    </cfRule>
    <cfRule type="containsText" dxfId="159" priority="28" operator="containsText" text="Receita">
      <formula>NOT(ISERROR(SEARCH("Receita",E21)))</formula>
    </cfRule>
  </conditionalFormatting>
  <conditionalFormatting sqref="E21:E586 E603:E605">
    <cfRule type="expression" dxfId="158" priority="29" stopIfTrue="1">
      <formula>NOT(ISERROR(SEARCH("Investimentos",E21)))</formula>
    </cfRule>
  </conditionalFormatting>
  <conditionalFormatting sqref="E5:E605">
    <cfRule type="containsText" dxfId="157" priority="16" operator="containsText" text="INVESTIMENTOS">
      <formula>NOT(ISERROR(SEARCH("INVESTIMENTOS",E5)))</formula>
    </cfRule>
    <cfRule type="containsText" dxfId="156" priority="17" operator="containsText" text="DESPESAS DE MARKETING">
      <formula>NOT(ISERROR(SEARCH("DESPESAS DE MARKETING",E5)))</formula>
    </cfRule>
    <cfRule type="containsText" dxfId="155" priority="18" operator="containsText" text="DESPESAS NÃO OPERACIONAIS">
      <formula>NOT(ISERROR(SEARCH("DESPESAS NÃO OPERACIONAIS",E5)))</formula>
    </cfRule>
    <cfRule type="containsText" dxfId="154" priority="19" operator="containsText" text="DESPESAS COM RH">
      <formula>NOT(ISERROR(SEARCH("DESPESAS COM RH",E5)))</formula>
    </cfRule>
    <cfRule type="containsText" dxfId="153" priority="20" operator="containsText" text="DESPESAS COM SERVIÇOS">
      <formula>NOT(ISERROR(SEARCH("DESPESAS COM SERVIÇOS",E5)))</formula>
    </cfRule>
    <cfRule type="containsText" dxfId="152" priority="21" operator="containsText" text="DESPESAS COM PRODUTOS">
      <formula>NOT(ISERROR(SEARCH("DESPESAS COM PRODUTOS",E5)))</formula>
    </cfRule>
    <cfRule type="containsText" dxfId="151" priority="22" operator="containsText" text="IMPOSTOS">
      <formula>NOT(ISERROR(SEARCH("IMPOSTOS",E5)))</formula>
    </cfRule>
    <cfRule type="containsText" dxfId="150" priority="25" operator="containsText" text="Despesa">
      <formula>NOT(ISERROR(SEARCH("Despesa",E5)))</formula>
    </cfRule>
    <cfRule type="containsText" dxfId="149" priority="26" operator="containsText" text="Receita">
      <formula>NOT(ISERROR(SEARCH("Receita",E5)))</formula>
    </cfRule>
  </conditionalFormatting>
  <conditionalFormatting sqref="E5:E605">
    <cfRule type="expression" dxfId="148" priority="30" stopIfTrue="1">
      <formula>NOT(ISERROR(SEARCH("Investimentos",E5)))</formula>
    </cfRule>
  </conditionalFormatting>
  <conditionalFormatting sqref="E20 E602">
    <cfRule type="containsText" dxfId="147" priority="23" operator="containsText" text="Despesa">
      <formula>NOT(ISERROR(SEARCH("Despesa",E20)))</formula>
    </cfRule>
    <cfRule type="containsText" dxfId="146" priority="24" operator="containsText" text="Receita">
      <formula>NOT(ISERROR(SEARCH("Receita",E20)))</formula>
    </cfRule>
  </conditionalFormatting>
  <conditionalFormatting sqref="E20 E602">
    <cfRule type="expression" dxfId="145" priority="31" stopIfTrue="1">
      <formula>NOT(ISERROR(SEARCH("Investimentos",E20)))</formula>
    </cfRule>
  </conditionalFormatting>
  <conditionalFormatting sqref="Q7:Q8">
    <cfRule type="cellIs" dxfId="144" priority="7" operator="greaterThan">
      <formula>0</formula>
    </cfRule>
  </conditionalFormatting>
  <conditionalFormatting sqref="Q9:Q10">
    <cfRule type="cellIs" dxfId="143" priority="6" operator="greaterThan">
      <formula>0</formula>
    </cfRule>
  </conditionalFormatting>
  <conditionalFormatting sqref="Q11:Q12">
    <cfRule type="cellIs" dxfId="142" priority="4" operator="greaterThan">
      <formula>0</formula>
    </cfRule>
    <cfRule type="cellIs" dxfId="141" priority="5" operator="lessThan">
      <formula>0</formula>
    </cfRule>
  </conditionalFormatting>
  <conditionalFormatting sqref="Q13:Q14">
    <cfRule type="cellIs" dxfId="140" priority="2" operator="lessThan">
      <formula>0</formula>
    </cfRule>
    <cfRule type="cellIs" dxfId="139" priority="3" operator="greaterThan">
      <formula>0</formula>
    </cfRule>
  </conditionalFormatting>
  <conditionalFormatting sqref="Q5:Q6">
    <cfRule type="cellIs" dxfId="138" priority="1" operator="greaterThan">
      <formula>0</formula>
    </cfRule>
  </conditionalFormatting>
  <dataValidations count="5">
    <dataValidation type="list" allowBlank="1" showInputMessage="1" showErrorMessage="1" sqref="L188:L605" xr:uid="{00000000-0002-0000-0E00-000000000000}">
      <formula1>"Pago,Não Pago"</formula1>
    </dataValidation>
    <dataValidation type="list" allowBlank="1" showInputMessage="1" showErrorMessage="1" sqref="G5:H605" xr:uid="{00000000-0002-0000-0E00-000001000000}">
      <formula1>INDIRECT(W5)</formula1>
    </dataValidation>
    <dataValidation type="list" allowBlank="1" showInputMessage="1" showErrorMessage="1" sqref="L5:L187" xr:uid="{00000000-0002-0000-0E00-000003000000}">
      <formula1>"Pago,Não Pago,Realizado"</formula1>
    </dataValidation>
    <dataValidation type="list" allowBlank="1" showInputMessage="1" showErrorMessage="1" sqref="I1:I1048576" xr:uid="{81A59DC3-CA3C-446C-AB85-0BD9F3CBD66E}">
      <formula1>"Jan,Fev,Mar,Abr,Mai,Jun,Jul,Ago,Set,Out,Nov,Dez"</formula1>
    </dataValidation>
    <dataValidation type="list" allowBlank="1" showInputMessage="1" showErrorMessage="1" sqref="M1:M1048576" xr:uid="{7B24FA75-5DA7-4D6E-BB11-F76D9417188C}">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135</v>
      </c>
      <c r="Q5" s="259">
        <f>Out!Q13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12"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12" t="e">
        <f t="shared" si="3"/>
        <v>#N/A</v>
      </c>
      <c r="W7" s="240"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44" priority="27" operator="containsText" text="Não Pago">
      <formula>NOT(ISERROR(SEARCH("Não Pago",L34)))</formula>
    </cfRule>
    <cfRule type="containsText" dxfId="43" priority="28" operator="containsText" text="Pago">
      <formula>NOT(ISERROR(SEARCH("Pago",L34)))</formula>
    </cfRule>
  </conditionalFormatting>
  <conditionalFormatting sqref="L122:L605">
    <cfRule type="containsText" dxfId="42" priority="40" operator="containsText" text="Não Pago">
      <formula>NOT(ISERROR(SEARCH("Não Pago",L122)))</formula>
    </cfRule>
    <cfRule type="containsText" dxfId="41" priority="41" operator="containsText" text="Pago">
      <formula>NOT(ISERROR(SEARCH("Pago",L122)))</formula>
    </cfRule>
  </conditionalFormatting>
  <conditionalFormatting sqref="L21:L121">
    <cfRule type="containsText" dxfId="40" priority="38" operator="containsText" text="Não Pago">
      <formula>NOT(ISERROR(SEARCH("Não Pago",L21)))</formula>
    </cfRule>
    <cfRule type="containsText" dxfId="39" priority="39" operator="containsText" text="Pago">
      <formula>NOT(ISERROR(SEARCH("Pago",L21)))</formula>
    </cfRule>
  </conditionalFormatting>
  <conditionalFormatting sqref="L5:L19">
    <cfRule type="containsText" dxfId="38" priority="36" operator="containsText" text="Não Pago">
      <formula>NOT(ISERROR(SEARCH("Não Pago",L5)))</formula>
    </cfRule>
    <cfRule type="containsText" dxfId="37" priority="37" operator="containsText" text="Pago">
      <formula>NOT(ISERROR(SEARCH("Pago",L5)))</formula>
    </cfRule>
  </conditionalFormatting>
  <conditionalFormatting sqref="L20">
    <cfRule type="containsText" dxfId="36" priority="34" operator="containsText" text="Não Pago">
      <formula>NOT(ISERROR(SEARCH("Não Pago",L20)))</formula>
    </cfRule>
    <cfRule type="containsText" dxfId="35" priority="35" operator="containsText" text="Pago">
      <formula>NOT(ISERROR(SEARCH("Pago",L20)))</formula>
    </cfRule>
  </conditionalFormatting>
  <conditionalFormatting sqref="L5:L187">
    <cfRule type="cellIs" dxfId="34" priority="33" operator="equal">
      <formula>"Realizado"</formula>
    </cfRule>
  </conditionalFormatting>
  <conditionalFormatting sqref="L22">
    <cfRule type="containsText" dxfId="33" priority="31" operator="containsText" text="Não Pago">
      <formula>NOT(ISERROR(SEARCH("Não Pago",L22)))</formula>
    </cfRule>
    <cfRule type="containsText" dxfId="32" priority="32" operator="containsText" text="Pago">
      <formula>NOT(ISERROR(SEARCH("Pago",L22)))</formula>
    </cfRule>
  </conditionalFormatting>
  <conditionalFormatting sqref="L27">
    <cfRule type="containsText" dxfId="31" priority="29" operator="containsText" text="Não Pago">
      <formula>NOT(ISERROR(SEARCH("Não Pago",L27)))</formula>
    </cfRule>
    <cfRule type="containsText" dxfId="30" priority="30" operator="containsText" text="Pago">
      <formula>NOT(ISERROR(SEARCH("Pago",L27)))</formula>
    </cfRule>
  </conditionalFormatting>
  <conditionalFormatting sqref="N5:N605">
    <cfRule type="cellIs" dxfId="29" priority="25" operator="greaterThan">
      <formula>0</formula>
    </cfRule>
    <cfRule type="cellIs" dxfId="28" priority="26" operator="lessThan">
      <formula>0</formula>
    </cfRule>
  </conditionalFormatting>
  <conditionalFormatting sqref="E21:E586 E603:E605">
    <cfRule type="containsText" dxfId="27" priority="20" operator="containsText" text="Despesa">
      <formula>NOT(ISERROR(SEARCH("Despesa",E21)))</formula>
    </cfRule>
    <cfRule type="containsText" dxfId="26" priority="21" operator="containsText" text="Receita">
      <formula>NOT(ISERROR(SEARCH("Receita",E21)))</formula>
    </cfRule>
  </conditionalFormatting>
  <conditionalFormatting sqref="E21:E586 E603:E605">
    <cfRule type="expression" dxfId="25" priority="22" stopIfTrue="1">
      <formula>NOT(ISERROR(SEARCH("Investimentos",E21)))</formula>
    </cfRule>
  </conditionalFormatting>
  <conditionalFormatting sqref="E5:E605">
    <cfRule type="containsText" dxfId="24" priority="9" operator="containsText" text="INVESTIMENTOS">
      <formula>NOT(ISERROR(SEARCH("INVESTIMENTOS",E5)))</formula>
    </cfRule>
    <cfRule type="containsText" dxfId="23" priority="10" operator="containsText" text="DESPESAS DE MARKETING">
      <formula>NOT(ISERROR(SEARCH("DESPESAS DE MARKETING",E5)))</formula>
    </cfRule>
    <cfRule type="containsText" dxfId="22" priority="11" operator="containsText" text="DESPESAS NÃO OPERACIONAIS">
      <formula>NOT(ISERROR(SEARCH("DESPESAS NÃO OPERACIONAIS",E5)))</formula>
    </cfRule>
    <cfRule type="containsText" dxfId="21" priority="12" operator="containsText" text="DESPESAS COM RH">
      <formula>NOT(ISERROR(SEARCH("DESPESAS COM RH",E5)))</formula>
    </cfRule>
    <cfRule type="containsText" dxfId="20" priority="13" operator="containsText" text="DESPESAS COM SERVIÇOS">
      <formula>NOT(ISERROR(SEARCH("DESPESAS COM SERVIÇOS",E5)))</formula>
    </cfRule>
    <cfRule type="containsText" dxfId="19" priority="14" operator="containsText" text="DESPESAS COM PRODUTOS">
      <formula>NOT(ISERROR(SEARCH("DESPESAS COM PRODUTOS",E5)))</formula>
    </cfRule>
    <cfRule type="containsText" dxfId="18" priority="15" operator="containsText" text="IMPOSTOS">
      <formula>NOT(ISERROR(SEARCH("IMPOSTOS",E5)))</formula>
    </cfRule>
    <cfRule type="containsText" dxfId="17" priority="18" operator="containsText" text="Despesa">
      <formula>NOT(ISERROR(SEARCH("Despesa",E5)))</formula>
    </cfRule>
    <cfRule type="containsText" dxfId="16" priority="19" operator="containsText" text="Receita">
      <formula>NOT(ISERROR(SEARCH("Receita",E5)))</formula>
    </cfRule>
  </conditionalFormatting>
  <conditionalFormatting sqref="E5:E605">
    <cfRule type="expression" dxfId="15" priority="23" stopIfTrue="1">
      <formula>NOT(ISERROR(SEARCH("Investimentos",E5)))</formula>
    </cfRule>
  </conditionalFormatting>
  <conditionalFormatting sqref="E20 E602">
    <cfRule type="containsText" dxfId="14" priority="16" operator="containsText" text="Despesa">
      <formula>NOT(ISERROR(SEARCH("Despesa",E20)))</formula>
    </cfRule>
    <cfRule type="containsText" dxfId="13" priority="17" operator="containsText" text="Receita">
      <formula>NOT(ISERROR(SEARCH("Receita",E20)))</formula>
    </cfRule>
  </conditionalFormatting>
  <conditionalFormatting sqref="E20 E602">
    <cfRule type="expression" dxfId="12" priority="24" stopIfTrue="1">
      <formula>NOT(ISERROR(SEARCH("Investimentos",E20)))</formula>
    </cfRule>
  </conditionalFormatting>
  <conditionalFormatting sqref="Q7:Q8">
    <cfRule type="cellIs" dxfId="11" priority="8" operator="greaterThan">
      <formula>0</formula>
    </cfRule>
  </conditionalFormatting>
  <conditionalFormatting sqref="Q9:Q10">
    <cfRule type="cellIs" dxfId="10" priority="7" operator="greaterThan">
      <formula>0</formula>
    </cfRule>
  </conditionalFormatting>
  <conditionalFormatting sqref="Q11:Q12">
    <cfRule type="cellIs" dxfId="9" priority="5" operator="greaterThan">
      <formula>0</formula>
    </cfRule>
    <cfRule type="cellIs" dxfId="8" priority="6" operator="lessThan">
      <formula>0</formula>
    </cfRule>
  </conditionalFormatting>
  <conditionalFormatting sqref="Q13:Q14">
    <cfRule type="cellIs" dxfId="7" priority="3" operator="lessThan">
      <formula>0</formula>
    </cfRule>
    <cfRule type="cellIs" dxfId="6" priority="4" operator="greaterThan">
      <formula>0</formula>
    </cfRule>
  </conditionalFormatting>
  <conditionalFormatting sqref="Q5:Q6">
    <cfRule type="cellIs" dxfId="1" priority="1" operator="greaterThan">
      <formula>0</formula>
    </cfRule>
  </conditionalFormatting>
  <dataValidations count="5">
    <dataValidation type="list" allowBlank="1" showInputMessage="1" showErrorMessage="1" sqref="L188:L605" xr:uid="{00000000-0002-0000-0F00-000000000000}">
      <formula1>"Pago,Não Pago"</formula1>
    </dataValidation>
    <dataValidation type="list" allowBlank="1" showInputMessage="1" showErrorMessage="1" sqref="G5:H605" xr:uid="{00000000-0002-0000-0F00-000001000000}">
      <formula1>INDIRECT(W5)</formula1>
    </dataValidation>
    <dataValidation type="list" allowBlank="1" showInputMessage="1" showErrorMessage="1" sqref="L5:L187" xr:uid="{00000000-0002-0000-0F00-000003000000}">
      <formula1>"Pago,Não Pago,Realizado"</formula1>
    </dataValidation>
    <dataValidation type="list" allowBlank="1" showInputMessage="1" showErrorMessage="1" sqref="I1:I1048576" xr:uid="{5221C694-DA08-498E-A5EA-DE8AF611E684}">
      <formula1>"Jan,Fev,Mar,Abr,Mai,Jun,Jul,Ago,Set,Out,Nov,Dez"</formula1>
    </dataValidation>
    <dataValidation type="list" allowBlank="1" showInputMessage="1" showErrorMessage="1" sqref="M1:M1048576" xr:uid="{048F0DDE-1C18-44C1-9BBC-FBB634EE24D5}">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313</v>
      </c>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0</v>
      </c>
      <c r="P5" s="265" t="s">
        <v>136</v>
      </c>
      <c r="Q5" s="259">
        <f>Nov!Q13</f>
        <v>0</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0</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0</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0</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0</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0</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0</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0</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0</v>
      </c>
      <c r="P13" s="256" t="s">
        <v>46</v>
      </c>
      <c r="Q13" s="257">
        <f>N586</f>
        <v>0</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0</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0</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0</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0</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0</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0</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0</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0</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0</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0</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0</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0</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0</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0</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0</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0</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0</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0</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0</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0</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0</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0</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0</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0</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0</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0</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0</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0</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0</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0</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0</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0</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0</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0</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0</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0</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0</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0</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0</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0</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0</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0</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0</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0</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0</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0</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0</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0</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0</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0</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0</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0</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0</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0</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0</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0</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0</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0</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0</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0</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0</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0</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0</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0</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0</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0</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0</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0</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0</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0</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0</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0</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0</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0</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0</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0</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0</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0</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0</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0</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0</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0</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0</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0</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0</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0</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0</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0</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0</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0</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0</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0</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0</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0</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0</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0</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0</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0</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0</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0</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0</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0</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0</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0</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0</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0</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0</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0</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0</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0</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0</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0</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0</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0</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0</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0</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0</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0</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0</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0</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0</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0</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0</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0</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0</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0</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0</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0</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0</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0</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0</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0</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0</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0</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0</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0</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0</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0</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0</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0</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0</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0</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0</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0</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0</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0</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0</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0</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0</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0</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0</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0</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0</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0</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0</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0</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0</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0</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0</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0</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0</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0</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0</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0</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0</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0</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0</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0</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0</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0</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0</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0</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0</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0</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0</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0</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0</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0</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0</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0</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0</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0</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0</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0</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0</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0</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0</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0</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0</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0</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0</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0</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0</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0</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0</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0</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0</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0</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0</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0</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0</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0</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0</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0</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0</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0</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0</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0</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0</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0</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0</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0</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0</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0</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0</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0</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0</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0</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0</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0</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0</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0</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0</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0</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0</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0</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0</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0</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0</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0</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0</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0</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0</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0</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0</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0</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0</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0</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0</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0</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0</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0</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0</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0</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0</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0</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0</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0</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0</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0</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0</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0</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0</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0</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0</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0</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0</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0</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0</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0</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0</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0</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0</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0</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0</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0</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0</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0</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0</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0</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0</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0</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0</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0</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0</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0</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0</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0</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0</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0</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0</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0</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0</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0</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0</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0</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0</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0</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0</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0</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0</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0</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0</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0</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0</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0</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0</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0</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0</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0</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0</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0</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0</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0</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0</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0</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0</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0</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0</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0</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0</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0</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0</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0</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0</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0</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0</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0</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0</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0</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0</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0</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0</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0</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0</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0</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0</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0</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0</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0</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0</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0</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0</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0</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0</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0</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0</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0</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0</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0</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0</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0</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0</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0</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0</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0</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0</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0</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0</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0</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0</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0</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0</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0</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0</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0</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0</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0</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0</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0</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0</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0</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0</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0</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0</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0</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0</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0</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0</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0</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0</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0</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0</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0</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0</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0</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0</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0</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0</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0</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0</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0</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0</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0</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0</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0</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0</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0</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0</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0</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0</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0</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0</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0</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0</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0</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0</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0</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0</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0</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0</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0</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0</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0</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0</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0</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0</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0</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0</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0</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0</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0</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0</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0</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0</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0</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0</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0</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0</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0</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0</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0</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0</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0</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0</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0</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0</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0</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0</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0</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0</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0</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0</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0</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0</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0</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0</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0</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0</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0</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0</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0</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0</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0</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0</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0</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0</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0</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0</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0</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0</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0</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0</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0</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0</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0</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0</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0</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0</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0</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0</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0</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0</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0</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0</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0</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0</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0</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0</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0</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0</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0</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0</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0</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0</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0</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0</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0</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0</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0</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0</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0</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0</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0</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0</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0</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0</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0</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0</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0</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0</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0</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0</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0</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0</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0</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0</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0</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0</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0</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0</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0</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0</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0</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0</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0</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0</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0</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0</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0</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0</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0</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0</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0</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0</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0</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0</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0</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0</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0</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0</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0</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0</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0</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0</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0</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0</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0</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0</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0</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0</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0</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0</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0</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0</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0</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0</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0</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0</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0</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0</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0</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0</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0</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0</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0</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0</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0</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0</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0</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0</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0</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0</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0</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0</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0</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0</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0</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0</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0</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0</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0</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0</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0</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0</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0</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0</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0</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0</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0</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0</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0</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0</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0</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0</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0</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0</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0</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0</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0</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0</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0</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0</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0</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0</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0</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0</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0</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0</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0</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0</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0</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134" priority="26" operator="containsText" text="Não Pago">
      <formula>NOT(ISERROR(SEARCH("Não Pago",L34)))</formula>
    </cfRule>
    <cfRule type="containsText" dxfId="133" priority="27" operator="containsText" text="Pago">
      <formula>NOT(ISERROR(SEARCH("Pago",L34)))</formula>
    </cfRule>
  </conditionalFormatting>
  <conditionalFormatting sqref="L122:L605">
    <cfRule type="containsText" dxfId="132" priority="39" operator="containsText" text="Não Pago">
      <formula>NOT(ISERROR(SEARCH("Não Pago",L122)))</formula>
    </cfRule>
    <cfRule type="containsText" dxfId="131" priority="40" operator="containsText" text="Pago">
      <formula>NOT(ISERROR(SEARCH("Pago",L122)))</formula>
    </cfRule>
  </conditionalFormatting>
  <conditionalFormatting sqref="L21:L121">
    <cfRule type="containsText" dxfId="130" priority="37" operator="containsText" text="Não Pago">
      <formula>NOT(ISERROR(SEARCH("Não Pago",L21)))</formula>
    </cfRule>
    <cfRule type="containsText" dxfId="129" priority="38" operator="containsText" text="Pago">
      <formula>NOT(ISERROR(SEARCH("Pago",L21)))</formula>
    </cfRule>
  </conditionalFormatting>
  <conditionalFormatting sqref="L5:L19">
    <cfRule type="containsText" dxfId="128" priority="35" operator="containsText" text="Não Pago">
      <formula>NOT(ISERROR(SEARCH("Não Pago",L5)))</formula>
    </cfRule>
    <cfRule type="containsText" dxfId="127" priority="36" operator="containsText" text="Pago">
      <formula>NOT(ISERROR(SEARCH("Pago",L5)))</formula>
    </cfRule>
  </conditionalFormatting>
  <conditionalFormatting sqref="L20">
    <cfRule type="containsText" dxfId="126" priority="33" operator="containsText" text="Não Pago">
      <formula>NOT(ISERROR(SEARCH("Não Pago",L20)))</formula>
    </cfRule>
    <cfRule type="containsText" dxfId="125" priority="34" operator="containsText" text="Pago">
      <formula>NOT(ISERROR(SEARCH("Pago",L20)))</formula>
    </cfRule>
  </conditionalFormatting>
  <conditionalFormatting sqref="L5:L187">
    <cfRule type="cellIs" dxfId="124" priority="32" operator="equal">
      <formula>"Realizado"</formula>
    </cfRule>
  </conditionalFormatting>
  <conditionalFormatting sqref="L22">
    <cfRule type="containsText" dxfId="123" priority="30" operator="containsText" text="Não Pago">
      <formula>NOT(ISERROR(SEARCH("Não Pago",L22)))</formula>
    </cfRule>
    <cfRule type="containsText" dxfId="122" priority="31" operator="containsText" text="Pago">
      <formula>NOT(ISERROR(SEARCH("Pago",L22)))</formula>
    </cfRule>
  </conditionalFormatting>
  <conditionalFormatting sqref="L27">
    <cfRule type="containsText" dxfId="121" priority="28" operator="containsText" text="Não Pago">
      <formula>NOT(ISERROR(SEARCH("Não Pago",L27)))</formula>
    </cfRule>
    <cfRule type="containsText" dxfId="120" priority="29" operator="containsText" text="Pago">
      <formula>NOT(ISERROR(SEARCH("Pago",L27)))</formula>
    </cfRule>
  </conditionalFormatting>
  <conditionalFormatting sqref="N5:N605">
    <cfRule type="cellIs" dxfId="119" priority="24" operator="greaterThan">
      <formula>0</formula>
    </cfRule>
    <cfRule type="cellIs" dxfId="118" priority="25" operator="lessThan">
      <formula>0</formula>
    </cfRule>
  </conditionalFormatting>
  <conditionalFormatting sqref="E21:E586 E603:E605">
    <cfRule type="containsText" dxfId="117" priority="19" operator="containsText" text="Despesa">
      <formula>NOT(ISERROR(SEARCH("Despesa",E21)))</formula>
    </cfRule>
    <cfRule type="containsText" dxfId="116" priority="20" operator="containsText" text="Receita">
      <formula>NOT(ISERROR(SEARCH("Receita",E21)))</formula>
    </cfRule>
  </conditionalFormatting>
  <conditionalFormatting sqref="E21:E586 E603:E605">
    <cfRule type="expression" dxfId="115" priority="21" stopIfTrue="1">
      <formula>NOT(ISERROR(SEARCH("Investimentos",E21)))</formula>
    </cfRule>
  </conditionalFormatting>
  <conditionalFormatting sqref="E5:E605">
    <cfRule type="containsText" dxfId="114" priority="8" operator="containsText" text="INVESTIMENTOS">
      <formula>NOT(ISERROR(SEARCH("INVESTIMENTOS",E5)))</formula>
    </cfRule>
    <cfRule type="containsText" dxfId="113" priority="9" operator="containsText" text="DESPESAS DE MARKETING">
      <formula>NOT(ISERROR(SEARCH("DESPESAS DE MARKETING",E5)))</formula>
    </cfRule>
    <cfRule type="containsText" dxfId="112" priority="10" operator="containsText" text="DESPESAS NÃO OPERACIONAIS">
      <formula>NOT(ISERROR(SEARCH("DESPESAS NÃO OPERACIONAIS",E5)))</formula>
    </cfRule>
    <cfRule type="containsText" dxfId="111" priority="11" operator="containsText" text="DESPESAS COM RH">
      <formula>NOT(ISERROR(SEARCH("DESPESAS COM RH",E5)))</formula>
    </cfRule>
    <cfRule type="containsText" dxfId="110" priority="12" operator="containsText" text="DESPESAS COM SERVIÇOS">
      <formula>NOT(ISERROR(SEARCH("DESPESAS COM SERVIÇOS",E5)))</formula>
    </cfRule>
    <cfRule type="containsText" dxfId="109" priority="13" operator="containsText" text="DESPESAS COM PRODUTOS">
      <formula>NOT(ISERROR(SEARCH("DESPESAS COM PRODUTOS",E5)))</formula>
    </cfRule>
    <cfRule type="containsText" dxfId="108" priority="14" operator="containsText" text="IMPOSTOS">
      <formula>NOT(ISERROR(SEARCH("IMPOSTOS",E5)))</formula>
    </cfRule>
    <cfRule type="containsText" dxfId="107" priority="17" operator="containsText" text="Despesa">
      <formula>NOT(ISERROR(SEARCH("Despesa",E5)))</formula>
    </cfRule>
    <cfRule type="containsText" dxfId="106" priority="18" operator="containsText" text="Receita">
      <formula>NOT(ISERROR(SEARCH("Receita",E5)))</formula>
    </cfRule>
  </conditionalFormatting>
  <conditionalFormatting sqref="E5:E605">
    <cfRule type="expression" dxfId="105" priority="22" stopIfTrue="1">
      <formula>NOT(ISERROR(SEARCH("Investimentos",E5)))</formula>
    </cfRule>
  </conditionalFormatting>
  <conditionalFormatting sqref="E20 E602">
    <cfRule type="containsText" dxfId="104" priority="15" operator="containsText" text="Despesa">
      <formula>NOT(ISERROR(SEARCH("Despesa",E20)))</formula>
    </cfRule>
    <cfRule type="containsText" dxfId="103" priority="16" operator="containsText" text="Receita">
      <formula>NOT(ISERROR(SEARCH("Receita",E20)))</formula>
    </cfRule>
  </conditionalFormatting>
  <conditionalFormatting sqref="E20 E602">
    <cfRule type="expression" dxfId="102" priority="23" stopIfTrue="1">
      <formula>NOT(ISERROR(SEARCH("Investimentos",E20)))</formula>
    </cfRule>
  </conditionalFormatting>
  <conditionalFormatting sqref="Q7:Q8">
    <cfRule type="cellIs" dxfId="101" priority="7" operator="greaterThan">
      <formula>0</formula>
    </cfRule>
  </conditionalFormatting>
  <conditionalFormatting sqref="Q9:Q10">
    <cfRule type="cellIs" dxfId="100" priority="6" operator="greaterThan">
      <formula>0</formula>
    </cfRule>
  </conditionalFormatting>
  <conditionalFormatting sqref="Q11:Q12">
    <cfRule type="cellIs" dxfId="99" priority="4" operator="greaterThan">
      <formula>0</formula>
    </cfRule>
    <cfRule type="cellIs" dxfId="98" priority="5" operator="lessThan">
      <formula>0</formula>
    </cfRule>
  </conditionalFormatting>
  <conditionalFormatting sqref="Q13:Q14">
    <cfRule type="cellIs" dxfId="97" priority="2" operator="lessThan">
      <formula>0</formula>
    </cfRule>
    <cfRule type="cellIs" dxfId="96" priority="3" operator="greaterThan">
      <formula>0</formula>
    </cfRule>
  </conditionalFormatting>
  <conditionalFormatting sqref="Q5:Q6">
    <cfRule type="cellIs" dxfId="0" priority="1" operator="greaterThan">
      <formula>0</formula>
    </cfRule>
  </conditionalFormatting>
  <dataValidations count="5">
    <dataValidation type="list" allowBlank="1" showInputMessage="1" showErrorMessage="1" sqref="L188:L605" xr:uid="{00000000-0002-0000-1000-000000000000}">
      <formula1>"Pago,Não Pago"</formula1>
    </dataValidation>
    <dataValidation type="list" allowBlank="1" showInputMessage="1" showErrorMessage="1" sqref="G5:H605" xr:uid="{00000000-0002-0000-1000-000001000000}">
      <formula1>INDIRECT(W5)</formula1>
    </dataValidation>
    <dataValidation type="list" allowBlank="1" showInputMessage="1" showErrorMessage="1" sqref="L5:L187" xr:uid="{00000000-0002-0000-1000-000003000000}">
      <formula1>"Pago,Não Pago,Realizado"</formula1>
    </dataValidation>
    <dataValidation type="list" allowBlank="1" showInputMessage="1" showErrorMessage="1" sqref="I1:I1048576" xr:uid="{26A9038B-1D40-4FFF-9C07-DC3F728D5362}">
      <formula1>"Jan,Fev,Mar,Abr,Mai,Jun,Jul,Ago,Set,Out,Nov,Dez"</formula1>
    </dataValidation>
    <dataValidation type="list" allowBlank="1" showInputMessage="1" showErrorMessage="1" sqref="M1:M1048576" xr:uid="{7481D0CB-24B8-478D-8C7E-B095BB3240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4"/>
      <c r="D1" s="254"/>
      <c r="E1" s="254"/>
      <c r="F1" s="254"/>
      <c r="G1" s="254"/>
      <c r="H1" s="254"/>
      <c r="I1" s="254"/>
      <c r="J1" s="254"/>
      <c r="K1" s="254"/>
      <c r="L1" s="254"/>
      <c r="M1" s="254"/>
      <c r="N1" s="254"/>
      <c r="O1" s="254"/>
      <c r="P1" s="254"/>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69" t="s">
        <v>141</v>
      </c>
      <c r="F4" s="270"/>
      <c r="G4" s="270"/>
      <c r="H4" s="271"/>
      <c r="J4" s="272" t="s">
        <v>23</v>
      </c>
      <c r="K4" s="272"/>
    </row>
    <row r="5" spans="1:43" ht="5.25" customHeight="1" x14ac:dyDescent="0.25">
      <c r="A5" s="210"/>
      <c r="C5" s="7"/>
      <c r="D5" s="6"/>
      <c r="E5" s="25"/>
      <c r="F5" s="25"/>
      <c r="G5" s="25"/>
      <c r="H5" s="25"/>
      <c r="J5" s="272"/>
      <c r="K5" s="272"/>
    </row>
    <row r="6" spans="1:43" ht="24.75" customHeight="1" thickBot="1" x14ac:dyDescent="0.3">
      <c r="A6" s="210"/>
      <c r="C6" s="25"/>
      <c r="D6" s="1"/>
      <c r="E6" s="168" t="s">
        <v>12</v>
      </c>
      <c r="F6" s="169" t="s">
        <v>20</v>
      </c>
      <c r="G6" s="169" t="s">
        <v>21</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3" ht="25.5" customHeight="1" thickTop="1" thickBot="1" x14ac:dyDescent="0.3">
      <c r="A7" s="210"/>
      <c r="E7" s="30">
        <v>1</v>
      </c>
      <c r="F7" s="27">
        <f>HLOOKUP($E$4,$Q$6:$AB$37,ROW(AM2),FALSE)</f>
        <v>0</v>
      </c>
      <c r="G7" s="27">
        <f>HLOOKUP($E$4,$AE$6:$AP$37,ROW(AN2),FALSE)</f>
        <v>0</v>
      </c>
      <c r="H7" s="27">
        <f>IF(ISERROR(F7-G7),"",F7-G7)</f>
        <v>0</v>
      </c>
      <c r="J7" s="256" t="s">
        <v>24</v>
      </c>
      <c r="K7" s="257">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0</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0</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66" t="s">
        <v>25</v>
      </c>
      <c r="K9" s="257">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67"/>
      <c r="K10" s="258"/>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0</v>
      </c>
      <c r="G11" s="27">
        <f t="shared" si="1"/>
        <v>0</v>
      </c>
      <c r="H11" s="27">
        <f t="shared" si="2"/>
        <v>0</v>
      </c>
      <c r="J11" s="256" t="s">
        <v>27</v>
      </c>
      <c r="K11" s="257">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0</v>
      </c>
      <c r="AF11" s="61">
        <f>SUMIFS(Fev!$K$5:$K$586,Fev!$C$5:$C$586,Resumo!E11,Fev!$V$5:$V$586,"Despesa",Fev!$L$5:$L$586,"Pago")</f>
        <v>0</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0</v>
      </c>
      <c r="H12" s="27">
        <f t="shared" si="2"/>
        <v>0</v>
      </c>
      <c r="J12" s="256"/>
      <c r="K12" s="258"/>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0</v>
      </c>
      <c r="AF12" s="61">
        <f>SUMIFS(Fev!$K$5:$K$586,Fev!$C$5:$C$586,Resumo!E12,Fev!$V$5:$V$586,"Despesa",Fev!$L$5:$L$586,"Pago")</f>
        <v>0</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0</v>
      </c>
      <c r="AF13" s="61">
        <f>SUMIFS(Fev!$K$5:$K$586,Fev!$C$5:$C$586,Resumo!E13,Fev!$V$5:$V$586,"Despesa",Fev!$L$5:$L$586,"Pago")</f>
        <v>0</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0</v>
      </c>
      <c r="AF18" s="61">
        <f>SUMIFS(Fev!$K$5:$K$586,Fev!$C$5:$C$586,Resumo!E18,Fev!$V$5:$V$586,"Despesa",Fev!$L$5:$L$586,"Pago")</f>
        <v>0</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0</v>
      </c>
      <c r="AF33" s="61">
        <f>SUMIFS(Fev!$K$5:$K$586,Fev!$C$5:$C$586,Resumo!E33,Fev!$V$5:$V$586,"Despesa",Fev!$L$5:$L$586,"Pago")</f>
        <v>0</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0</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0</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0</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95" priority="3" operator="lessThan">
      <formula>0</formula>
    </cfRule>
    <cfRule type="cellIs" dxfId="94" priority="4" operator="greaterThan">
      <formula>0</formula>
    </cfRule>
  </conditionalFormatting>
  <conditionalFormatting sqref="K11">
    <cfRule type="cellIs" dxfId="93" priority="1" operator="greaterThan">
      <formula>0</formula>
    </cfRule>
    <cfRule type="cellIs" dxfId="92"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6" sqref="C6"/>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4"/>
      <c r="D1" s="254"/>
      <c r="E1" s="254"/>
      <c r="F1" s="254"/>
      <c r="G1" s="254"/>
      <c r="H1" s="254"/>
      <c r="I1" s="254"/>
      <c r="J1" s="254"/>
      <c r="K1" s="254"/>
      <c r="L1" s="254"/>
      <c r="M1" s="254"/>
      <c r="N1" s="254"/>
      <c r="O1" s="254"/>
      <c r="P1" s="254"/>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69" t="s">
        <v>141</v>
      </c>
      <c r="F4" s="270"/>
      <c r="G4" s="270"/>
      <c r="H4" s="271"/>
      <c r="J4" s="272" t="s">
        <v>23</v>
      </c>
      <c r="K4" s="272"/>
    </row>
    <row r="5" spans="1:42" ht="5.25" customHeight="1" x14ac:dyDescent="0.25">
      <c r="A5" s="210"/>
      <c r="C5" s="7"/>
      <c r="D5" s="6"/>
      <c r="E5" s="25"/>
      <c r="F5" s="25"/>
      <c r="G5" s="25"/>
      <c r="H5" s="25"/>
      <c r="J5" s="272"/>
      <c r="K5" s="272"/>
    </row>
    <row r="6" spans="1:42" ht="24.75" customHeight="1" thickBot="1" x14ac:dyDescent="0.3">
      <c r="A6" s="210"/>
      <c r="C6" s="25"/>
      <c r="D6" s="1"/>
      <c r="E6" s="168" t="s">
        <v>12</v>
      </c>
      <c r="F6" s="169" t="s">
        <v>67</v>
      </c>
      <c r="G6" s="169" t="s">
        <v>68</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2" ht="25.5" customHeight="1" thickTop="1" thickBot="1" x14ac:dyDescent="0.3">
      <c r="A7" s="210"/>
      <c r="E7" s="30">
        <v>1</v>
      </c>
      <c r="F7" s="27">
        <f>HLOOKUP($E$4,$Q$6:$AB$37,ROW(AM2),FALSE)</f>
        <v>0</v>
      </c>
      <c r="G7" s="27">
        <f>HLOOKUP($E$4,$AE$6:$AP$37,ROW(AN2),FALSE)</f>
        <v>0</v>
      </c>
      <c r="H7" s="27">
        <f>IF(ISERROR(F7-G7),"",F7-G7)</f>
        <v>0</v>
      </c>
      <c r="J7" s="256" t="s">
        <v>210</v>
      </c>
      <c r="K7" s="257">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SUMIFS(Jan!$K$5:$K$586,Jan!$C$5:$C$586,'Resumo (2)'!E7,Jan!$V$5:$V$586,"Despesa",Jan!$L$5:$L$586,"Não Pago")</f>
        <v>0</v>
      </c>
      <c r="AF7" s="61">
        <f>SUMIFS(Fev!$K$5:$K$605,Fev!$C$5:$C$605,'Resumo (2)'!E7,Fev!$V$5:$V$605,"Despesa",Fev!$L$5:$L$605,"Não Pago")</f>
        <v>0</v>
      </c>
      <c r="AG7" s="61">
        <f>SUMIFS(Mar!$K$5:$K$605,Mar!$C$5:$C$605,'Resumo (2)'!E7,Mar!$V$5:$V$605,"Despesa",Mar!$L$5:$L$605,"Não Pago")</f>
        <v>0</v>
      </c>
      <c r="AH7" s="61">
        <f>SUMIFS(Abr!$K$5:$K$605,Abr!$C$5:$C$605,'Resumo (2)'!E7,Abr!$V$5:$V$605,"Despesa",Abr!$L$5:$L$605,"Não Pago")</f>
        <v>0</v>
      </c>
      <c r="AI7" s="61">
        <f>SUMIFS(Mai!$K$5:$K$605,Mai!$C$5:$C$605,'Resumo (2)'!E7,Mai!$V$5:$V$605,"Despesa",Mai!$L$5:$L$605,"Não Pago")</f>
        <v>0</v>
      </c>
      <c r="AJ7" s="61">
        <f>SUMIFS(Jun!$K$5:$K$605,Jun!$C$5:$C$605,'Resumo (2)'!E7,Jun!$V$5:$V$605,"Despesa",Jun!$L$5:$L$605,"Não Pago")</f>
        <v>0</v>
      </c>
      <c r="AK7" s="61">
        <f>SUMIFS(Jul!$K$5:$K$605,Jul!$C$5:$C$605,'Resumo (2)'!E7,Jul!$V$5:$V$605,"Despesa",Jul!$L$5:$L$605,"Não Pago")</f>
        <v>0</v>
      </c>
      <c r="AL7" s="61">
        <f>SUMIFS(Ago!$K$5:$K$596,Ago!$C$5:$C$596,'Resumo (2)'!E7,Ago!$V$5:$V$596,"Despesa",Ago!$L$5:$L$596,"Não Pago")</f>
        <v>0</v>
      </c>
      <c r="AM7" s="61">
        <f>SUMIFS(Set!$K$5:$K$605,Set!$C$5:$C$605,'Resumo (2)'!E7,Set!$V$5:$V$605,"Despesa",Set!$L$5:$L$605,"Não Pago")</f>
        <v>0</v>
      </c>
      <c r="AN7" s="61">
        <f>SUMIFS(Out!$K$5:$K$605,Out!$C$5:$C$605,'Resumo (2)'!E7,Out!$V$5:$V$605,"Despesa",Out!$L$5:$L$605,"Não Pago")</f>
        <v>0</v>
      </c>
      <c r="AO7" s="61">
        <f>SUMIFS(Nov!$K$5:$K$605,Nov!$C$5:$C$605,'Resumo (2)'!E7,Nov!$V$5:$V$605,"Despesa",Nov!$L$5:$L$605,"Não Pago")</f>
        <v>0</v>
      </c>
      <c r="AP7" s="61">
        <f>SUMIFS(Dez!$K$5:$K$605,Dez!$C$5:$C$605,'Resumo (2)'!E7,Dez!$V$5:$V$605,"Despesa",Dez!$L$5:$L$605,"Não Pago")</f>
        <v>0</v>
      </c>
    </row>
    <row r="8" spans="1:42"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SUMIFS(Jan!$K$5:$K$586,Jan!$C$5:$C$586,'Resumo (2)'!E8,Jan!$V$5:$V$586,"Despesa",Jan!$L$5:$L$586,"Não Pago")</f>
        <v>0</v>
      </c>
      <c r="AF8" s="61">
        <f>SUMIFS(Fev!$K$5:$K$605,Fev!$C$5:$C$605,'Resumo (2)'!E8,Fev!$V$5:$V$605,"Despesa",Fev!$L$5:$L$605,"Não Pago")</f>
        <v>0</v>
      </c>
      <c r="AG8" s="61">
        <f>SUMIFS(Mar!$K$5:$K$605,Mar!$C$5:$C$605,'Resumo (2)'!E8,Mar!$V$5:$V$605,"Despesa",Mar!$L$5:$L$605,"Não Pago")</f>
        <v>0</v>
      </c>
      <c r="AH8" s="61">
        <f>SUMIFS(Abr!$K$5:$K$605,Abr!$C$5:$C$605,'Resumo (2)'!E8,Abr!$V$5:$V$605,"Despesa",Abr!$L$5:$L$605,"Não Pago")</f>
        <v>0</v>
      </c>
      <c r="AI8" s="61">
        <f>SUMIFS(Mai!$K$5:$K$605,Mai!$C$5:$C$605,'Resumo (2)'!E8,Mai!$V$5:$V$605,"Despesa",Mai!$L$5:$L$605,"Não Pago")</f>
        <v>0</v>
      </c>
      <c r="AJ8" s="61">
        <f>SUMIFS(Jun!$K$5:$K$605,Jun!$C$5:$C$605,'Resumo (2)'!E8,Jun!$V$5:$V$605,"Despesa",Jun!$L$5:$L$605,"Não Pago")</f>
        <v>0</v>
      </c>
      <c r="AK8" s="61">
        <f>SUMIFS(Jul!$K$5:$K$605,Jul!$C$5:$C$605,'Resumo (2)'!E8,Jul!$V$5:$V$605,"Despesa",Jul!$L$5:$L$605,"Não Pago")</f>
        <v>0</v>
      </c>
      <c r="AL8" s="61">
        <f>SUMIFS(Ago!$K$5:$K$596,Ago!$C$5:$C$596,'Resumo (2)'!E8,Ago!$V$5:$V$596,"Despesa",Ago!$L$5:$L$596,"Não Pago")</f>
        <v>0</v>
      </c>
      <c r="AM8" s="61">
        <f>SUMIFS(Set!$K$5:$K$605,Set!$C$5:$C$605,'Resumo (2)'!E8,Set!$V$5:$V$605,"Despesa",Set!$L$5:$L$605,"Não Pago")</f>
        <v>0</v>
      </c>
      <c r="AN8" s="61">
        <f>SUMIFS(Out!$K$5:$K$605,Out!$C$5:$C$605,'Resumo (2)'!E8,Out!$V$5:$V$605,"Despesa",Out!$L$5:$L$605,"Não Pago")</f>
        <v>0</v>
      </c>
      <c r="AO8" s="61">
        <f>SUMIFS(Nov!$K$5:$K$605,Nov!$C$5:$C$605,'Resumo (2)'!E8,Nov!$V$5:$V$605,"Despesa",Nov!$L$5:$L$605,"Não Pago")</f>
        <v>0</v>
      </c>
      <c r="AP8" s="61">
        <f>SUMIFS(Dez!$K$5:$K$605,Dez!$C$5:$C$605,'Resumo (2)'!E8,Dez!$V$5:$V$605,"Despesa",Dez!$L$5:$L$605,"Não Pago")</f>
        <v>0</v>
      </c>
    </row>
    <row r="9" spans="1:42" ht="25.5" customHeight="1" thickTop="1" thickBot="1" x14ac:dyDescent="0.3">
      <c r="A9" s="210"/>
      <c r="E9" s="30">
        <v>3</v>
      </c>
      <c r="F9" s="27">
        <f t="shared" si="0"/>
        <v>0</v>
      </c>
      <c r="G9" s="27">
        <f t="shared" si="1"/>
        <v>0</v>
      </c>
      <c r="H9" s="27">
        <f t="shared" si="2"/>
        <v>0</v>
      </c>
      <c r="J9" s="266" t="s">
        <v>211</v>
      </c>
      <c r="K9" s="257">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SUMIFS(Jan!$K$5:$K$586,Jan!$C$5:$C$586,'Resumo (2)'!E9,Jan!$V$5:$V$586,"Despesa",Jan!$L$5:$L$586,"Não Pago")</f>
        <v>0</v>
      </c>
      <c r="AF9" s="61">
        <f>SUMIFS(Fev!$K$5:$K$605,Fev!$C$5:$C$605,'Resumo (2)'!E9,Fev!$V$5:$V$605,"Despesa",Fev!$L$5:$L$605,"Não Pago")</f>
        <v>0</v>
      </c>
      <c r="AG9" s="61">
        <f>SUMIFS(Mar!$K$5:$K$605,Mar!$C$5:$C$605,'Resumo (2)'!E9,Mar!$V$5:$V$605,"Despesa",Mar!$L$5:$L$605,"Não Pago")</f>
        <v>0</v>
      </c>
      <c r="AH9" s="61">
        <f>SUMIFS(Abr!$K$5:$K$605,Abr!$C$5:$C$605,'Resumo (2)'!E9,Abr!$V$5:$V$605,"Despesa",Abr!$L$5:$L$605,"Não Pago")</f>
        <v>0</v>
      </c>
      <c r="AI9" s="61">
        <f>SUMIFS(Mai!$K$5:$K$605,Mai!$C$5:$C$605,'Resumo (2)'!E9,Mai!$V$5:$V$605,"Despesa",Mai!$L$5:$L$605,"Não Pago")</f>
        <v>0</v>
      </c>
      <c r="AJ9" s="61">
        <f>SUMIFS(Jun!$K$5:$K$605,Jun!$C$5:$C$605,'Resumo (2)'!E9,Jun!$V$5:$V$605,"Despesa",Jun!$L$5:$L$605,"Não Pago")</f>
        <v>0</v>
      </c>
      <c r="AK9" s="61">
        <f>SUMIFS(Jul!$K$5:$K$605,Jul!$C$5:$C$605,'Resumo (2)'!E9,Jul!$V$5:$V$605,"Despesa",Jul!$L$5:$L$605,"Não Pago")</f>
        <v>0</v>
      </c>
      <c r="AL9" s="61">
        <f>SUMIFS(Ago!$K$5:$K$596,Ago!$C$5:$C$596,'Resumo (2)'!E9,Ago!$V$5:$V$596,"Despesa",Ago!$L$5:$L$596,"Não Pago")</f>
        <v>0</v>
      </c>
      <c r="AM9" s="61">
        <f>SUMIFS(Set!$K$5:$K$605,Set!$C$5:$C$605,'Resumo (2)'!E9,Set!$V$5:$V$605,"Despesa",Set!$L$5:$L$605,"Não Pago")</f>
        <v>0</v>
      </c>
      <c r="AN9" s="61">
        <f>SUMIFS(Out!$K$5:$K$605,Out!$C$5:$C$605,'Resumo (2)'!E9,Out!$V$5:$V$605,"Despesa",Out!$L$5:$L$605,"Não Pago")</f>
        <v>0</v>
      </c>
      <c r="AO9" s="61">
        <f>SUMIFS(Nov!$K$5:$K$605,Nov!$C$5:$C$605,'Resumo (2)'!E9,Nov!$V$5:$V$605,"Despesa",Nov!$L$5:$L$605,"Não Pago")</f>
        <v>0</v>
      </c>
      <c r="AP9" s="61">
        <f>SUMIFS(Dez!$K$5:$K$605,Dez!$C$5:$C$605,'Resumo (2)'!E9,Dez!$V$5:$V$605,"Despesa",Dez!$L$5:$L$605,"Não Pago")</f>
        <v>0</v>
      </c>
    </row>
    <row r="10" spans="1:42" ht="25.5" customHeight="1" thickTop="1" thickBot="1" x14ac:dyDescent="0.3">
      <c r="A10" s="210"/>
      <c r="E10" s="30">
        <v>4</v>
      </c>
      <c r="F10" s="27">
        <f t="shared" si="0"/>
        <v>0</v>
      </c>
      <c r="G10" s="27">
        <f t="shared" si="1"/>
        <v>0</v>
      </c>
      <c r="H10" s="27">
        <f t="shared" si="2"/>
        <v>0</v>
      </c>
      <c r="J10" s="267"/>
      <c r="K10" s="258"/>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SUMIFS(Jan!$K$5:$K$586,Jan!$C$5:$C$586,'Resumo (2)'!E10,Jan!$V$5:$V$586,"Despesa",Jan!$L$5:$L$586,"Não Pago")</f>
        <v>0</v>
      </c>
      <c r="AF10" s="61">
        <f>SUMIFS(Fev!$K$5:$K$605,Fev!$C$5:$C$605,'Resumo (2)'!E10,Fev!$V$5:$V$605,"Despesa",Fev!$L$5:$L$605,"Não Pago")</f>
        <v>0</v>
      </c>
      <c r="AG10" s="61">
        <f>SUMIFS(Mar!$K$5:$K$605,Mar!$C$5:$C$605,'Resumo (2)'!E10,Mar!$V$5:$V$605,"Despesa",Mar!$L$5:$L$605,"Não Pago")</f>
        <v>0</v>
      </c>
      <c r="AH10" s="61">
        <f>SUMIFS(Abr!$K$5:$K$605,Abr!$C$5:$C$605,'Resumo (2)'!E10,Abr!$V$5:$V$605,"Despesa",Abr!$L$5:$L$605,"Não Pago")</f>
        <v>0</v>
      </c>
      <c r="AI10" s="61">
        <f>SUMIFS(Mai!$K$5:$K$605,Mai!$C$5:$C$605,'Resumo (2)'!E10,Mai!$V$5:$V$605,"Despesa",Mai!$L$5:$L$605,"Não Pago")</f>
        <v>0</v>
      </c>
      <c r="AJ10" s="61">
        <f>SUMIFS(Jun!$K$5:$K$605,Jun!$C$5:$C$605,'Resumo (2)'!E10,Jun!$V$5:$V$605,"Despesa",Jun!$L$5:$L$605,"Não Pago")</f>
        <v>0</v>
      </c>
      <c r="AK10" s="61">
        <f>SUMIFS(Jul!$K$5:$K$605,Jul!$C$5:$C$605,'Resumo (2)'!E10,Jul!$V$5:$V$605,"Despesa",Jul!$L$5:$L$605,"Não Pago")</f>
        <v>0</v>
      </c>
      <c r="AL10" s="61">
        <f>SUMIFS(Ago!$K$5:$K$596,Ago!$C$5:$C$596,'Resumo (2)'!E10,Ago!$V$5:$V$596,"Despesa",Ago!$L$5:$L$596,"Não Pago")</f>
        <v>0</v>
      </c>
      <c r="AM10" s="61">
        <f>SUMIFS(Set!$K$5:$K$605,Set!$C$5:$C$605,'Resumo (2)'!E10,Set!$V$5:$V$605,"Despesa",Set!$L$5:$L$605,"Não Pago")</f>
        <v>0</v>
      </c>
      <c r="AN10" s="61">
        <f>SUMIFS(Out!$K$5:$K$605,Out!$C$5:$C$605,'Resumo (2)'!E10,Out!$V$5:$V$605,"Despesa",Out!$L$5:$L$605,"Não Pago")</f>
        <v>0</v>
      </c>
      <c r="AO10" s="61">
        <f>SUMIFS(Nov!$K$5:$K$605,Nov!$C$5:$C$605,'Resumo (2)'!E10,Nov!$V$5:$V$605,"Despesa",Nov!$L$5:$L$605,"Não Pago")</f>
        <v>0</v>
      </c>
      <c r="AP10" s="61">
        <f>SUMIFS(Dez!$K$5:$K$605,Dez!$C$5:$C$605,'Resumo (2)'!E10,Dez!$V$5:$V$605,"Despesa",Dez!$L$5:$L$605,"Não Pago")</f>
        <v>0</v>
      </c>
    </row>
    <row r="11" spans="1:42" ht="25.5" customHeight="1" thickTop="1" thickBot="1" x14ac:dyDescent="0.3">
      <c r="A11" s="210"/>
      <c r="E11" s="30">
        <v>5</v>
      </c>
      <c r="F11" s="27">
        <f t="shared" si="0"/>
        <v>0</v>
      </c>
      <c r="G11" s="27">
        <f t="shared" si="1"/>
        <v>0</v>
      </c>
      <c r="H11" s="27">
        <f t="shared" si="2"/>
        <v>0</v>
      </c>
      <c r="J11" s="256" t="s">
        <v>69</v>
      </c>
      <c r="K11" s="257">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SUMIFS(Jan!$K$5:$K$586,Jan!$C$5:$C$586,'Resumo (2)'!E11,Jan!$V$5:$V$586,"Despesa",Jan!$L$5:$L$586,"Não Pago")</f>
        <v>0</v>
      </c>
      <c r="AF11" s="61">
        <f>SUMIFS(Fev!$K$5:$K$605,Fev!$C$5:$C$605,'Resumo (2)'!E11,Fev!$V$5:$V$605,"Despesa",Fev!$L$5:$L$605,"Não Pago")</f>
        <v>0</v>
      </c>
      <c r="AG11" s="61">
        <f>SUMIFS(Mar!$K$5:$K$605,Mar!$C$5:$C$605,'Resumo (2)'!E11,Mar!$V$5:$V$605,"Despesa",Mar!$L$5:$L$605,"Não Pago")</f>
        <v>0</v>
      </c>
      <c r="AH11" s="61">
        <f>SUMIFS(Abr!$K$5:$K$605,Abr!$C$5:$C$605,'Resumo (2)'!E11,Abr!$V$5:$V$605,"Despesa",Abr!$L$5:$L$605,"Não Pago")</f>
        <v>0</v>
      </c>
      <c r="AI11" s="61">
        <f>SUMIFS(Mai!$K$5:$K$605,Mai!$C$5:$C$605,'Resumo (2)'!E11,Mai!$V$5:$V$605,"Despesa",Mai!$L$5:$L$605,"Não Pago")</f>
        <v>0</v>
      </c>
      <c r="AJ11" s="61">
        <f>SUMIFS(Jun!$K$5:$K$605,Jun!$C$5:$C$605,'Resumo (2)'!E11,Jun!$V$5:$V$605,"Despesa",Jun!$L$5:$L$605,"Não Pago")</f>
        <v>0</v>
      </c>
      <c r="AK11" s="61">
        <f>SUMIFS(Jul!$K$5:$K$605,Jul!$C$5:$C$605,'Resumo (2)'!E11,Jul!$V$5:$V$605,"Despesa",Jul!$L$5:$L$605,"Não Pago")</f>
        <v>0</v>
      </c>
      <c r="AL11" s="61">
        <f>SUMIFS(Ago!$K$5:$K$596,Ago!$C$5:$C$596,'Resumo (2)'!E11,Ago!$V$5:$V$596,"Despesa",Ago!$L$5:$L$596,"Não Pago")</f>
        <v>0</v>
      </c>
      <c r="AM11" s="61">
        <f>SUMIFS(Set!$K$5:$K$605,Set!$C$5:$C$605,'Resumo (2)'!E11,Set!$V$5:$V$605,"Despesa",Set!$L$5:$L$605,"Não Pago")</f>
        <v>0</v>
      </c>
      <c r="AN11" s="61">
        <f>SUMIFS(Out!$K$5:$K$605,Out!$C$5:$C$605,'Resumo (2)'!E11,Out!$V$5:$V$605,"Despesa",Out!$L$5:$L$605,"Não Pago")</f>
        <v>0</v>
      </c>
      <c r="AO11" s="61">
        <f>SUMIFS(Nov!$K$5:$K$605,Nov!$C$5:$C$605,'Resumo (2)'!E11,Nov!$V$5:$V$605,"Despesa",Nov!$L$5:$L$605,"Não Pago")</f>
        <v>0</v>
      </c>
      <c r="AP11" s="61">
        <f>SUMIFS(Dez!$K$5:$K$605,Dez!$C$5:$C$605,'Resumo (2)'!E11,Dez!$V$5:$V$605,"Despesa",Dez!$L$5:$L$605,"Não Pago")</f>
        <v>0</v>
      </c>
    </row>
    <row r="12" spans="1:42" ht="25.5" customHeight="1" thickTop="1" thickBot="1" x14ac:dyDescent="0.3">
      <c r="A12" s="210"/>
      <c r="E12" s="30">
        <v>6</v>
      </c>
      <c r="F12" s="27">
        <f t="shared" si="0"/>
        <v>0</v>
      </c>
      <c r="G12" s="27">
        <f t="shared" si="1"/>
        <v>0</v>
      </c>
      <c r="H12" s="27">
        <f t="shared" si="2"/>
        <v>0</v>
      </c>
      <c r="J12" s="256"/>
      <c r="K12" s="258"/>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SUMIFS(Jan!$K$5:$K$586,Jan!$C$5:$C$586,'Resumo (2)'!E12,Jan!$V$5:$V$586,"Despesa",Jan!$L$5:$L$586,"Não Pago")</f>
        <v>0</v>
      </c>
      <c r="AF12" s="61">
        <f>SUMIFS(Fev!$K$5:$K$605,Fev!$C$5:$C$605,'Resumo (2)'!E12,Fev!$V$5:$V$605,"Despesa",Fev!$L$5:$L$605,"Não Pago")</f>
        <v>0</v>
      </c>
      <c r="AG12" s="61">
        <f>SUMIFS(Mar!$K$5:$K$605,Mar!$C$5:$C$605,'Resumo (2)'!E12,Mar!$V$5:$V$605,"Despesa",Mar!$L$5:$L$605,"Não Pago")</f>
        <v>0</v>
      </c>
      <c r="AH12" s="61">
        <f>SUMIFS(Abr!$K$5:$K$605,Abr!$C$5:$C$605,'Resumo (2)'!E12,Abr!$V$5:$V$605,"Despesa",Abr!$L$5:$L$605,"Não Pago")</f>
        <v>0</v>
      </c>
      <c r="AI12" s="61">
        <f>SUMIFS(Mai!$K$5:$K$605,Mai!$C$5:$C$605,'Resumo (2)'!E12,Mai!$V$5:$V$605,"Despesa",Mai!$L$5:$L$605,"Não Pago")</f>
        <v>0</v>
      </c>
      <c r="AJ12" s="61">
        <f>SUMIFS(Jun!$K$5:$K$605,Jun!$C$5:$C$605,'Resumo (2)'!E12,Jun!$V$5:$V$605,"Despesa",Jun!$L$5:$L$605,"Não Pago")</f>
        <v>0</v>
      </c>
      <c r="AK12" s="61">
        <f>SUMIFS(Jul!$K$5:$K$605,Jul!$C$5:$C$605,'Resumo (2)'!E12,Jul!$V$5:$V$605,"Despesa",Jul!$L$5:$L$605,"Não Pago")</f>
        <v>0</v>
      </c>
      <c r="AL12" s="61">
        <f>SUMIFS(Ago!$K$5:$K$596,Ago!$C$5:$C$596,'Resumo (2)'!E12,Ago!$V$5:$V$596,"Despesa",Ago!$L$5:$L$596,"Não Pago")</f>
        <v>0</v>
      </c>
      <c r="AM12" s="61">
        <f>SUMIFS(Set!$K$5:$K$605,Set!$C$5:$C$605,'Resumo (2)'!E12,Set!$V$5:$V$605,"Despesa",Set!$L$5:$L$605,"Não Pago")</f>
        <v>0</v>
      </c>
      <c r="AN12" s="61">
        <f>SUMIFS(Out!$K$5:$K$605,Out!$C$5:$C$605,'Resumo (2)'!E12,Out!$V$5:$V$605,"Despesa",Out!$L$5:$L$605,"Não Pago")</f>
        <v>0</v>
      </c>
      <c r="AO12" s="61">
        <f>SUMIFS(Nov!$K$5:$K$605,Nov!$C$5:$C$605,'Resumo (2)'!E12,Nov!$V$5:$V$605,"Despesa",Nov!$L$5:$L$605,"Não Pago")</f>
        <v>0</v>
      </c>
      <c r="AP12" s="61">
        <f>SUMIFS(Dez!$K$5:$K$605,Dez!$C$5:$C$605,'Resumo (2)'!E12,Dez!$V$5:$V$605,"Despesa",Dez!$L$5:$L$605,"Não Pago")</f>
        <v>0</v>
      </c>
    </row>
    <row r="13" spans="1:42" ht="25.5" customHeight="1" thickTop="1" thickBot="1" x14ac:dyDescent="0.3">
      <c r="A13" s="210"/>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SUMIFS(Jan!$K$5:$K$586,Jan!$C$5:$C$586,'Resumo (2)'!E13,Jan!$V$5:$V$586,"Despesa",Jan!$L$5:$L$586,"Não Pago")</f>
        <v>0</v>
      </c>
      <c r="AF13" s="61">
        <f>SUMIFS(Fev!$K$5:$K$605,Fev!$C$5:$C$605,'Resumo (2)'!E13,Fev!$V$5:$V$605,"Despesa",Fev!$L$5:$L$605,"Não Pago")</f>
        <v>0</v>
      </c>
      <c r="AG13" s="61">
        <f>SUMIFS(Mar!$K$5:$K$605,Mar!$C$5:$C$605,'Resumo (2)'!E13,Mar!$V$5:$V$605,"Despesa",Mar!$L$5:$L$605,"Não Pago")</f>
        <v>0</v>
      </c>
      <c r="AH13" s="61">
        <f>SUMIFS(Abr!$K$5:$K$605,Abr!$C$5:$C$605,'Resumo (2)'!E13,Abr!$V$5:$V$605,"Despesa",Abr!$L$5:$L$605,"Não Pago")</f>
        <v>0</v>
      </c>
      <c r="AI13" s="61">
        <f>SUMIFS(Mai!$K$5:$K$605,Mai!$C$5:$C$605,'Resumo (2)'!E13,Mai!$V$5:$V$605,"Despesa",Mai!$L$5:$L$605,"Não Pago")</f>
        <v>0</v>
      </c>
      <c r="AJ13" s="61">
        <f>SUMIFS(Jun!$K$5:$K$605,Jun!$C$5:$C$605,'Resumo (2)'!E13,Jun!$V$5:$V$605,"Despesa",Jun!$L$5:$L$605,"Não Pago")</f>
        <v>0</v>
      </c>
      <c r="AK13" s="61">
        <f>SUMIFS(Jul!$K$5:$K$605,Jul!$C$5:$C$605,'Resumo (2)'!E13,Jul!$V$5:$V$605,"Despesa",Jul!$L$5:$L$605,"Não Pago")</f>
        <v>0</v>
      </c>
      <c r="AL13" s="61">
        <f>SUMIFS(Ago!$K$5:$K$596,Ago!$C$5:$C$596,'Resumo (2)'!E13,Ago!$V$5:$V$596,"Despesa",Ago!$L$5:$L$596,"Não Pago")</f>
        <v>0</v>
      </c>
      <c r="AM13" s="61">
        <f>SUMIFS(Set!$K$5:$K$605,Set!$C$5:$C$605,'Resumo (2)'!E13,Set!$V$5:$V$605,"Despesa",Set!$L$5:$L$605,"Não Pago")</f>
        <v>0</v>
      </c>
      <c r="AN13" s="61">
        <f>SUMIFS(Out!$K$5:$K$605,Out!$C$5:$C$605,'Resumo (2)'!E13,Out!$V$5:$V$605,"Despesa",Out!$L$5:$L$605,"Não Pago")</f>
        <v>0</v>
      </c>
      <c r="AO13" s="61">
        <f>SUMIFS(Nov!$K$5:$K$605,Nov!$C$5:$C$605,'Resumo (2)'!E13,Nov!$V$5:$V$605,"Despesa",Nov!$L$5:$L$605,"Não Pago")</f>
        <v>0</v>
      </c>
      <c r="AP13" s="61">
        <f>SUMIFS(Dez!$K$5:$K$605,Dez!$C$5:$C$605,'Resumo (2)'!E13,Dez!$V$5:$V$605,"Despesa",Dez!$L$5:$L$605,"Não Pago")</f>
        <v>0</v>
      </c>
    </row>
    <row r="14" spans="1:42" ht="25.5" customHeight="1" thickTop="1" thickBot="1" x14ac:dyDescent="0.3">
      <c r="A14" s="210"/>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SUMIFS(Jan!$K$5:$K$586,Jan!$C$5:$C$586,'Resumo (2)'!E14,Jan!$V$5:$V$586,"Despesa",Jan!$L$5:$L$586,"Não Pago")</f>
        <v>0</v>
      </c>
      <c r="AF14" s="61">
        <f>SUMIFS(Fev!$K$5:$K$605,Fev!$C$5:$C$605,'Resumo (2)'!E14,Fev!$V$5:$V$605,"Despesa",Fev!$L$5:$L$605,"Não Pago")</f>
        <v>0</v>
      </c>
      <c r="AG14" s="61">
        <f>SUMIFS(Mar!$K$5:$K$605,Mar!$C$5:$C$605,'Resumo (2)'!E14,Mar!$V$5:$V$605,"Despesa",Mar!$L$5:$L$605,"Não Pago")</f>
        <v>0</v>
      </c>
      <c r="AH14" s="61">
        <f>SUMIFS(Abr!$K$5:$K$605,Abr!$C$5:$C$605,'Resumo (2)'!E14,Abr!$V$5:$V$605,"Despesa",Abr!$L$5:$L$605,"Não Pago")</f>
        <v>0</v>
      </c>
      <c r="AI14" s="61">
        <f>SUMIFS(Mai!$K$5:$K$605,Mai!$C$5:$C$605,'Resumo (2)'!E14,Mai!$V$5:$V$605,"Despesa",Mai!$L$5:$L$605,"Não Pago")</f>
        <v>0</v>
      </c>
      <c r="AJ14" s="61">
        <f>SUMIFS(Jun!$K$5:$K$605,Jun!$C$5:$C$605,'Resumo (2)'!E14,Jun!$V$5:$V$605,"Despesa",Jun!$L$5:$L$605,"Não Pago")</f>
        <v>0</v>
      </c>
      <c r="AK14" s="61">
        <f>SUMIFS(Jul!$K$5:$K$605,Jul!$C$5:$C$605,'Resumo (2)'!E14,Jul!$V$5:$V$605,"Despesa",Jul!$L$5:$L$605,"Não Pago")</f>
        <v>0</v>
      </c>
      <c r="AL14" s="61">
        <f>SUMIFS(Ago!$K$5:$K$596,Ago!$C$5:$C$596,'Resumo (2)'!E14,Ago!$V$5:$V$596,"Despesa",Ago!$L$5:$L$596,"Não Pago")</f>
        <v>0</v>
      </c>
      <c r="AM14" s="61">
        <f>SUMIFS(Set!$K$5:$K$605,Set!$C$5:$C$605,'Resumo (2)'!E14,Set!$V$5:$V$605,"Despesa",Set!$L$5:$L$605,"Não Pago")</f>
        <v>0</v>
      </c>
      <c r="AN14" s="61">
        <f>SUMIFS(Out!$K$5:$K$605,Out!$C$5:$C$605,'Resumo (2)'!E14,Out!$V$5:$V$605,"Despesa",Out!$L$5:$L$605,"Não Pago")</f>
        <v>0</v>
      </c>
      <c r="AO14" s="61">
        <f>SUMIFS(Nov!$K$5:$K$605,Nov!$C$5:$C$605,'Resumo (2)'!E14,Nov!$V$5:$V$605,"Despesa",Nov!$L$5:$L$605,"Não Pago")</f>
        <v>0</v>
      </c>
      <c r="AP14" s="61">
        <f>SUMIFS(Dez!$K$5:$K$605,Dez!$C$5:$C$605,'Resumo (2)'!E14,Dez!$V$5:$V$605,"Despesa",Dez!$L$5:$L$605,"Não Pago")</f>
        <v>0</v>
      </c>
    </row>
    <row r="15" spans="1:42" ht="25.5" customHeight="1" thickTop="1" thickBot="1" x14ac:dyDescent="0.3">
      <c r="A15" s="210"/>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SUMIFS(Jan!$K$5:$K$586,Jan!$C$5:$C$586,'Resumo (2)'!E15,Jan!$V$5:$V$586,"Despesa",Jan!$L$5:$L$586,"Não Pago")</f>
        <v>0</v>
      </c>
      <c r="AF15" s="61">
        <f>SUMIFS(Fev!$K$5:$K$605,Fev!$C$5:$C$605,'Resumo (2)'!E15,Fev!$V$5:$V$605,"Despesa",Fev!$L$5:$L$605,"Não Pago")</f>
        <v>0</v>
      </c>
      <c r="AG15" s="61">
        <f>SUMIFS(Mar!$K$5:$K$605,Mar!$C$5:$C$605,'Resumo (2)'!E15,Mar!$V$5:$V$605,"Despesa",Mar!$L$5:$L$605,"Não Pago")</f>
        <v>0</v>
      </c>
      <c r="AH15" s="61">
        <f>SUMIFS(Abr!$K$5:$K$605,Abr!$C$5:$C$605,'Resumo (2)'!E15,Abr!$V$5:$V$605,"Despesa",Abr!$L$5:$L$605,"Não Pago")</f>
        <v>0</v>
      </c>
      <c r="AI15" s="61">
        <f>SUMIFS(Mai!$K$5:$K$605,Mai!$C$5:$C$605,'Resumo (2)'!E15,Mai!$V$5:$V$605,"Despesa",Mai!$L$5:$L$605,"Não Pago")</f>
        <v>0</v>
      </c>
      <c r="AJ15" s="61">
        <f>SUMIFS(Jun!$K$5:$K$605,Jun!$C$5:$C$605,'Resumo (2)'!E15,Jun!$V$5:$V$605,"Despesa",Jun!$L$5:$L$605,"Não Pago")</f>
        <v>0</v>
      </c>
      <c r="AK15" s="61">
        <f>SUMIFS(Jul!$K$5:$K$605,Jul!$C$5:$C$605,'Resumo (2)'!E15,Jul!$V$5:$V$605,"Despesa",Jul!$L$5:$L$605,"Não Pago")</f>
        <v>0</v>
      </c>
      <c r="AL15" s="61">
        <f>SUMIFS(Ago!$K$5:$K$596,Ago!$C$5:$C$596,'Resumo (2)'!E15,Ago!$V$5:$V$596,"Despesa",Ago!$L$5:$L$596,"Não Pago")</f>
        <v>0</v>
      </c>
      <c r="AM15" s="61">
        <f>SUMIFS(Set!$K$5:$K$605,Set!$C$5:$C$605,'Resumo (2)'!E15,Set!$V$5:$V$605,"Despesa",Set!$L$5:$L$605,"Não Pago")</f>
        <v>0</v>
      </c>
      <c r="AN15" s="61">
        <f>SUMIFS(Out!$K$5:$K$605,Out!$C$5:$C$605,'Resumo (2)'!E15,Out!$V$5:$V$605,"Despesa",Out!$L$5:$L$605,"Não Pago")</f>
        <v>0</v>
      </c>
      <c r="AO15" s="61">
        <f>SUMIFS(Nov!$K$5:$K$605,Nov!$C$5:$C$605,'Resumo (2)'!E15,Nov!$V$5:$V$605,"Despesa",Nov!$L$5:$L$605,"Não Pago")</f>
        <v>0</v>
      </c>
      <c r="AP15" s="61">
        <f>SUMIFS(Dez!$K$5:$K$605,Dez!$C$5:$C$605,'Resumo (2)'!E15,Dez!$V$5:$V$605,"Despesa",Dez!$L$5:$L$605,"Não Pago")</f>
        <v>0</v>
      </c>
    </row>
    <row r="16" spans="1:42" ht="25.5" customHeight="1" thickTop="1" thickBot="1" x14ac:dyDescent="0.3">
      <c r="A16" s="210"/>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SUMIFS(Jan!$K$5:$K$586,Jan!$C$5:$C$586,'Resumo (2)'!E16,Jan!$V$5:$V$586,"Despesa",Jan!$L$5:$L$586,"Não Pago")</f>
        <v>0</v>
      </c>
      <c r="AF16" s="61">
        <f>SUMIFS(Fev!$K$5:$K$605,Fev!$C$5:$C$605,'Resumo (2)'!E16,Fev!$V$5:$V$605,"Despesa",Fev!$L$5:$L$605,"Não Pago")</f>
        <v>0</v>
      </c>
      <c r="AG16" s="61">
        <f>SUMIFS(Mar!$K$5:$K$605,Mar!$C$5:$C$605,'Resumo (2)'!E16,Mar!$V$5:$V$605,"Despesa",Mar!$L$5:$L$605,"Não Pago")</f>
        <v>0</v>
      </c>
      <c r="AH16" s="61">
        <f>SUMIFS(Abr!$K$5:$K$605,Abr!$C$5:$C$605,'Resumo (2)'!E16,Abr!$V$5:$V$605,"Despesa",Abr!$L$5:$L$605,"Não Pago")</f>
        <v>0</v>
      </c>
      <c r="AI16" s="61">
        <f>SUMIFS(Mai!$K$5:$K$605,Mai!$C$5:$C$605,'Resumo (2)'!E16,Mai!$V$5:$V$605,"Despesa",Mai!$L$5:$L$605,"Não Pago")</f>
        <v>0</v>
      </c>
      <c r="AJ16" s="61">
        <f>SUMIFS(Jun!$K$5:$K$605,Jun!$C$5:$C$605,'Resumo (2)'!E16,Jun!$V$5:$V$605,"Despesa",Jun!$L$5:$L$605,"Não Pago")</f>
        <v>0</v>
      </c>
      <c r="AK16" s="61">
        <f>SUMIFS(Jul!$K$5:$K$605,Jul!$C$5:$C$605,'Resumo (2)'!E16,Jul!$V$5:$V$605,"Despesa",Jul!$L$5:$L$605,"Não Pago")</f>
        <v>0</v>
      </c>
      <c r="AL16" s="61">
        <f>SUMIFS(Ago!$K$5:$K$596,Ago!$C$5:$C$596,'Resumo (2)'!E16,Ago!$V$5:$V$596,"Despesa",Ago!$L$5:$L$596,"Não Pago")</f>
        <v>0</v>
      </c>
      <c r="AM16" s="61">
        <f>SUMIFS(Set!$K$5:$K$605,Set!$C$5:$C$605,'Resumo (2)'!E16,Set!$V$5:$V$605,"Despesa",Set!$L$5:$L$605,"Não Pago")</f>
        <v>0</v>
      </c>
      <c r="AN16" s="61">
        <f>SUMIFS(Out!$K$5:$K$605,Out!$C$5:$C$605,'Resumo (2)'!E16,Out!$V$5:$V$605,"Despesa",Out!$L$5:$L$605,"Não Pago")</f>
        <v>0</v>
      </c>
      <c r="AO16" s="61">
        <f>SUMIFS(Nov!$K$5:$K$605,Nov!$C$5:$C$605,'Resumo (2)'!E16,Nov!$V$5:$V$605,"Despesa",Nov!$L$5:$L$605,"Não Pago")</f>
        <v>0</v>
      </c>
      <c r="AP16" s="61">
        <f>SUMIFS(Dez!$K$5:$K$605,Dez!$C$5:$C$605,'Resumo (2)'!E16,Dez!$V$5:$V$605,"Despesa",Dez!$L$5:$L$605,"Não 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SUMIFS(Jan!$K$5:$K$586,Jan!$C$5:$C$586,'Resumo (2)'!E17,Jan!$V$5:$V$586,"Despesa",Jan!$L$5:$L$586,"Não Pago")</f>
        <v>0</v>
      </c>
      <c r="AF17" s="61">
        <f>SUMIFS(Fev!$K$5:$K$605,Fev!$C$5:$C$605,'Resumo (2)'!E17,Fev!$V$5:$V$605,"Despesa",Fev!$L$5:$L$605,"Não Pago")</f>
        <v>0</v>
      </c>
      <c r="AG17" s="61">
        <f>SUMIFS(Mar!$K$5:$K$605,Mar!$C$5:$C$605,'Resumo (2)'!E17,Mar!$V$5:$V$605,"Despesa",Mar!$L$5:$L$605,"Não Pago")</f>
        <v>0</v>
      </c>
      <c r="AH17" s="61">
        <f>SUMIFS(Abr!$K$5:$K$605,Abr!$C$5:$C$605,'Resumo (2)'!E17,Abr!$V$5:$V$605,"Despesa",Abr!$L$5:$L$605,"Não Pago")</f>
        <v>0</v>
      </c>
      <c r="AI17" s="61">
        <f>SUMIFS(Mai!$K$5:$K$605,Mai!$C$5:$C$605,'Resumo (2)'!E17,Mai!$V$5:$V$605,"Despesa",Mai!$L$5:$L$605,"Não Pago")</f>
        <v>0</v>
      </c>
      <c r="AJ17" s="61">
        <f>SUMIFS(Jun!$K$5:$K$605,Jun!$C$5:$C$605,'Resumo (2)'!E17,Jun!$V$5:$V$605,"Despesa",Jun!$L$5:$L$605,"Não Pago")</f>
        <v>0</v>
      </c>
      <c r="AK17" s="61">
        <f>SUMIFS(Jul!$K$5:$K$605,Jul!$C$5:$C$605,'Resumo (2)'!E17,Jul!$V$5:$V$605,"Despesa",Jul!$L$5:$L$605,"Não Pago")</f>
        <v>0</v>
      </c>
      <c r="AL17" s="61">
        <f>SUMIFS(Ago!$K$5:$K$596,Ago!$C$5:$C$596,'Resumo (2)'!E17,Ago!$V$5:$V$596,"Despesa",Ago!$L$5:$L$596,"Não Pago")</f>
        <v>0</v>
      </c>
      <c r="AM17" s="61">
        <f>SUMIFS(Set!$K$5:$K$605,Set!$C$5:$C$605,'Resumo (2)'!E17,Set!$V$5:$V$605,"Despesa",Set!$L$5:$L$605,"Não Pago")</f>
        <v>0</v>
      </c>
      <c r="AN17" s="61">
        <f>SUMIFS(Out!$K$5:$K$605,Out!$C$5:$C$605,'Resumo (2)'!E17,Out!$V$5:$V$605,"Despesa",Out!$L$5:$L$605,"Não Pago")</f>
        <v>0</v>
      </c>
      <c r="AO17" s="61">
        <f>SUMIFS(Nov!$K$5:$K$605,Nov!$C$5:$C$605,'Resumo (2)'!E17,Nov!$V$5:$V$605,"Despesa",Nov!$L$5:$L$605,"Não Pago")</f>
        <v>0</v>
      </c>
      <c r="AP17" s="61">
        <f>SUMIFS(Dez!$K$5:$K$605,Dez!$C$5:$C$605,'Resumo (2)'!E17,Dez!$V$5:$V$605,"Despesa",Dez!$L$5:$L$605,"Não 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SUMIFS(Jan!$K$5:$K$586,Jan!$C$5:$C$586,'Resumo (2)'!E18,Jan!$V$5:$V$586,"Despesa",Jan!$L$5:$L$586,"Não Pago")</f>
        <v>0</v>
      </c>
      <c r="AF18" s="61">
        <f>SUMIFS(Fev!$K$5:$K$605,Fev!$C$5:$C$605,'Resumo (2)'!E18,Fev!$V$5:$V$605,"Despesa",Fev!$L$5:$L$605,"Não Pago")</f>
        <v>0</v>
      </c>
      <c r="AG18" s="61">
        <f>SUMIFS(Mar!$K$5:$K$605,Mar!$C$5:$C$605,'Resumo (2)'!E18,Mar!$V$5:$V$605,"Despesa",Mar!$L$5:$L$605,"Não Pago")</f>
        <v>0</v>
      </c>
      <c r="AH18" s="61">
        <f>SUMIFS(Abr!$K$5:$K$605,Abr!$C$5:$C$605,'Resumo (2)'!E18,Abr!$V$5:$V$605,"Despesa",Abr!$L$5:$L$605,"Não Pago")</f>
        <v>0</v>
      </c>
      <c r="AI18" s="61">
        <f>SUMIFS(Mai!$K$5:$K$605,Mai!$C$5:$C$605,'Resumo (2)'!E18,Mai!$V$5:$V$605,"Despesa",Mai!$L$5:$L$605,"Não Pago")</f>
        <v>0</v>
      </c>
      <c r="AJ18" s="61">
        <f>SUMIFS(Jun!$K$5:$K$605,Jun!$C$5:$C$605,'Resumo (2)'!E18,Jun!$V$5:$V$605,"Despesa",Jun!$L$5:$L$605,"Não Pago")</f>
        <v>0</v>
      </c>
      <c r="AK18" s="61">
        <f>SUMIFS(Jul!$K$5:$K$605,Jul!$C$5:$C$605,'Resumo (2)'!E18,Jul!$V$5:$V$605,"Despesa",Jul!$L$5:$L$605,"Não Pago")</f>
        <v>0</v>
      </c>
      <c r="AL18" s="61">
        <f>SUMIFS(Ago!$K$5:$K$596,Ago!$C$5:$C$596,'Resumo (2)'!E18,Ago!$V$5:$V$596,"Despesa",Ago!$L$5:$L$596,"Não Pago")</f>
        <v>0</v>
      </c>
      <c r="AM18" s="61">
        <f>SUMIFS(Set!$K$5:$K$605,Set!$C$5:$C$605,'Resumo (2)'!E18,Set!$V$5:$V$605,"Despesa",Set!$L$5:$L$605,"Não Pago")</f>
        <v>0</v>
      </c>
      <c r="AN18" s="61">
        <f>SUMIFS(Out!$K$5:$K$605,Out!$C$5:$C$605,'Resumo (2)'!E18,Out!$V$5:$V$605,"Despesa",Out!$L$5:$L$605,"Não Pago")</f>
        <v>0</v>
      </c>
      <c r="AO18" s="61">
        <f>SUMIFS(Nov!$K$5:$K$605,Nov!$C$5:$C$605,'Resumo (2)'!E18,Nov!$V$5:$V$605,"Despesa",Nov!$L$5:$L$605,"Não Pago")</f>
        <v>0</v>
      </c>
      <c r="AP18" s="61">
        <f>SUMIFS(Dez!$K$5:$K$605,Dez!$C$5:$C$605,'Resumo (2)'!E18,Dez!$V$5:$V$605,"Despesa",Dez!$L$5:$L$605,"Não 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SUMIFS(Jan!$K$5:$K$586,Jan!$C$5:$C$586,'Resumo (2)'!E19,Jan!$V$5:$V$586,"Despesa",Jan!$L$5:$L$586,"Não Pago")</f>
        <v>0</v>
      </c>
      <c r="AF19" s="61">
        <f>SUMIFS(Fev!$K$5:$K$605,Fev!$C$5:$C$605,'Resumo (2)'!E19,Fev!$V$5:$V$605,"Despesa",Fev!$L$5:$L$605,"Não Pago")</f>
        <v>0</v>
      </c>
      <c r="AG19" s="61">
        <f>SUMIFS(Mar!$K$5:$K$605,Mar!$C$5:$C$605,'Resumo (2)'!E19,Mar!$V$5:$V$605,"Despesa",Mar!$L$5:$L$605,"Não Pago")</f>
        <v>0</v>
      </c>
      <c r="AH19" s="61">
        <f>SUMIFS(Abr!$K$5:$K$605,Abr!$C$5:$C$605,'Resumo (2)'!E19,Abr!$V$5:$V$605,"Despesa",Abr!$L$5:$L$605,"Não Pago")</f>
        <v>0</v>
      </c>
      <c r="AI19" s="61">
        <f>SUMIFS(Mai!$K$5:$K$605,Mai!$C$5:$C$605,'Resumo (2)'!E19,Mai!$V$5:$V$605,"Despesa",Mai!$L$5:$L$605,"Não Pago")</f>
        <v>0</v>
      </c>
      <c r="AJ19" s="61">
        <f>SUMIFS(Jun!$K$5:$K$605,Jun!$C$5:$C$605,'Resumo (2)'!E19,Jun!$V$5:$V$605,"Despesa",Jun!$L$5:$L$605,"Não Pago")</f>
        <v>0</v>
      </c>
      <c r="AK19" s="61">
        <f>SUMIFS(Jul!$K$5:$K$605,Jul!$C$5:$C$605,'Resumo (2)'!E19,Jul!$V$5:$V$605,"Despesa",Jul!$L$5:$L$605,"Não Pago")</f>
        <v>0</v>
      </c>
      <c r="AL19" s="61">
        <f>SUMIFS(Ago!$K$5:$K$596,Ago!$C$5:$C$596,'Resumo (2)'!E19,Ago!$V$5:$V$596,"Despesa",Ago!$L$5:$L$596,"Não Pago")</f>
        <v>0</v>
      </c>
      <c r="AM19" s="61">
        <f>SUMIFS(Set!$K$5:$K$605,Set!$C$5:$C$605,'Resumo (2)'!E19,Set!$V$5:$V$605,"Despesa",Set!$L$5:$L$605,"Não Pago")</f>
        <v>0</v>
      </c>
      <c r="AN19" s="61">
        <f>SUMIFS(Out!$K$5:$K$605,Out!$C$5:$C$605,'Resumo (2)'!E19,Out!$V$5:$V$605,"Despesa",Out!$L$5:$L$605,"Não Pago")</f>
        <v>0</v>
      </c>
      <c r="AO19" s="61">
        <f>SUMIFS(Nov!$K$5:$K$605,Nov!$C$5:$C$605,'Resumo (2)'!E19,Nov!$V$5:$V$605,"Despesa",Nov!$L$5:$L$605,"Não Pago")</f>
        <v>0</v>
      </c>
      <c r="AP19" s="61">
        <f>SUMIFS(Dez!$K$5:$K$605,Dez!$C$5:$C$605,'Resumo (2)'!E19,Dez!$V$5:$V$605,"Despesa",Dez!$L$5:$L$605,"Não 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SUMIFS(Jan!$K$5:$K$586,Jan!$C$5:$C$586,'Resumo (2)'!E20,Jan!$V$5:$V$586,"Despesa",Jan!$L$5:$L$586,"Não Pago")</f>
        <v>0</v>
      </c>
      <c r="AF20" s="61">
        <f>SUMIFS(Fev!$K$5:$K$605,Fev!$C$5:$C$605,'Resumo (2)'!E20,Fev!$V$5:$V$605,"Despesa",Fev!$L$5:$L$605,"Não Pago")</f>
        <v>0</v>
      </c>
      <c r="AG20" s="61">
        <f>SUMIFS(Mar!$K$5:$K$605,Mar!$C$5:$C$605,'Resumo (2)'!E20,Mar!$V$5:$V$605,"Despesa",Mar!$L$5:$L$605,"Não Pago")</f>
        <v>0</v>
      </c>
      <c r="AH20" s="61">
        <f>SUMIFS(Abr!$K$5:$K$605,Abr!$C$5:$C$605,'Resumo (2)'!E20,Abr!$V$5:$V$605,"Despesa",Abr!$L$5:$L$605,"Não Pago")</f>
        <v>0</v>
      </c>
      <c r="AI20" s="61">
        <f>SUMIFS(Mai!$K$5:$K$605,Mai!$C$5:$C$605,'Resumo (2)'!E20,Mai!$V$5:$V$605,"Despesa",Mai!$L$5:$L$605,"Não Pago")</f>
        <v>0</v>
      </c>
      <c r="AJ20" s="61">
        <f>SUMIFS(Jun!$K$5:$K$605,Jun!$C$5:$C$605,'Resumo (2)'!E20,Jun!$V$5:$V$605,"Despesa",Jun!$L$5:$L$605,"Não Pago")</f>
        <v>0</v>
      </c>
      <c r="AK20" s="61">
        <f>SUMIFS(Jul!$K$5:$K$605,Jul!$C$5:$C$605,'Resumo (2)'!E20,Jul!$V$5:$V$605,"Despesa",Jul!$L$5:$L$605,"Não Pago")</f>
        <v>0</v>
      </c>
      <c r="AL20" s="61">
        <f>SUMIFS(Ago!$K$5:$K$596,Ago!$C$5:$C$596,'Resumo (2)'!E20,Ago!$V$5:$V$596,"Despesa",Ago!$L$5:$L$596,"Não Pago")</f>
        <v>0</v>
      </c>
      <c r="AM20" s="61">
        <f>SUMIFS(Set!$K$5:$K$605,Set!$C$5:$C$605,'Resumo (2)'!E20,Set!$V$5:$V$605,"Despesa",Set!$L$5:$L$605,"Não Pago")</f>
        <v>0</v>
      </c>
      <c r="AN20" s="61">
        <f>SUMIFS(Out!$K$5:$K$605,Out!$C$5:$C$605,'Resumo (2)'!E20,Out!$V$5:$V$605,"Despesa",Out!$L$5:$L$605,"Não Pago")</f>
        <v>0</v>
      </c>
      <c r="AO20" s="61">
        <f>SUMIFS(Nov!$K$5:$K$605,Nov!$C$5:$C$605,'Resumo (2)'!E20,Nov!$V$5:$V$605,"Despesa",Nov!$L$5:$L$605,"Não Pago")</f>
        <v>0</v>
      </c>
      <c r="AP20" s="61">
        <f>SUMIFS(Dez!$K$5:$K$605,Dez!$C$5:$C$605,'Resumo (2)'!E20,Dez!$V$5:$V$605,"Despesa",Dez!$L$5:$L$605,"Não 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SUMIFS(Jan!$K$5:$K$586,Jan!$C$5:$C$586,'Resumo (2)'!E21,Jan!$V$5:$V$586,"Despesa",Jan!$L$5:$L$586,"Não Pago")</f>
        <v>0</v>
      </c>
      <c r="AF21" s="61">
        <f>SUMIFS(Fev!$K$5:$K$605,Fev!$C$5:$C$605,'Resumo (2)'!E21,Fev!$V$5:$V$605,"Despesa",Fev!$L$5:$L$605,"Não Pago")</f>
        <v>0</v>
      </c>
      <c r="AG21" s="61">
        <f>SUMIFS(Mar!$K$5:$K$605,Mar!$C$5:$C$605,'Resumo (2)'!E21,Mar!$V$5:$V$605,"Despesa",Mar!$L$5:$L$605,"Não Pago")</f>
        <v>0</v>
      </c>
      <c r="AH21" s="61">
        <f>SUMIFS(Abr!$K$5:$K$605,Abr!$C$5:$C$605,'Resumo (2)'!E21,Abr!$V$5:$V$605,"Despesa",Abr!$L$5:$L$605,"Não Pago")</f>
        <v>0</v>
      </c>
      <c r="AI21" s="61">
        <f>SUMIFS(Mai!$K$5:$K$605,Mai!$C$5:$C$605,'Resumo (2)'!E21,Mai!$V$5:$V$605,"Despesa",Mai!$L$5:$L$605,"Não Pago")</f>
        <v>0</v>
      </c>
      <c r="AJ21" s="61">
        <f>SUMIFS(Jun!$K$5:$K$605,Jun!$C$5:$C$605,'Resumo (2)'!E21,Jun!$V$5:$V$605,"Despesa",Jun!$L$5:$L$605,"Não Pago")</f>
        <v>0</v>
      </c>
      <c r="AK21" s="61">
        <f>SUMIFS(Jul!$K$5:$K$605,Jul!$C$5:$C$605,'Resumo (2)'!E21,Jul!$V$5:$V$605,"Despesa",Jul!$L$5:$L$605,"Não Pago")</f>
        <v>0</v>
      </c>
      <c r="AL21" s="61">
        <f>SUMIFS(Ago!$K$5:$K$596,Ago!$C$5:$C$596,'Resumo (2)'!E21,Ago!$V$5:$V$596,"Despesa",Ago!$L$5:$L$596,"Não Pago")</f>
        <v>0</v>
      </c>
      <c r="AM21" s="61">
        <f>SUMIFS(Set!$K$5:$K$605,Set!$C$5:$C$605,'Resumo (2)'!E21,Set!$V$5:$V$605,"Despesa",Set!$L$5:$L$605,"Não Pago")</f>
        <v>0</v>
      </c>
      <c r="AN21" s="61">
        <f>SUMIFS(Out!$K$5:$K$605,Out!$C$5:$C$605,'Resumo (2)'!E21,Out!$V$5:$V$605,"Despesa",Out!$L$5:$L$605,"Não Pago")</f>
        <v>0</v>
      </c>
      <c r="AO21" s="61">
        <f>SUMIFS(Nov!$K$5:$K$605,Nov!$C$5:$C$605,'Resumo (2)'!E21,Nov!$V$5:$V$605,"Despesa",Nov!$L$5:$L$605,"Não Pago")</f>
        <v>0</v>
      </c>
      <c r="AP21" s="61">
        <f>SUMIFS(Dez!$K$5:$K$605,Dez!$C$5:$C$605,'Resumo (2)'!E21,Dez!$V$5:$V$605,"Despesa",Dez!$L$5:$L$605,"Não 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SUMIFS(Jan!$K$5:$K$586,Jan!$C$5:$C$586,'Resumo (2)'!E22,Jan!$V$5:$V$586,"Despesa",Jan!$L$5:$L$586,"Não Pago")</f>
        <v>0</v>
      </c>
      <c r="AF22" s="61">
        <f>SUMIFS(Fev!$K$5:$K$605,Fev!$C$5:$C$605,'Resumo (2)'!E22,Fev!$V$5:$V$605,"Despesa",Fev!$L$5:$L$605,"Não Pago")</f>
        <v>0</v>
      </c>
      <c r="AG22" s="61">
        <f>SUMIFS(Mar!$K$5:$K$605,Mar!$C$5:$C$605,'Resumo (2)'!E22,Mar!$V$5:$V$605,"Despesa",Mar!$L$5:$L$605,"Não Pago")</f>
        <v>0</v>
      </c>
      <c r="AH22" s="61">
        <f>SUMIFS(Abr!$K$5:$K$605,Abr!$C$5:$C$605,'Resumo (2)'!E22,Abr!$V$5:$V$605,"Despesa",Abr!$L$5:$L$605,"Não Pago")</f>
        <v>0</v>
      </c>
      <c r="AI22" s="61">
        <f>SUMIFS(Mai!$K$5:$K$605,Mai!$C$5:$C$605,'Resumo (2)'!E22,Mai!$V$5:$V$605,"Despesa",Mai!$L$5:$L$605,"Não Pago")</f>
        <v>0</v>
      </c>
      <c r="AJ22" s="61">
        <f>SUMIFS(Jun!$K$5:$K$605,Jun!$C$5:$C$605,'Resumo (2)'!E22,Jun!$V$5:$V$605,"Despesa",Jun!$L$5:$L$605,"Não Pago")</f>
        <v>0</v>
      </c>
      <c r="AK22" s="61">
        <f>SUMIFS(Jul!$K$5:$K$605,Jul!$C$5:$C$605,'Resumo (2)'!E22,Jul!$V$5:$V$605,"Despesa",Jul!$L$5:$L$605,"Não Pago")</f>
        <v>0</v>
      </c>
      <c r="AL22" s="61">
        <f>SUMIFS(Ago!$K$5:$K$596,Ago!$C$5:$C$596,'Resumo (2)'!E22,Ago!$V$5:$V$596,"Despesa",Ago!$L$5:$L$596,"Não Pago")</f>
        <v>0</v>
      </c>
      <c r="AM22" s="61">
        <f>SUMIFS(Set!$K$5:$K$605,Set!$C$5:$C$605,'Resumo (2)'!E22,Set!$V$5:$V$605,"Despesa",Set!$L$5:$L$605,"Não Pago")</f>
        <v>0</v>
      </c>
      <c r="AN22" s="61">
        <f>SUMIFS(Out!$K$5:$K$605,Out!$C$5:$C$605,'Resumo (2)'!E22,Out!$V$5:$V$605,"Despesa",Out!$L$5:$L$605,"Não Pago")</f>
        <v>0</v>
      </c>
      <c r="AO22" s="61">
        <f>SUMIFS(Nov!$K$5:$K$605,Nov!$C$5:$C$605,'Resumo (2)'!E22,Nov!$V$5:$V$605,"Despesa",Nov!$L$5:$L$605,"Não Pago")</f>
        <v>0</v>
      </c>
      <c r="AP22" s="61">
        <f>SUMIFS(Dez!$K$5:$K$605,Dez!$C$5:$C$605,'Resumo (2)'!E22,Dez!$V$5:$V$605,"Despesa",Dez!$L$5:$L$605,"Não 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SUMIFS(Jan!$K$5:$K$586,Jan!$C$5:$C$586,'Resumo (2)'!E23,Jan!$V$5:$V$586,"Despesa",Jan!$L$5:$L$586,"Não Pago")</f>
        <v>0</v>
      </c>
      <c r="AF23" s="61">
        <f>SUMIFS(Fev!$K$5:$K$605,Fev!$C$5:$C$605,'Resumo (2)'!E23,Fev!$V$5:$V$605,"Despesa",Fev!$L$5:$L$605,"Não Pago")</f>
        <v>0</v>
      </c>
      <c r="AG23" s="61">
        <f>SUMIFS(Mar!$K$5:$K$605,Mar!$C$5:$C$605,'Resumo (2)'!E23,Mar!$V$5:$V$605,"Despesa",Mar!$L$5:$L$605,"Não Pago")</f>
        <v>0</v>
      </c>
      <c r="AH23" s="61">
        <f>SUMIFS(Abr!$K$5:$K$605,Abr!$C$5:$C$605,'Resumo (2)'!E23,Abr!$V$5:$V$605,"Despesa",Abr!$L$5:$L$605,"Não Pago")</f>
        <v>0</v>
      </c>
      <c r="AI23" s="61">
        <f>SUMIFS(Mai!$K$5:$K$605,Mai!$C$5:$C$605,'Resumo (2)'!E23,Mai!$V$5:$V$605,"Despesa",Mai!$L$5:$L$605,"Não Pago")</f>
        <v>0</v>
      </c>
      <c r="AJ23" s="61">
        <f>SUMIFS(Jun!$K$5:$K$605,Jun!$C$5:$C$605,'Resumo (2)'!E23,Jun!$V$5:$V$605,"Despesa",Jun!$L$5:$L$605,"Não Pago")</f>
        <v>0</v>
      </c>
      <c r="AK23" s="61">
        <f>SUMIFS(Jul!$K$5:$K$605,Jul!$C$5:$C$605,'Resumo (2)'!E23,Jul!$V$5:$V$605,"Despesa",Jul!$L$5:$L$605,"Não Pago")</f>
        <v>0</v>
      </c>
      <c r="AL23" s="61">
        <f>SUMIFS(Ago!$K$5:$K$596,Ago!$C$5:$C$596,'Resumo (2)'!E23,Ago!$V$5:$V$596,"Despesa",Ago!$L$5:$L$596,"Não Pago")</f>
        <v>0</v>
      </c>
      <c r="AM23" s="61">
        <f>SUMIFS(Set!$K$5:$K$605,Set!$C$5:$C$605,'Resumo (2)'!E23,Set!$V$5:$V$605,"Despesa",Set!$L$5:$L$605,"Não Pago")</f>
        <v>0</v>
      </c>
      <c r="AN23" s="61">
        <f>SUMIFS(Out!$K$5:$K$605,Out!$C$5:$C$605,'Resumo (2)'!E23,Out!$V$5:$V$605,"Despesa",Out!$L$5:$L$605,"Não Pago")</f>
        <v>0</v>
      </c>
      <c r="AO23" s="61">
        <f>SUMIFS(Nov!$K$5:$K$605,Nov!$C$5:$C$605,'Resumo (2)'!E23,Nov!$V$5:$V$605,"Despesa",Nov!$L$5:$L$605,"Não Pago")</f>
        <v>0</v>
      </c>
      <c r="AP23" s="61">
        <f>SUMIFS(Dez!$K$5:$K$605,Dez!$C$5:$C$605,'Resumo (2)'!E23,Dez!$V$5:$V$605,"Despesa",Dez!$L$5:$L$605,"Não 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SUMIFS(Jan!$K$5:$K$586,Jan!$C$5:$C$586,'Resumo (2)'!E24,Jan!$V$5:$V$586,"Despesa",Jan!$L$5:$L$586,"Não Pago")</f>
        <v>0</v>
      </c>
      <c r="AF24" s="61">
        <f>SUMIFS(Fev!$K$5:$K$605,Fev!$C$5:$C$605,'Resumo (2)'!E24,Fev!$V$5:$V$605,"Despesa",Fev!$L$5:$L$605,"Não Pago")</f>
        <v>0</v>
      </c>
      <c r="AG24" s="61">
        <f>SUMIFS(Mar!$K$5:$K$605,Mar!$C$5:$C$605,'Resumo (2)'!E24,Mar!$V$5:$V$605,"Despesa",Mar!$L$5:$L$605,"Não Pago")</f>
        <v>0</v>
      </c>
      <c r="AH24" s="61">
        <f>SUMIFS(Abr!$K$5:$K$605,Abr!$C$5:$C$605,'Resumo (2)'!E24,Abr!$V$5:$V$605,"Despesa",Abr!$L$5:$L$605,"Não Pago")</f>
        <v>0</v>
      </c>
      <c r="AI24" s="61">
        <f>SUMIFS(Mai!$K$5:$K$605,Mai!$C$5:$C$605,'Resumo (2)'!E24,Mai!$V$5:$V$605,"Despesa",Mai!$L$5:$L$605,"Não Pago")</f>
        <v>0</v>
      </c>
      <c r="AJ24" s="61">
        <f>SUMIFS(Jun!$K$5:$K$605,Jun!$C$5:$C$605,'Resumo (2)'!E24,Jun!$V$5:$V$605,"Despesa",Jun!$L$5:$L$605,"Não Pago")</f>
        <v>0</v>
      </c>
      <c r="AK24" s="61">
        <f>SUMIFS(Jul!$K$5:$K$605,Jul!$C$5:$C$605,'Resumo (2)'!E24,Jul!$V$5:$V$605,"Despesa",Jul!$L$5:$L$605,"Não Pago")</f>
        <v>0</v>
      </c>
      <c r="AL24" s="61">
        <f>SUMIFS(Ago!$K$5:$K$596,Ago!$C$5:$C$596,'Resumo (2)'!E24,Ago!$V$5:$V$596,"Despesa",Ago!$L$5:$L$596,"Não Pago")</f>
        <v>0</v>
      </c>
      <c r="AM24" s="61">
        <f>SUMIFS(Set!$K$5:$K$605,Set!$C$5:$C$605,'Resumo (2)'!E24,Set!$V$5:$V$605,"Despesa",Set!$L$5:$L$605,"Não Pago")</f>
        <v>0</v>
      </c>
      <c r="AN24" s="61">
        <f>SUMIFS(Out!$K$5:$K$605,Out!$C$5:$C$605,'Resumo (2)'!E24,Out!$V$5:$V$605,"Despesa",Out!$L$5:$L$605,"Não Pago")</f>
        <v>0</v>
      </c>
      <c r="AO24" s="61">
        <f>SUMIFS(Nov!$K$5:$K$605,Nov!$C$5:$C$605,'Resumo (2)'!E24,Nov!$V$5:$V$605,"Despesa",Nov!$L$5:$L$605,"Não Pago")</f>
        <v>0</v>
      </c>
      <c r="AP24" s="61">
        <f>SUMIFS(Dez!$K$5:$K$605,Dez!$C$5:$C$605,'Resumo (2)'!E24,Dez!$V$5:$V$605,"Despesa",Dez!$L$5:$L$605,"Não 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SUMIFS(Jan!$K$5:$K$586,Jan!$C$5:$C$586,'Resumo (2)'!E25,Jan!$V$5:$V$586,"Despesa",Jan!$L$5:$L$586,"Não Pago")</f>
        <v>0</v>
      </c>
      <c r="AF25" s="61">
        <f>SUMIFS(Fev!$K$5:$K$605,Fev!$C$5:$C$605,'Resumo (2)'!E25,Fev!$V$5:$V$605,"Despesa",Fev!$L$5:$L$605,"Não Pago")</f>
        <v>0</v>
      </c>
      <c r="AG25" s="61">
        <f>SUMIFS(Mar!$K$5:$K$605,Mar!$C$5:$C$605,'Resumo (2)'!E25,Mar!$V$5:$V$605,"Despesa",Mar!$L$5:$L$605,"Não Pago")</f>
        <v>0</v>
      </c>
      <c r="AH25" s="61">
        <f>SUMIFS(Abr!$K$5:$K$605,Abr!$C$5:$C$605,'Resumo (2)'!E25,Abr!$V$5:$V$605,"Despesa",Abr!$L$5:$L$605,"Não Pago")</f>
        <v>0</v>
      </c>
      <c r="AI25" s="61">
        <f>SUMIFS(Mai!$K$5:$K$605,Mai!$C$5:$C$605,'Resumo (2)'!E25,Mai!$V$5:$V$605,"Despesa",Mai!$L$5:$L$605,"Não Pago")</f>
        <v>0</v>
      </c>
      <c r="AJ25" s="61">
        <f>SUMIFS(Jun!$K$5:$K$605,Jun!$C$5:$C$605,'Resumo (2)'!E25,Jun!$V$5:$V$605,"Despesa",Jun!$L$5:$L$605,"Não Pago")</f>
        <v>0</v>
      </c>
      <c r="AK25" s="61">
        <f>SUMIFS(Jul!$K$5:$K$605,Jul!$C$5:$C$605,'Resumo (2)'!E25,Jul!$V$5:$V$605,"Despesa",Jul!$L$5:$L$605,"Não Pago")</f>
        <v>0</v>
      </c>
      <c r="AL25" s="61">
        <f>SUMIFS(Ago!$K$5:$K$596,Ago!$C$5:$C$596,'Resumo (2)'!E25,Ago!$V$5:$V$596,"Despesa",Ago!$L$5:$L$596,"Não Pago")</f>
        <v>0</v>
      </c>
      <c r="AM25" s="61">
        <f>SUMIFS(Set!$K$5:$K$605,Set!$C$5:$C$605,'Resumo (2)'!E25,Set!$V$5:$V$605,"Despesa",Set!$L$5:$L$605,"Não Pago")</f>
        <v>0</v>
      </c>
      <c r="AN25" s="61">
        <f>SUMIFS(Out!$K$5:$K$605,Out!$C$5:$C$605,'Resumo (2)'!E25,Out!$V$5:$V$605,"Despesa",Out!$L$5:$L$605,"Não Pago")</f>
        <v>0</v>
      </c>
      <c r="AO25" s="61">
        <f>SUMIFS(Nov!$K$5:$K$605,Nov!$C$5:$C$605,'Resumo (2)'!E25,Nov!$V$5:$V$605,"Despesa",Nov!$L$5:$L$605,"Não Pago")</f>
        <v>0</v>
      </c>
      <c r="AP25" s="61">
        <f>SUMIFS(Dez!$K$5:$K$605,Dez!$C$5:$C$605,'Resumo (2)'!E25,Dez!$V$5:$V$605,"Despesa",Dez!$L$5:$L$605,"Não 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SUMIFS(Jan!$K$5:$K$586,Jan!$C$5:$C$586,'Resumo (2)'!E26,Jan!$V$5:$V$586,"Despesa",Jan!$L$5:$L$586,"Não Pago")</f>
        <v>0</v>
      </c>
      <c r="AF26" s="61">
        <f>SUMIFS(Fev!$K$5:$K$605,Fev!$C$5:$C$605,'Resumo (2)'!E26,Fev!$V$5:$V$605,"Despesa",Fev!$L$5:$L$605,"Não Pago")</f>
        <v>0</v>
      </c>
      <c r="AG26" s="61">
        <f>SUMIFS(Mar!$K$5:$K$605,Mar!$C$5:$C$605,'Resumo (2)'!E26,Mar!$V$5:$V$605,"Despesa",Mar!$L$5:$L$605,"Não Pago")</f>
        <v>0</v>
      </c>
      <c r="AH26" s="61">
        <f>SUMIFS(Abr!$K$5:$K$605,Abr!$C$5:$C$605,'Resumo (2)'!E26,Abr!$V$5:$V$605,"Despesa",Abr!$L$5:$L$605,"Não Pago")</f>
        <v>0</v>
      </c>
      <c r="AI26" s="61">
        <f>SUMIFS(Mai!$K$5:$K$605,Mai!$C$5:$C$605,'Resumo (2)'!E26,Mai!$V$5:$V$605,"Despesa",Mai!$L$5:$L$605,"Não Pago")</f>
        <v>0</v>
      </c>
      <c r="AJ26" s="61">
        <f>SUMIFS(Jun!$K$5:$K$605,Jun!$C$5:$C$605,'Resumo (2)'!E26,Jun!$V$5:$V$605,"Despesa",Jun!$L$5:$L$605,"Não Pago")</f>
        <v>0</v>
      </c>
      <c r="AK26" s="61">
        <f>SUMIFS(Jul!$K$5:$K$605,Jul!$C$5:$C$605,'Resumo (2)'!E26,Jul!$V$5:$V$605,"Despesa",Jul!$L$5:$L$605,"Não Pago")</f>
        <v>0</v>
      </c>
      <c r="AL26" s="61">
        <f>SUMIFS(Ago!$K$5:$K$596,Ago!$C$5:$C$596,'Resumo (2)'!E26,Ago!$V$5:$V$596,"Despesa",Ago!$L$5:$L$596,"Não Pago")</f>
        <v>0</v>
      </c>
      <c r="AM26" s="61">
        <f>SUMIFS(Set!$K$5:$K$605,Set!$C$5:$C$605,'Resumo (2)'!E26,Set!$V$5:$V$605,"Despesa",Set!$L$5:$L$605,"Não Pago")</f>
        <v>0</v>
      </c>
      <c r="AN26" s="61">
        <f>SUMIFS(Out!$K$5:$K$605,Out!$C$5:$C$605,'Resumo (2)'!E26,Out!$V$5:$V$605,"Despesa",Out!$L$5:$L$605,"Não Pago")</f>
        <v>0</v>
      </c>
      <c r="AO26" s="61">
        <f>SUMIFS(Nov!$K$5:$K$605,Nov!$C$5:$C$605,'Resumo (2)'!E26,Nov!$V$5:$V$605,"Despesa",Nov!$L$5:$L$605,"Não Pago")</f>
        <v>0</v>
      </c>
      <c r="AP26" s="61">
        <f>SUMIFS(Dez!$K$5:$K$605,Dez!$C$5:$C$605,'Resumo (2)'!E26,Dez!$V$5:$V$605,"Despesa",Dez!$L$5:$L$605,"Não 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SUMIFS(Jan!$K$5:$K$586,Jan!$C$5:$C$586,'Resumo (2)'!E27,Jan!$V$5:$V$586,"Despesa",Jan!$L$5:$L$586,"Não Pago")</f>
        <v>0</v>
      </c>
      <c r="AF27" s="61">
        <f>SUMIFS(Fev!$K$5:$K$605,Fev!$C$5:$C$605,'Resumo (2)'!E27,Fev!$V$5:$V$605,"Despesa",Fev!$L$5:$L$605,"Não Pago")</f>
        <v>0</v>
      </c>
      <c r="AG27" s="61">
        <f>SUMIFS(Mar!$K$5:$K$605,Mar!$C$5:$C$605,'Resumo (2)'!E27,Mar!$V$5:$V$605,"Despesa",Mar!$L$5:$L$605,"Não Pago")</f>
        <v>0</v>
      </c>
      <c r="AH27" s="61">
        <f>SUMIFS(Abr!$K$5:$K$605,Abr!$C$5:$C$605,'Resumo (2)'!E27,Abr!$V$5:$V$605,"Despesa",Abr!$L$5:$L$605,"Não Pago")</f>
        <v>0</v>
      </c>
      <c r="AI27" s="61">
        <f>SUMIFS(Mai!$K$5:$K$605,Mai!$C$5:$C$605,'Resumo (2)'!E27,Mai!$V$5:$V$605,"Despesa",Mai!$L$5:$L$605,"Não Pago")</f>
        <v>0</v>
      </c>
      <c r="AJ27" s="61">
        <f>SUMIFS(Jun!$K$5:$K$605,Jun!$C$5:$C$605,'Resumo (2)'!E27,Jun!$V$5:$V$605,"Despesa",Jun!$L$5:$L$605,"Não Pago")</f>
        <v>0</v>
      </c>
      <c r="AK27" s="61">
        <f>SUMIFS(Jul!$K$5:$K$605,Jul!$C$5:$C$605,'Resumo (2)'!E27,Jul!$V$5:$V$605,"Despesa",Jul!$L$5:$L$605,"Não Pago")</f>
        <v>0</v>
      </c>
      <c r="AL27" s="61">
        <f>SUMIFS(Ago!$K$5:$K$596,Ago!$C$5:$C$596,'Resumo (2)'!E27,Ago!$V$5:$V$596,"Despesa",Ago!$L$5:$L$596,"Não Pago")</f>
        <v>0</v>
      </c>
      <c r="AM27" s="61">
        <f>SUMIFS(Set!$K$5:$K$605,Set!$C$5:$C$605,'Resumo (2)'!E27,Set!$V$5:$V$605,"Despesa",Set!$L$5:$L$605,"Não Pago")</f>
        <v>0</v>
      </c>
      <c r="AN27" s="61">
        <f>SUMIFS(Out!$K$5:$K$605,Out!$C$5:$C$605,'Resumo (2)'!E27,Out!$V$5:$V$605,"Despesa",Out!$L$5:$L$605,"Não Pago")</f>
        <v>0</v>
      </c>
      <c r="AO27" s="61">
        <f>SUMIFS(Nov!$K$5:$K$605,Nov!$C$5:$C$605,'Resumo (2)'!E27,Nov!$V$5:$V$605,"Despesa",Nov!$L$5:$L$605,"Não Pago")</f>
        <v>0</v>
      </c>
      <c r="AP27" s="61">
        <f>SUMIFS(Dez!$K$5:$K$605,Dez!$C$5:$C$605,'Resumo (2)'!E27,Dez!$V$5:$V$605,"Despesa",Dez!$L$5:$L$605,"Não 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SUMIFS(Jan!$K$5:$K$586,Jan!$C$5:$C$586,'Resumo (2)'!E28,Jan!$V$5:$V$586,"Despesa",Jan!$L$5:$L$586,"Não Pago")</f>
        <v>0</v>
      </c>
      <c r="AF28" s="61">
        <f>SUMIFS(Fev!$K$5:$K$605,Fev!$C$5:$C$605,'Resumo (2)'!E28,Fev!$V$5:$V$605,"Despesa",Fev!$L$5:$L$605,"Não Pago")</f>
        <v>0</v>
      </c>
      <c r="AG28" s="61">
        <f>SUMIFS(Mar!$K$5:$K$605,Mar!$C$5:$C$605,'Resumo (2)'!E28,Mar!$V$5:$V$605,"Despesa",Mar!$L$5:$L$605,"Não Pago")</f>
        <v>0</v>
      </c>
      <c r="AH28" s="61">
        <f>SUMIFS(Abr!$K$5:$K$605,Abr!$C$5:$C$605,'Resumo (2)'!E28,Abr!$V$5:$V$605,"Despesa",Abr!$L$5:$L$605,"Não Pago")</f>
        <v>0</v>
      </c>
      <c r="AI28" s="61">
        <f>SUMIFS(Mai!$K$5:$K$605,Mai!$C$5:$C$605,'Resumo (2)'!E28,Mai!$V$5:$V$605,"Despesa",Mai!$L$5:$L$605,"Não Pago")</f>
        <v>0</v>
      </c>
      <c r="AJ28" s="61">
        <f>SUMIFS(Jun!$K$5:$K$605,Jun!$C$5:$C$605,'Resumo (2)'!E28,Jun!$V$5:$V$605,"Despesa",Jun!$L$5:$L$605,"Não Pago")</f>
        <v>0</v>
      </c>
      <c r="AK28" s="61">
        <f>SUMIFS(Jul!$K$5:$K$605,Jul!$C$5:$C$605,'Resumo (2)'!E28,Jul!$V$5:$V$605,"Despesa",Jul!$L$5:$L$605,"Não Pago")</f>
        <v>0</v>
      </c>
      <c r="AL28" s="61">
        <f>SUMIFS(Ago!$K$5:$K$596,Ago!$C$5:$C$596,'Resumo (2)'!E28,Ago!$V$5:$V$596,"Despesa",Ago!$L$5:$L$596,"Não Pago")</f>
        <v>0</v>
      </c>
      <c r="AM28" s="61">
        <f>SUMIFS(Set!$K$5:$K$605,Set!$C$5:$C$605,'Resumo (2)'!E28,Set!$V$5:$V$605,"Despesa",Set!$L$5:$L$605,"Não Pago")</f>
        <v>0</v>
      </c>
      <c r="AN28" s="61">
        <f>SUMIFS(Out!$K$5:$K$605,Out!$C$5:$C$605,'Resumo (2)'!E28,Out!$V$5:$V$605,"Despesa",Out!$L$5:$L$605,"Não Pago")</f>
        <v>0</v>
      </c>
      <c r="AO28" s="61">
        <f>SUMIFS(Nov!$K$5:$K$605,Nov!$C$5:$C$605,'Resumo (2)'!E28,Nov!$V$5:$V$605,"Despesa",Nov!$L$5:$L$605,"Não Pago")</f>
        <v>0</v>
      </c>
      <c r="AP28" s="61">
        <f>SUMIFS(Dez!$K$5:$K$605,Dez!$C$5:$C$605,'Resumo (2)'!E28,Dez!$V$5:$V$605,"Despesa",Dez!$L$5:$L$605,"Não 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SUMIFS(Jan!$K$5:$K$586,Jan!$C$5:$C$586,'Resumo (2)'!E29,Jan!$V$5:$V$586,"Despesa",Jan!$L$5:$L$586,"Não Pago")</f>
        <v>0</v>
      </c>
      <c r="AF29" s="61">
        <f>SUMIFS(Fev!$K$5:$K$605,Fev!$C$5:$C$605,'Resumo (2)'!E29,Fev!$V$5:$V$605,"Despesa",Fev!$L$5:$L$605,"Não Pago")</f>
        <v>0</v>
      </c>
      <c r="AG29" s="61">
        <f>SUMIFS(Mar!$K$5:$K$605,Mar!$C$5:$C$605,'Resumo (2)'!E29,Mar!$V$5:$V$605,"Despesa",Mar!$L$5:$L$605,"Não Pago")</f>
        <v>0</v>
      </c>
      <c r="AH29" s="61">
        <f>SUMIFS(Abr!$K$5:$K$605,Abr!$C$5:$C$605,'Resumo (2)'!E29,Abr!$V$5:$V$605,"Despesa",Abr!$L$5:$L$605,"Não Pago")</f>
        <v>0</v>
      </c>
      <c r="AI29" s="61">
        <f>SUMIFS(Mai!$K$5:$K$605,Mai!$C$5:$C$605,'Resumo (2)'!E29,Mai!$V$5:$V$605,"Despesa",Mai!$L$5:$L$605,"Não Pago")</f>
        <v>0</v>
      </c>
      <c r="AJ29" s="61">
        <f>SUMIFS(Jun!$K$5:$K$605,Jun!$C$5:$C$605,'Resumo (2)'!E29,Jun!$V$5:$V$605,"Despesa",Jun!$L$5:$L$605,"Não Pago")</f>
        <v>0</v>
      </c>
      <c r="AK29" s="61">
        <f>SUMIFS(Jul!$K$5:$K$605,Jul!$C$5:$C$605,'Resumo (2)'!E29,Jul!$V$5:$V$605,"Despesa",Jul!$L$5:$L$605,"Não Pago")</f>
        <v>0</v>
      </c>
      <c r="AL29" s="61">
        <f>SUMIFS(Ago!$K$5:$K$596,Ago!$C$5:$C$596,'Resumo (2)'!E29,Ago!$V$5:$V$596,"Despesa",Ago!$L$5:$L$596,"Não Pago")</f>
        <v>0</v>
      </c>
      <c r="AM29" s="61">
        <f>SUMIFS(Set!$K$5:$K$605,Set!$C$5:$C$605,'Resumo (2)'!E29,Set!$V$5:$V$605,"Despesa",Set!$L$5:$L$605,"Não Pago")</f>
        <v>0</v>
      </c>
      <c r="AN29" s="61">
        <f>SUMIFS(Out!$K$5:$K$605,Out!$C$5:$C$605,'Resumo (2)'!E29,Out!$V$5:$V$605,"Despesa",Out!$L$5:$L$605,"Não Pago")</f>
        <v>0</v>
      </c>
      <c r="AO29" s="61">
        <f>SUMIFS(Nov!$K$5:$K$605,Nov!$C$5:$C$605,'Resumo (2)'!E29,Nov!$V$5:$V$605,"Despesa",Nov!$L$5:$L$605,"Não Pago")</f>
        <v>0</v>
      </c>
      <c r="AP29" s="61">
        <f>SUMIFS(Dez!$K$5:$K$605,Dez!$C$5:$C$605,'Resumo (2)'!E29,Dez!$V$5:$V$605,"Despesa",Dez!$L$5:$L$605,"Não 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SUMIFS(Jan!$K$5:$K$586,Jan!$C$5:$C$586,'Resumo (2)'!E30,Jan!$V$5:$V$586,"Despesa",Jan!$L$5:$L$586,"Não Pago")</f>
        <v>0</v>
      </c>
      <c r="AF30" s="61">
        <f>SUMIFS(Fev!$K$5:$K$605,Fev!$C$5:$C$605,'Resumo (2)'!E30,Fev!$V$5:$V$605,"Despesa",Fev!$L$5:$L$605,"Não Pago")</f>
        <v>0</v>
      </c>
      <c r="AG30" s="61">
        <f>SUMIFS(Mar!$K$5:$K$605,Mar!$C$5:$C$605,'Resumo (2)'!E30,Mar!$V$5:$V$605,"Despesa",Mar!$L$5:$L$605,"Não Pago")</f>
        <v>0</v>
      </c>
      <c r="AH30" s="61">
        <f>SUMIFS(Abr!$K$5:$K$605,Abr!$C$5:$C$605,'Resumo (2)'!E30,Abr!$V$5:$V$605,"Despesa",Abr!$L$5:$L$605,"Não Pago")</f>
        <v>0</v>
      </c>
      <c r="AI30" s="61">
        <f>SUMIFS(Mai!$K$5:$K$605,Mai!$C$5:$C$605,'Resumo (2)'!E30,Mai!$V$5:$V$605,"Despesa",Mai!$L$5:$L$605,"Não Pago")</f>
        <v>0</v>
      </c>
      <c r="AJ30" s="61">
        <f>SUMIFS(Jun!$K$5:$K$605,Jun!$C$5:$C$605,'Resumo (2)'!E30,Jun!$V$5:$V$605,"Despesa",Jun!$L$5:$L$605,"Não Pago")</f>
        <v>0</v>
      </c>
      <c r="AK30" s="61">
        <f>SUMIFS(Jul!$K$5:$K$605,Jul!$C$5:$C$605,'Resumo (2)'!E30,Jul!$V$5:$V$605,"Despesa",Jul!$L$5:$L$605,"Não Pago")</f>
        <v>0</v>
      </c>
      <c r="AL30" s="61">
        <f>SUMIFS(Ago!$K$5:$K$596,Ago!$C$5:$C$596,'Resumo (2)'!E30,Ago!$V$5:$V$596,"Despesa",Ago!$L$5:$L$596,"Não Pago")</f>
        <v>0</v>
      </c>
      <c r="AM30" s="61">
        <f>SUMIFS(Set!$K$5:$K$605,Set!$C$5:$C$605,'Resumo (2)'!E30,Set!$V$5:$V$605,"Despesa",Set!$L$5:$L$605,"Não Pago")</f>
        <v>0</v>
      </c>
      <c r="AN30" s="61">
        <f>SUMIFS(Out!$K$5:$K$605,Out!$C$5:$C$605,'Resumo (2)'!E30,Out!$V$5:$V$605,"Despesa",Out!$L$5:$L$605,"Não Pago")</f>
        <v>0</v>
      </c>
      <c r="AO30" s="61">
        <f>SUMIFS(Nov!$K$5:$K$605,Nov!$C$5:$C$605,'Resumo (2)'!E30,Nov!$V$5:$V$605,"Despesa",Nov!$L$5:$L$605,"Não Pago")</f>
        <v>0</v>
      </c>
      <c r="AP30" s="61">
        <f>SUMIFS(Dez!$K$5:$K$605,Dez!$C$5:$C$605,'Resumo (2)'!E30,Dez!$V$5:$V$605,"Despesa",Dez!$L$5:$L$605,"Não 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SUMIFS(Jan!$K$5:$K$586,Jan!$C$5:$C$586,'Resumo (2)'!E31,Jan!$V$5:$V$586,"Despesa",Jan!$L$5:$L$586,"Não Pago")</f>
        <v>0</v>
      </c>
      <c r="AF31" s="61">
        <f>SUMIFS(Fev!$K$5:$K$605,Fev!$C$5:$C$605,'Resumo (2)'!E31,Fev!$V$5:$V$605,"Despesa",Fev!$L$5:$L$605,"Não Pago")</f>
        <v>0</v>
      </c>
      <c r="AG31" s="61">
        <f>SUMIFS(Mar!$K$5:$K$605,Mar!$C$5:$C$605,'Resumo (2)'!E31,Mar!$V$5:$V$605,"Despesa",Mar!$L$5:$L$605,"Não Pago")</f>
        <v>0</v>
      </c>
      <c r="AH31" s="61">
        <f>SUMIFS(Abr!$K$5:$K$605,Abr!$C$5:$C$605,'Resumo (2)'!E31,Abr!$V$5:$V$605,"Despesa",Abr!$L$5:$L$605,"Não Pago")</f>
        <v>0</v>
      </c>
      <c r="AI31" s="61">
        <f>SUMIFS(Mai!$K$5:$K$605,Mai!$C$5:$C$605,'Resumo (2)'!E31,Mai!$V$5:$V$605,"Despesa",Mai!$L$5:$L$605,"Não Pago")</f>
        <v>0</v>
      </c>
      <c r="AJ31" s="61">
        <f>SUMIFS(Jun!$K$5:$K$605,Jun!$C$5:$C$605,'Resumo (2)'!E31,Jun!$V$5:$V$605,"Despesa",Jun!$L$5:$L$605,"Não Pago")</f>
        <v>0</v>
      </c>
      <c r="AK31" s="61">
        <f>SUMIFS(Jul!$K$5:$K$605,Jul!$C$5:$C$605,'Resumo (2)'!E31,Jul!$V$5:$V$605,"Despesa",Jul!$L$5:$L$605,"Não Pago")</f>
        <v>0</v>
      </c>
      <c r="AL31" s="61">
        <f>SUMIFS(Ago!$K$5:$K$596,Ago!$C$5:$C$596,'Resumo (2)'!E31,Ago!$V$5:$V$596,"Despesa",Ago!$L$5:$L$596,"Não Pago")</f>
        <v>0</v>
      </c>
      <c r="AM31" s="61">
        <f>SUMIFS(Set!$K$5:$K$605,Set!$C$5:$C$605,'Resumo (2)'!E31,Set!$V$5:$V$605,"Despesa",Set!$L$5:$L$605,"Não Pago")</f>
        <v>0</v>
      </c>
      <c r="AN31" s="61">
        <f>SUMIFS(Out!$K$5:$K$605,Out!$C$5:$C$605,'Resumo (2)'!E31,Out!$V$5:$V$605,"Despesa",Out!$L$5:$L$605,"Não Pago")</f>
        <v>0</v>
      </c>
      <c r="AO31" s="61">
        <f>SUMIFS(Nov!$K$5:$K$605,Nov!$C$5:$C$605,'Resumo (2)'!E31,Nov!$V$5:$V$605,"Despesa",Nov!$L$5:$L$605,"Não Pago")</f>
        <v>0</v>
      </c>
      <c r="AP31" s="61">
        <f>SUMIFS(Dez!$K$5:$K$605,Dez!$C$5:$C$605,'Resumo (2)'!E31,Dez!$V$5:$V$605,"Despesa",Dez!$L$5:$L$605,"Não 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SUMIFS(Jan!$K$5:$K$586,Jan!$C$5:$C$586,'Resumo (2)'!E32,Jan!$V$5:$V$586,"Despesa",Jan!$L$5:$L$586,"Não Pago")</f>
        <v>0</v>
      </c>
      <c r="AF32" s="61">
        <f>SUMIFS(Fev!$K$5:$K$605,Fev!$C$5:$C$605,'Resumo (2)'!E32,Fev!$V$5:$V$605,"Despesa",Fev!$L$5:$L$605,"Não Pago")</f>
        <v>0</v>
      </c>
      <c r="AG32" s="61">
        <f>SUMIFS(Mar!$K$5:$K$605,Mar!$C$5:$C$605,'Resumo (2)'!E32,Mar!$V$5:$V$605,"Despesa",Mar!$L$5:$L$605,"Não Pago")</f>
        <v>0</v>
      </c>
      <c r="AH32" s="61">
        <f>SUMIFS(Abr!$K$5:$K$605,Abr!$C$5:$C$605,'Resumo (2)'!E32,Abr!$V$5:$V$605,"Despesa",Abr!$L$5:$L$605,"Não Pago")</f>
        <v>0</v>
      </c>
      <c r="AI32" s="61">
        <f>SUMIFS(Mai!$K$5:$K$605,Mai!$C$5:$C$605,'Resumo (2)'!E32,Mai!$V$5:$V$605,"Despesa",Mai!$L$5:$L$605,"Não Pago")</f>
        <v>0</v>
      </c>
      <c r="AJ32" s="61">
        <f>SUMIFS(Jun!$K$5:$K$605,Jun!$C$5:$C$605,'Resumo (2)'!E32,Jun!$V$5:$V$605,"Despesa",Jun!$L$5:$L$605,"Não Pago")</f>
        <v>0</v>
      </c>
      <c r="AK32" s="61">
        <f>SUMIFS(Jul!$K$5:$K$605,Jul!$C$5:$C$605,'Resumo (2)'!E32,Jul!$V$5:$V$605,"Despesa",Jul!$L$5:$L$605,"Não Pago")</f>
        <v>0</v>
      </c>
      <c r="AL32" s="61">
        <f>SUMIFS(Ago!$K$5:$K$596,Ago!$C$5:$C$596,'Resumo (2)'!E32,Ago!$V$5:$V$596,"Despesa",Ago!$L$5:$L$596,"Não Pago")</f>
        <v>0</v>
      </c>
      <c r="AM32" s="61">
        <f>SUMIFS(Set!$K$5:$K$605,Set!$C$5:$C$605,'Resumo (2)'!E32,Set!$V$5:$V$605,"Despesa",Set!$L$5:$L$605,"Não Pago")</f>
        <v>0</v>
      </c>
      <c r="AN32" s="61">
        <f>SUMIFS(Out!$K$5:$K$605,Out!$C$5:$C$605,'Resumo (2)'!E32,Out!$V$5:$V$605,"Despesa",Out!$L$5:$L$605,"Não Pago")</f>
        <v>0</v>
      </c>
      <c r="AO32" s="61">
        <f>SUMIFS(Nov!$K$5:$K$605,Nov!$C$5:$C$605,'Resumo (2)'!E32,Nov!$V$5:$V$605,"Despesa",Nov!$L$5:$L$605,"Não Pago")</f>
        <v>0</v>
      </c>
      <c r="AP32" s="61">
        <f>SUMIFS(Dez!$K$5:$K$605,Dez!$C$5:$C$605,'Resumo (2)'!E32,Dez!$V$5:$V$605,"Despesa",Dez!$L$5:$L$605,"Não 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SUMIFS(Jan!$K$5:$K$586,Jan!$C$5:$C$586,'Resumo (2)'!E33,Jan!$V$5:$V$586,"Despesa",Jan!$L$5:$L$586,"Não Pago")</f>
        <v>0</v>
      </c>
      <c r="AF33" s="61">
        <f>SUMIFS(Fev!$K$5:$K$605,Fev!$C$5:$C$605,'Resumo (2)'!E33,Fev!$V$5:$V$605,"Despesa",Fev!$L$5:$L$605,"Não Pago")</f>
        <v>0</v>
      </c>
      <c r="AG33" s="61">
        <f>SUMIFS(Mar!$K$5:$K$605,Mar!$C$5:$C$605,'Resumo (2)'!E33,Mar!$V$5:$V$605,"Despesa",Mar!$L$5:$L$605,"Não Pago")</f>
        <v>0</v>
      </c>
      <c r="AH33" s="61">
        <f>SUMIFS(Abr!$K$5:$K$605,Abr!$C$5:$C$605,'Resumo (2)'!E33,Abr!$V$5:$V$605,"Despesa",Abr!$L$5:$L$605,"Não Pago")</f>
        <v>0</v>
      </c>
      <c r="AI33" s="61">
        <f>SUMIFS(Mai!$K$5:$K$605,Mai!$C$5:$C$605,'Resumo (2)'!E33,Mai!$V$5:$V$605,"Despesa",Mai!$L$5:$L$605,"Não Pago")</f>
        <v>0</v>
      </c>
      <c r="AJ33" s="61">
        <f>SUMIFS(Jun!$K$5:$K$605,Jun!$C$5:$C$605,'Resumo (2)'!E33,Jun!$V$5:$V$605,"Despesa",Jun!$L$5:$L$605,"Não Pago")</f>
        <v>0</v>
      </c>
      <c r="AK33" s="61">
        <f>SUMIFS(Jul!$K$5:$K$605,Jul!$C$5:$C$605,'Resumo (2)'!E33,Jul!$V$5:$V$605,"Despesa",Jul!$L$5:$L$605,"Não Pago")</f>
        <v>0</v>
      </c>
      <c r="AL33" s="61">
        <f>SUMIFS(Ago!$K$5:$K$596,Ago!$C$5:$C$596,'Resumo (2)'!E33,Ago!$V$5:$V$596,"Despesa",Ago!$L$5:$L$596,"Não Pago")</f>
        <v>0</v>
      </c>
      <c r="AM33" s="61">
        <f>SUMIFS(Set!$K$5:$K$605,Set!$C$5:$C$605,'Resumo (2)'!E33,Set!$V$5:$V$605,"Despesa",Set!$L$5:$L$605,"Não Pago")</f>
        <v>0</v>
      </c>
      <c r="AN33" s="61">
        <f>SUMIFS(Out!$K$5:$K$605,Out!$C$5:$C$605,'Resumo (2)'!E33,Out!$V$5:$V$605,"Despesa",Out!$L$5:$L$605,"Não Pago")</f>
        <v>0</v>
      </c>
      <c r="AO33" s="61">
        <f>SUMIFS(Nov!$K$5:$K$605,Nov!$C$5:$C$605,'Resumo (2)'!E33,Nov!$V$5:$V$605,"Despesa",Nov!$L$5:$L$605,"Não Pago")</f>
        <v>0</v>
      </c>
      <c r="AP33" s="61">
        <f>SUMIFS(Dez!$K$5:$K$605,Dez!$C$5:$C$605,'Resumo (2)'!E33,Dez!$V$5:$V$605,"Despesa",Dez!$L$5:$L$605,"Não 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SUMIFS(Jan!$K$5:$K$586,Jan!$C$5:$C$586,'Resumo (2)'!E34,Jan!$V$5:$V$586,"Despesa",Jan!$L$5:$L$586,"Não Pago")</f>
        <v>0</v>
      </c>
      <c r="AF34" s="61">
        <f>SUMIFS(Fev!$K$5:$K$605,Fev!$C$5:$C$605,'Resumo (2)'!E34,Fev!$V$5:$V$605,"Despesa",Fev!$L$5:$L$605,"Não Pago")</f>
        <v>0</v>
      </c>
      <c r="AG34" s="61">
        <f>SUMIFS(Mar!$K$5:$K$605,Mar!$C$5:$C$605,'Resumo (2)'!E34,Mar!$V$5:$V$605,"Despesa",Mar!$L$5:$L$605,"Não Pago")</f>
        <v>0</v>
      </c>
      <c r="AH34" s="61">
        <f>SUMIFS(Abr!$K$5:$K$605,Abr!$C$5:$C$605,'Resumo (2)'!E34,Abr!$V$5:$V$605,"Despesa",Abr!$L$5:$L$605,"Não Pago")</f>
        <v>0</v>
      </c>
      <c r="AI34" s="61">
        <f>SUMIFS(Mai!$K$5:$K$605,Mai!$C$5:$C$605,'Resumo (2)'!E34,Mai!$V$5:$V$605,"Despesa",Mai!$L$5:$L$605,"Não Pago")</f>
        <v>0</v>
      </c>
      <c r="AJ34" s="61">
        <f>SUMIFS(Jun!$K$5:$K$605,Jun!$C$5:$C$605,'Resumo (2)'!E34,Jun!$V$5:$V$605,"Despesa",Jun!$L$5:$L$605,"Não Pago")</f>
        <v>0</v>
      </c>
      <c r="AK34" s="61">
        <f>SUMIFS(Jul!$K$5:$K$605,Jul!$C$5:$C$605,'Resumo (2)'!E34,Jul!$V$5:$V$605,"Despesa",Jul!$L$5:$L$605,"Não Pago")</f>
        <v>0</v>
      </c>
      <c r="AL34" s="61">
        <f>SUMIFS(Ago!$K$5:$K$596,Ago!$C$5:$C$596,'Resumo (2)'!E34,Ago!$V$5:$V$596,"Despesa",Ago!$L$5:$L$596,"Não Pago")</f>
        <v>0</v>
      </c>
      <c r="AM34" s="61">
        <f>SUMIFS(Set!$K$5:$K$605,Set!$C$5:$C$605,'Resumo (2)'!E34,Set!$V$5:$V$605,"Despesa",Set!$L$5:$L$605,"Não Pago")</f>
        <v>0</v>
      </c>
      <c r="AN34" s="61">
        <f>SUMIFS(Out!$K$5:$K$605,Out!$C$5:$C$605,'Resumo (2)'!E34,Out!$V$5:$V$605,"Despesa",Out!$L$5:$L$605,"Não Pago")</f>
        <v>0</v>
      </c>
      <c r="AO34" s="61">
        <f>SUMIFS(Nov!$K$5:$K$605,Nov!$C$5:$C$605,'Resumo (2)'!E34,Nov!$V$5:$V$605,"Despesa",Nov!$L$5:$L$605,"Não Pago")</f>
        <v>0</v>
      </c>
      <c r="AP34" s="61">
        <f>SUMIFS(Dez!$K$5:$K$605,Dez!$C$5:$C$605,'Resumo (2)'!E34,Dez!$V$5:$V$605,"Despesa",Dez!$L$5:$L$605,"Não 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SUMIFS(Jan!$K$5:$K$586,Jan!$C$5:$C$586,'Resumo (2)'!E35,Jan!$V$5:$V$586,"Despesa",Jan!$L$5:$L$586,"Não Pago")</f>
        <v>0</v>
      </c>
      <c r="AF35" s="61">
        <f>SUMIFS(Fev!$K$5:$K$605,Fev!$C$5:$C$605,'Resumo (2)'!E35,Fev!$V$5:$V$605,"Despesa",Fev!$L$5:$L$605,"Não Pago")</f>
        <v>0</v>
      </c>
      <c r="AG35" s="61">
        <f>SUMIFS(Mar!$K$5:$K$605,Mar!$C$5:$C$605,'Resumo (2)'!E35,Mar!$V$5:$V$605,"Despesa",Mar!$L$5:$L$605,"Não Pago")</f>
        <v>0</v>
      </c>
      <c r="AH35" s="61">
        <f>SUMIFS(Abr!$K$5:$K$605,Abr!$C$5:$C$605,'Resumo (2)'!E35,Abr!$V$5:$V$605,"Despesa",Abr!$L$5:$L$605,"Não Pago")</f>
        <v>0</v>
      </c>
      <c r="AI35" s="61">
        <f>SUMIFS(Mai!$K$5:$K$605,Mai!$C$5:$C$605,'Resumo (2)'!E35,Mai!$V$5:$V$605,"Despesa",Mai!$L$5:$L$605,"Não Pago")</f>
        <v>0</v>
      </c>
      <c r="AJ35" s="61">
        <f>SUMIFS(Jun!$K$5:$K$605,Jun!$C$5:$C$605,'Resumo (2)'!E35,Jun!$V$5:$V$605,"Despesa",Jun!$L$5:$L$605,"Não Pago")</f>
        <v>0</v>
      </c>
      <c r="AK35" s="61">
        <f>SUMIFS(Jul!$K$5:$K$605,Jul!$C$5:$C$605,'Resumo (2)'!E35,Jul!$V$5:$V$605,"Despesa",Jul!$L$5:$L$605,"Não Pago")</f>
        <v>0</v>
      </c>
      <c r="AL35" s="61">
        <f>SUMIFS(Ago!$K$5:$K$596,Ago!$C$5:$C$596,'Resumo (2)'!E35,Ago!$V$5:$V$596,"Despesa",Ago!$L$5:$L$596,"Não Pago")</f>
        <v>0</v>
      </c>
      <c r="AM35" s="61">
        <f>SUMIFS(Set!$K$5:$K$605,Set!$C$5:$C$605,'Resumo (2)'!E35,Set!$V$5:$V$605,"Despesa",Set!$L$5:$L$605,"Não Pago")</f>
        <v>0</v>
      </c>
      <c r="AN35" s="61">
        <f>SUMIFS(Out!$K$5:$K$605,Out!$C$5:$C$605,'Resumo (2)'!E35,Out!$V$5:$V$605,"Despesa",Out!$L$5:$L$605,"Não Pago")</f>
        <v>0</v>
      </c>
      <c r="AO35" s="61">
        <f>SUMIFS(Nov!$K$5:$K$605,Nov!$C$5:$C$605,'Resumo (2)'!E35,Nov!$V$5:$V$605,"Despesa",Nov!$L$5:$L$605,"Não Pago")</f>
        <v>0</v>
      </c>
      <c r="AP35" s="61">
        <f>SUMIFS(Dez!$K$5:$K$605,Dez!$C$5:$C$605,'Resumo (2)'!E35,Dez!$V$5:$V$605,"Despesa",Dez!$L$5:$L$605,"Não 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SUMIFS(Jan!$K$5:$K$586,Jan!$C$5:$C$586,'Resumo (2)'!E36,Jan!$V$5:$V$586,"Despesa",Jan!$L$5:$L$586,"Não Pago")</f>
        <v>0</v>
      </c>
      <c r="AF36" s="61">
        <f>SUMIFS(Fev!$K$5:$K$605,Fev!$C$5:$C$605,'Resumo (2)'!E36,Fev!$V$5:$V$605,"Despesa",Fev!$L$5:$L$605,"Não Pago")</f>
        <v>0</v>
      </c>
      <c r="AG36" s="61">
        <f>SUMIFS(Mar!$K$5:$K$605,Mar!$C$5:$C$605,'Resumo (2)'!E36,Mar!$V$5:$V$605,"Despesa",Mar!$L$5:$L$605,"Não Pago")</f>
        <v>0</v>
      </c>
      <c r="AH36" s="61">
        <f>SUMIFS(Abr!$K$5:$K$605,Abr!$C$5:$C$605,'Resumo (2)'!E36,Abr!$V$5:$V$605,"Despesa",Abr!$L$5:$L$605,"Não Pago")</f>
        <v>0</v>
      </c>
      <c r="AI36" s="61">
        <f>SUMIFS(Mai!$K$5:$K$605,Mai!$C$5:$C$605,'Resumo (2)'!E36,Mai!$V$5:$V$605,"Despesa",Mai!$L$5:$L$605,"Não Pago")</f>
        <v>0</v>
      </c>
      <c r="AJ36" s="61">
        <f>SUMIFS(Jun!$K$5:$K$605,Jun!$C$5:$C$605,'Resumo (2)'!E36,Jun!$V$5:$V$605,"Despesa",Jun!$L$5:$L$605,"Não Pago")</f>
        <v>0</v>
      </c>
      <c r="AK36" s="61">
        <f>SUMIFS(Jul!$K$5:$K$605,Jul!$C$5:$C$605,'Resumo (2)'!E36,Jul!$V$5:$V$605,"Despesa",Jul!$L$5:$L$605,"Não Pago")</f>
        <v>0</v>
      </c>
      <c r="AL36" s="61">
        <f>SUMIFS(Ago!$K$5:$K$596,Ago!$C$5:$C$596,'Resumo (2)'!E36,Ago!$V$5:$V$596,"Despesa",Ago!$L$5:$L$596,"Não Pago")</f>
        <v>0</v>
      </c>
      <c r="AM36" s="61">
        <f>SUMIFS(Set!$K$5:$K$605,Set!$C$5:$C$605,'Resumo (2)'!E36,Set!$V$5:$V$605,"Despesa",Set!$L$5:$L$605,"Não Pago")</f>
        <v>0</v>
      </c>
      <c r="AN36" s="61">
        <f>SUMIFS(Out!$K$5:$K$605,Out!$C$5:$C$605,'Resumo (2)'!E36,Out!$V$5:$V$605,"Despesa",Out!$L$5:$L$605,"Não Pago")</f>
        <v>0</v>
      </c>
      <c r="AO36" s="61">
        <f>SUMIFS(Nov!$K$5:$K$605,Nov!$C$5:$C$605,'Resumo (2)'!E36,Nov!$V$5:$V$605,"Despesa",Nov!$L$5:$L$605,"Não Pago")</f>
        <v>0</v>
      </c>
      <c r="AP36" s="61">
        <f>SUMIFS(Dez!$K$5:$K$605,Dez!$C$5:$C$605,'Resumo (2)'!E36,Dez!$V$5:$V$605,"Despesa",Dez!$L$5:$L$605,"Não Pago")</f>
        <v>0</v>
      </c>
    </row>
    <row r="37" spans="1:42" ht="25.5" customHeight="1" thickTop="1" x14ac:dyDescent="0.25">
      <c r="A37" s="210"/>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SUMIFS(Jan!$K$5:$K$586,Jan!$C$5:$C$586,'Resumo (2)'!E37,Jan!$V$5:$V$586,"Despesa",Jan!$L$5:$L$586,"Não Pago")</f>
        <v>0</v>
      </c>
      <c r="AF37" s="61">
        <f>SUMIFS(Fev!$K$5:$K$605,Fev!$C$5:$C$605,'Resumo (2)'!E37,Fev!$V$5:$V$605,"Despesa",Fev!$L$5:$L$605,"Não Pago")</f>
        <v>0</v>
      </c>
      <c r="AG37" s="61">
        <f>SUMIFS(Mar!$K$5:$K$605,Mar!$C$5:$C$605,'Resumo (2)'!E37,Mar!$V$5:$V$605,"Despesa",Mar!$L$5:$L$605,"Não Pago")</f>
        <v>0</v>
      </c>
      <c r="AH37" s="61">
        <f>SUMIFS(Abr!$K$5:$K$605,Abr!$C$5:$C$605,'Resumo (2)'!E37,Abr!$V$5:$V$605,"Despesa",Abr!$L$5:$L$605,"Não Pago")</f>
        <v>0</v>
      </c>
      <c r="AI37" s="61">
        <f>SUMIFS(Mai!$K$5:$K$605,Mai!$C$5:$C$605,'Resumo (2)'!E37,Mai!$V$5:$V$605,"Despesa",Mai!$L$5:$L$605,"Não Pago")</f>
        <v>0</v>
      </c>
      <c r="AJ37" s="61">
        <f>SUMIFS(Jun!$K$5:$K$605,Jun!$C$5:$C$605,'Resumo (2)'!E37,Jun!$V$5:$V$605,"Despesa",Jun!$L$5:$L$605,"Não Pago")</f>
        <v>0</v>
      </c>
      <c r="AK37" s="61">
        <f>SUMIFS(Jul!$K$5:$K$605,Jul!$C$5:$C$605,'Resumo (2)'!E37,Jul!$V$5:$V$605,"Despesa",Jul!$L$5:$L$605,"Não Pago")</f>
        <v>0</v>
      </c>
      <c r="AL37" s="61">
        <f>SUMIFS(Ago!$K$5:$K$596,Ago!$C$5:$C$596,'Resumo (2)'!E37,Ago!$V$5:$V$596,"Despesa",Ago!$L$5:$L$596,"Não Pago")</f>
        <v>0</v>
      </c>
      <c r="AM37" s="61">
        <f>SUMIFS(Set!$K$5:$K$605,Set!$C$5:$C$605,'Resumo (2)'!E37,Set!$V$5:$V$605,"Despesa",Set!$L$5:$L$605,"Não Pago")</f>
        <v>0</v>
      </c>
      <c r="AN37" s="61">
        <f>SUMIFS(Out!$K$5:$K$605,Out!$C$5:$C$605,'Resumo (2)'!E37,Out!$V$5:$V$605,"Despesa",Out!$L$5:$L$605,"Não Pago")</f>
        <v>0</v>
      </c>
      <c r="AO37" s="61">
        <f>SUMIFS(Nov!$K$5:$K$605,Nov!$C$5:$C$605,'Resumo (2)'!E37,Nov!$V$5:$V$605,"Despesa",Nov!$L$5:$L$605,"Não Pago")</f>
        <v>0</v>
      </c>
      <c r="AP37" s="61">
        <f>SUMIFS(Dez!$K$5:$K$605,Dez!$C$5:$C$605,'Resumo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91" priority="3" operator="lessThan">
      <formula>0</formula>
    </cfRule>
    <cfRule type="cellIs" dxfId="90" priority="4" operator="greaterThan">
      <formula>0</formula>
    </cfRule>
  </conditionalFormatting>
  <conditionalFormatting sqref="K11">
    <cfRule type="cellIs" dxfId="89" priority="1" operator="greaterThan">
      <formula>0</formula>
    </cfRule>
    <cfRule type="cellIs" dxfId="88"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4"/>
      <c r="D1" s="254"/>
      <c r="E1" s="254"/>
      <c r="F1" s="254"/>
      <c r="G1" s="254"/>
      <c r="H1" s="254"/>
      <c r="I1" s="254"/>
      <c r="J1" s="254"/>
      <c r="K1" s="254"/>
      <c r="L1" s="254"/>
      <c r="M1" s="254"/>
      <c r="N1" s="254"/>
      <c r="O1" s="254"/>
      <c r="P1" s="254"/>
      <c r="Q1" s="254"/>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181</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0</v>
      </c>
      <c r="E6" s="45">
        <f>D10</f>
        <v>0</v>
      </c>
      <c r="F6" s="45">
        <f>E10</f>
        <v>0</v>
      </c>
      <c r="G6" s="45">
        <f t="shared" ref="G6:O6" si="0">F10</f>
        <v>0</v>
      </c>
      <c r="H6" s="45">
        <f t="shared" si="0"/>
        <v>0</v>
      </c>
      <c r="I6" s="45">
        <f t="shared" si="0"/>
        <v>0</v>
      </c>
      <c r="J6" s="45">
        <f t="shared" si="0"/>
        <v>0</v>
      </c>
      <c r="K6" s="45">
        <f t="shared" si="0"/>
        <v>0</v>
      </c>
      <c r="L6" s="45">
        <f t="shared" si="0"/>
        <v>0</v>
      </c>
      <c r="M6" s="45">
        <f t="shared" si="0"/>
        <v>0</v>
      </c>
      <c r="N6" s="45">
        <f t="shared" si="0"/>
        <v>0</v>
      </c>
      <c r="O6" s="45">
        <f t="shared" si="0"/>
        <v>0</v>
      </c>
      <c r="P6" s="77"/>
    </row>
    <row r="7" spans="1:17" ht="36.75" customHeight="1" thickTop="1" thickBot="1" x14ac:dyDescent="0.3">
      <c r="A7" s="210"/>
      <c r="C7" s="172"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7" ht="36.75" customHeight="1" thickTop="1" thickBot="1" x14ac:dyDescent="0.3">
      <c r="A8" s="210"/>
      <c r="C8" s="172" t="s">
        <v>63</v>
      </c>
      <c r="D8" s="45">
        <f>SUMIFS(Jan!$K$5:$K$586,Jan!$V$5:$V$586,"Despesa",Jan!$L$5:$L$586,"Pago")</f>
        <v>0</v>
      </c>
      <c r="E8" s="45">
        <f>SUMIFS(Fev!$K$5:$K$605,Fev!$V$5:$V$605,"Despesa",Fev!$L$5:$L$605,"Pago")</f>
        <v>0</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0</v>
      </c>
    </row>
    <row r="9" spans="1:17" ht="36.75" customHeight="1" thickTop="1" thickBot="1" x14ac:dyDescent="0.3">
      <c r="A9" s="210"/>
      <c r="C9" s="172" t="s">
        <v>64</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7" ht="36.75" customHeight="1" thickTop="1" thickBot="1" x14ac:dyDescent="0.3">
      <c r="A10" s="210"/>
      <c r="C10" s="172" t="s">
        <v>46</v>
      </c>
      <c r="D10" s="45">
        <f t="shared" ref="D10:N10" si="2">D9+D6</f>
        <v>0</v>
      </c>
      <c r="E10" s="45">
        <f t="shared" si="2"/>
        <v>0</v>
      </c>
      <c r="F10" s="45">
        <f t="shared" si="2"/>
        <v>0</v>
      </c>
      <c r="G10" s="45">
        <f t="shared" si="2"/>
        <v>0</v>
      </c>
      <c r="H10" s="45">
        <f t="shared" si="2"/>
        <v>0</v>
      </c>
      <c r="I10" s="45">
        <f t="shared" si="2"/>
        <v>0</v>
      </c>
      <c r="J10" s="45">
        <f t="shared" si="2"/>
        <v>0</v>
      </c>
      <c r="K10" s="45">
        <f t="shared" si="2"/>
        <v>0</v>
      </c>
      <c r="L10" s="45">
        <f t="shared" si="2"/>
        <v>0</v>
      </c>
      <c r="M10" s="45">
        <f t="shared" si="2"/>
        <v>0</v>
      </c>
      <c r="N10" s="45">
        <f t="shared" si="2"/>
        <v>0</v>
      </c>
      <c r="O10" s="45">
        <f>O9+O6</f>
        <v>0</v>
      </c>
      <c r="P10" s="45">
        <f>O10</f>
        <v>0</v>
      </c>
    </row>
    <row r="11" spans="1:17" ht="36.75" customHeight="1" thickTop="1" thickBot="1" x14ac:dyDescent="0.3">
      <c r="A11" s="210"/>
      <c r="C11" s="172" t="s">
        <v>65</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3" t="s">
        <v>139</v>
      </c>
      <c r="D14" s="243"/>
      <c r="E14" s="243"/>
      <c r="F14" s="243"/>
      <c r="G14" s="243"/>
      <c r="H14" s="243"/>
      <c r="I14" s="243"/>
      <c r="J14" s="243"/>
      <c r="K14" s="243"/>
      <c r="L14" s="243"/>
      <c r="M14" s="243"/>
    </row>
    <row r="15" spans="1:17" ht="33" customHeight="1" thickTop="1" thickBot="1" x14ac:dyDescent="0.3">
      <c r="A15" s="210"/>
      <c r="C15" s="31" t="s">
        <v>67</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87" priority="12" operator="lessThan">
      <formula>0</formula>
    </cfRule>
    <cfRule type="cellIs" dxfId="86" priority="13" operator="greaterThan">
      <formula>0</formula>
    </cfRule>
  </conditionalFormatting>
  <conditionalFormatting sqref="D9:P9">
    <cfRule type="cellIs" dxfId="85" priority="5" operator="lessThan">
      <formula>0</formula>
    </cfRule>
    <cfRule type="cellIs" dxfId="84" priority="6" operator="greaterThan">
      <formula>0</formula>
    </cfRule>
  </conditionalFormatting>
  <conditionalFormatting sqref="D17:P17">
    <cfRule type="cellIs" dxfId="83" priority="4" operator="greaterThan">
      <formula>0</formula>
    </cfRule>
  </conditionalFormatting>
  <conditionalFormatting sqref="P10">
    <cfRule type="cellIs" dxfId="82" priority="1" operator="greaterThan">
      <formula>0</formula>
    </cfRule>
    <cfRule type="cellIs" dxfId="81"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4"/>
      <c r="D1" s="254"/>
      <c r="E1" s="254"/>
      <c r="F1" s="254"/>
      <c r="G1" s="254"/>
      <c r="H1" s="254"/>
      <c r="I1" s="254"/>
      <c r="J1" s="254"/>
      <c r="K1" s="254"/>
      <c r="L1" s="254"/>
      <c r="M1" s="254"/>
      <c r="N1" s="254"/>
      <c r="O1" s="254"/>
      <c r="P1" s="254"/>
      <c r="Q1" s="254"/>
      <c r="R1" s="254"/>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77" t="s">
        <v>180</v>
      </c>
      <c r="D4" s="277"/>
      <c r="E4" s="171" t="s">
        <v>141</v>
      </c>
      <c r="F4" s="171" t="s">
        <v>47</v>
      </c>
      <c r="G4" s="171" t="s">
        <v>142</v>
      </c>
      <c r="H4" s="171" t="s">
        <v>137</v>
      </c>
      <c r="I4" s="171" t="s">
        <v>143</v>
      </c>
      <c r="J4" s="171" t="s">
        <v>138</v>
      </c>
      <c r="K4" s="171" t="s">
        <v>144</v>
      </c>
      <c r="L4" s="171" t="s">
        <v>145</v>
      </c>
      <c r="M4" s="171" t="s">
        <v>146</v>
      </c>
      <c r="N4" s="171" t="s">
        <v>147</v>
      </c>
      <c r="O4" s="171" t="s">
        <v>148</v>
      </c>
      <c r="P4" s="171" t="s">
        <v>149</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74" t="s">
        <v>74</v>
      </c>
      <c r="D6" s="274"/>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8" ht="30" customHeight="1" thickTop="1" thickBot="1" x14ac:dyDescent="0.3">
      <c r="A7" s="210"/>
      <c r="B7" s="61">
        <v>4</v>
      </c>
      <c r="C7" s="274" t="s">
        <v>70</v>
      </c>
      <c r="D7" s="274"/>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8" ht="30" customHeight="1" thickTop="1" thickBot="1" x14ac:dyDescent="0.3">
      <c r="A8" s="210"/>
      <c r="B8" s="61">
        <v>5</v>
      </c>
      <c r="C8" s="274" t="s">
        <v>71</v>
      </c>
      <c r="D8" s="274"/>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8" ht="30" customHeight="1" thickTop="1" thickBot="1" x14ac:dyDescent="0.3">
      <c r="A9" s="210"/>
      <c r="B9" s="61">
        <v>6</v>
      </c>
      <c r="C9" s="274" t="s">
        <v>72</v>
      </c>
      <c r="D9" s="274"/>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8" ht="30" customHeight="1" thickTop="1" thickBot="1" x14ac:dyDescent="0.3">
      <c r="A10" s="210"/>
      <c r="B10" s="61">
        <v>7</v>
      </c>
      <c r="C10" s="274" t="s">
        <v>182</v>
      </c>
      <c r="D10" s="274"/>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8" ht="30" customHeight="1" thickTop="1" thickBot="1" x14ac:dyDescent="0.3">
      <c r="A11" s="210"/>
      <c r="B11" s="61">
        <v>8</v>
      </c>
      <c r="C11" s="274" t="s">
        <v>45</v>
      </c>
      <c r="D11" s="274"/>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8" ht="30" customHeight="1" thickTop="1" thickBot="1" x14ac:dyDescent="0.3">
      <c r="A12" s="210"/>
      <c r="B12" s="61">
        <v>9</v>
      </c>
      <c r="C12" s="275" t="s">
        <v>75</v>
      </c>
      <c r="D12" s="276"/>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8" ht="30" customHeight="1" thickTop="1" thickBot="1" x14ac:dyDescent="0.3">
      <c r="A13" s="210"/>
      <c r="B13" s="61">
        <v>10</v>
      </c>
      <c r="C13" s="274" t="s">
        <v>186</v>
      </c>
      <c r="D13" s="274"/>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8" ht="30" customHeight="1" thickTop="1" thickBot="1" x14ac:dyDescent="0.3">
      <c r="A14" s="210"/>
      <c r="B14" s="61">
        <v>11</v>
      </c>
      <c r="C14" s="274" t="s">
        <v>307</v>
      </c>
      <c r="D14" s="274"/>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8" ht="43.5" customHeight="1" thickTop="1" thickBot="1" x14ac:dyDescent="0.3">
      <c r="A15" s="210"/>
      <c r="B15" s="61">
        <v>12</v>
      </c>
      <c r="C15" s="282" t="s">
        <v>76</v>
      </c>
      <c r="D15" s="282"/>
      <c r="E15" s="282"/>
      <c r="F15" s="282"/>
      <c r="G15" s="282"/>
      <c r="H15" s="282"/>
      <c r="I15" s="67"/>
      <c r="J15" s="67"/>
      <c r="K15" s="67"/>
      <c r="L15" s="67"/>
      <c r="M15" s="67"/>
      <c r="N15" s="67"/>
      <c r="O15" s="67"/>
      <c r="P15" s="67"/>
      <c r="Q15" s="68"/>
    </row>
    <row r="16" spans="1:18" ht="33.75" customHeight="1" thickTop="1" thickBot="1" x14ac:dyDescent="0.3">
      <c r="A16" s="210"/>
      <c r="B16" s="61">
        <v>13</v>
      </c>
      <c r="C16" s="277" t="s">
        <v>74</v>
      </c>
      <c r="D16" s="277"/>
      <c r="E16" s="173">
        <f>E18+E118</f>
        <v>0</v>
      </c>
      <c r="F16" s="173">
        <f t="shared" ref="F16:Q16" si="9">F18+F118</f>
        <v>0</v>
      </c>
      <c r="G16" s="173">
        <f t="shared" si="9"/>
        <v>0</v>
      </c>
      <c r="H16" s="173">
        <f t="shared" si="9"/>
        <v>0</v>
      </c>
      <c r="I16" s="173">
        <f t="shared" si="9"/>
        <v>0</v>
      </c>
      <c r="J16" s="173">
        <f t="shared" si="9"/>
        <v>0</v>
      </c>
      <c r="K16" s="173">
        <f t="shared" si="9"/>
        <v>0</v>
      </c>
      <c r="L16" s="173">
        <f t="shared" si="9"/>
        <v>0</v>
      </c>
      <c r="M16" s="173">
        <f t="shared" si="9"/>
        <v>0</v>
      </c>
      <c r="N16" s="173">
        <f t="shared" si="9"/>
        <v>0</v>
      </c>
      <c r="O16" s="173">
        <f t="shared" si="9"/>
        <v>0</v>
      </c>
      <c r="P16" s="173">
        <f t="shared" si="9"/>
        <v>0</v>
      </c>
      <c r="Q16" s="173">
        <f t="shared" si="9"/>
        <v>0</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0</v>
      </c>
      <c r="F18" s="176">
        <f t="shared" si="10"/>
        <v>0</v>
      </c>
      <c r="G18" s="176">
        <f t="shared" si="10"/>
        <v>0</v>
      </c>
      <c r="H18" s="176">
        <f t="shared" si="10"/>
        <v>0</v>
      </c>
      <c r="I18" s="176">
        <f t="shared" si="10"/>
        <v>0</v>
      </c>
      <c r="J18" s="176">
        <f t="shared" si="10"/>
        <v>0</v>
      </c>
      <c r="K18" s="176">
        <f t="shared" si="10"/>
        <v>0</v>
      </c>
      <c r="L18" s="176">
        <f t="shared" si="10"/>
        <v>0</v>
      </c>
      <c r="M18" s="176">
        <f t="shared" si="10"/>
        <v>0</v>
      </c>
      <c r="N18" s="176">
        <f t="shared" si="10"/>
        <v>0</v>
      </c>
      <c r="O18" s="176">
        <f t="shared" si="10"/>
        <v>0</v>
      </c>
      <c r="P18" s="176">
        <f t="shared" si="10"/>
        <v>0</v>
      </c>
      <c r="Q18" s="176">
        <f t="shared" si="10"/>
        <v>0</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t="str">
        <f>'PC Receitas'!C104</f>
        <v>4.1.99</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77" t="s">
        <v>70</v>
      </c>
      <c r="D219" s="277"/>
      <c r="E219" s="173">
        <f>E221+E321</f>
        <v>0</v>
      </c>
      <c r="F219" s="173">
        <f t="shared" ref="F219:Q219" si="16">F221+F321</f>
        <v>0</v>
      </c>
      <c r="G219" s="173">
        <f t="shared" si="16"/>
        <v>0</v>
      </c>
      <c r="H219" s="173">
        <f t="shared" si="16"/>
        <v>0</v>
      </c>
      <c r="I219" s="173">
        <f t="shared" si="16"/>
        <v>0</v>
      </c>
      <c r="J219" s="173">
        <f t="shared" si="16"/>
        <v>0</v>
      </c>
      <c r="K219" s="173">
        <f t="shared" si="16"/>
        <v>0</v>
      </c>
      <c r="L219" s="173">
        <f t="shared" si="16"/>
        <v>0</v>
      </c>
      <c r="M219" s="173">
        <f t="shared" si="16"/>
        <v>0</v>
      </c>
      <c r="N219" s="173">
        <f t="shared" si="16"/>
        <v>0</v>
      </c>
      <c r="O219" s="173">
        <f t="shared" si="16"/>
        <v>0</v>
      </c>
      <c r="P219" s="173">
        <f t="shared" si="16"/>
        <v>0</v>
      </c>
      <c r="Q219" s="173">
        <f t="shared" si="16"/>
        <v>0</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0</v>
      </c>
      <c r="P221" s="176">
        <f t="shared" si="17"/>
        <v>0</v>
      </c>
      <c r="Q221" s="176">
        <f t="shared" si="17"/>
        <v>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0</v>
      </c>
      <c r="F321" s="176">
        <f t="shared" si="20"/>
        <v>0</v>
      </c>
      <c r="G321" s="176">
        <f t="shared" si="20"/>
        <v>0</v>
      </c>
      <c r="H321" s="176">
        <f t="shared" si="20"/>
        <v>0</v>
      </c>
      <c r="I321" s="176">
        <f t="shared" si="20"/>
        <v>0</v>
      </c>
      <c r="J321" s="176">
        <f t="shared" si="20"/>
        <v>0</v>
      </c>
      <c r="K321" s="176">
        <f t="shared" si="20"/>
        <v>0</v>
      </c>
      <c r="L321" s="176">
        <f t="shared" si="20"/>
        <v>0</v>
      </c>
      <c r="M321" s="176">
        <f t="shared" si="20"/>
        <v>0</v>
      </c>
      <c r="N321" s="176">
        <f t="shared" si="20"/>
        <v>0</v>
      </c>
      <c r="O321" s="176">
        <f t="shared" si="20"/>
        <v>0</v>
      </c>
      <c r="P321" s="176">
        <f t="shared" si="20"/>
        <v>0</v>
      </c>
      <c r="Q321" s="176">
        <f t="shared" si="20"/>
        <v>0</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0</v>
      </c>
      <c r="F331" s="47">
        <f>SUMIFS(Fev!$K$5:$K$605,Fev!$V$5:$V$605,"Despesa",Fev!$G$5:$G$605,DRE!$D331)</f>
        <v>0</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0</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78" t="s">
        <v>90</v>
      </c>
      <c r="D422" s="279"/>
      <c r="E422" s="173">
        <f t="shared" ref="E422:P422" si="23">E16-E219</f>
        <v>0</v>
      </c>
      <c r="F422" s="173">
        <f t="shared" si="23"/>
        <v>0</v>
      </c>
      <c r="G422" s="173">
        <f t="shared" si="23"/>
        <v>0</v>
      </c>
      <c r="H422" s="173">
        <f t="shared" si="23"/>
        <v>0</v>
      </c>
      <c r="I422" s="173">
        <f t="shared" si="23"/>
        <v>0</v>
      </c>
      <c r="J422" s="173">
        <f t="shared" si="23"/>
        <v>0</v>
      </c>
      <c r="K422" s="173">
        <f t="shared" si="23"/>
        <v>0</v>
      </c>
      <c r="L422" s="173">
        <f t="shared" si="23"/>
        <v>0</v>
      </c>
      <c r="M422" s="173">
        <f t="shared" si="23"/>
        <v>0</v>
      </c>
      <c r="N422" s="173">
        <f t="shared" si="23"/>
        <v>0</v>
      </c>
      <c r="O422" s="173">
        <f t="shared" si="23"/>
        <v>0</v>
      </c>
      <c r="P422" s="173">
        <f t="shared" si="23"/>
        <v>0</v>
      </c>
      <c r="Q422" s="173">
        <f>SUM(E422:P422)</f>
        <v>0</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0" t="s">
        <v>72</v>
      </c>
      <c r="D424" s="281"/>
      <c r="E424" s="173">
        <f>E426+E626+E526</f>
        <v>0</v>
      </c>
      <c r="F424" s="173">
        <f t="shared" ref="F424:P424" si="24">F426+F626+F526</f>
        <v>0</v>
      </c>
      <c r="G424" s="173">
        <f t="shared" si="24"/>
        <v>0</v>
      </c>
      <c r="H424" s="173">
        <f t="shared" si="24"/>
        <v>0</v>
      </c>
      <c r="I424" s="173">
        <f t="shared" si="24"/>
        <v>0</v>
      </c>
      <c r="J424" s="173">
        <f t="shared" si="24"/>
        <v>0</v>
      </c>
      <c r="K424" s="173">
        <f t="shared" si="24"/>
        <v>0</v>
      </c>
      <c r="L424" s="173">
        <f t="shared" si="24"/>
        <v>0</v>
      </c>
      <c r="M424" s="173">
        <f t="shared" si="24"/>
        <v>0</v>
      </c>
      <c r="N424" s="173">
        <f t="shared" si="24"/>
        <v>0</v>
      </c>
      <c r="O424" s="173">
        <f t="shared" si="24"/>
        <v>0</v>
      </c>
      <c r="P424" s="173">
        <f t="shared" si="24"/>
        <v>0</v>
      </c>
      <c r="Q424" s="173">
        <f>SUM(E424:P424)</f>
        <v>0</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0</v>
      </c>
      <c r="F426" s="176">
        <f t="shared" si="25"/>
        <v>0</v>
      </c>
      <c r="G426" s="176">
        <f t="shared" si="25"/>
        <v>0</v>
      </c>
      <c r="H426" s="176">
        <f t="shared" si="25"/>
        <v>0</v>
      </c>
      <c r="I426" s="176">
        <f t="shared" si="25"/>
        <v>0</v>
      </c>
      <c r="J426" s="176">
        <f t="shared" si="25"/>
        <v>0</v>
      </c>
      <c r="K426" s="176">
        <f t="shared" si="25"/>
        <v>0</v>
      </c>
      <c r="L426" s="176">
        <f t="shared" si="25"/>
        <v>0</v>
      </c>
      <c r="M426" s="176">
        <f t="shared" si="25"/>
        <v>0</v>
      </c>
      <c r="N426" s="176">
        <f t="shared" si="25"/>
        <v>0</v>
      </c>
      <c r="O426" s="176">
        <f t="shared" si="25"/>
        <v>0</v>
      </c>
      <c r="P426" s="176">
        <f t="shared" si="25"/>
        <v>0</v>
      </c>
      <c r="Q426" s="176">
        <f t="shared" si="25"/>
        <v>0</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0</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0</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0</v>
      </c>
      <c r="F526" s="176">
        <f t="shared" si="28"/>
        <v>0</v>
      </c>
      <c r="G526" s="176">
        <f t="shared" si="28"/>
        <v>0</v>
      </c>
      <c r="H526" s="176">
        <f t="shared" si="28"/>
        <v>0</v>
      </c>
      <c r="I526" s="176">
        <f t="shared" si="28"/>
        <v>0</v>
      </c>
      <c r="J526" s="176">
        <f t="shared" si="28"/>
        <v>0</v>
      </c>
      <c r="K526" s="176">
        <f t="shared" si="28"/>
        <v>0</v>
      </c>
      <c r="L526" s="176">
        <f t="shared" si="28"/>
        <v>0</v>
      </c>
      <c r="M526" s="176">
        <f t="shared" si="28"/>
        <v>0</v>
      </c>
      <c r="N526" s="176">
        <f t="shared" si="28"/>
        <v>0</v>
      </c>
      <c r="O526" s="176">
        <f t="shared" si="28"/>
        <v>0</v>
      </c>
      <c r="P526" s="176">
        <f t="shared" si="28"/>
        <v>0</v>
      </c>
      <c r="Q526" s="176">
        <f t="shared" si="28"/>
        <v>0</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0</v>
      </c>
      <c r="F527" s="47">
        <f>SUMIFS(Fev!$K$5:$K$605,Fev!$V$5:$V$605,"Despesa",Fev!$G$5:$G$605,DRE!$D527)</f>
        <v>0</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0</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0" t="s">
        <v>73</v>
      </c>
      <c r="D727" s="281"/>
      <c r="E727" s="173">
        <f>E729-E829</f>
        <v>0</v>
      </c>
      <c r="F727" s="173">
        <f t="shared" ref="F727:Q727" si="34">F729-F829</f>
        <v>0</v>
      </c>
      <c r="G727" s="173">
        <f t="shared" si="34"/>
        <v>0</v>
      </c>
      <c r="H727" s="173">
        <f t="shared" si="34"/>
        <v>0</v>
      </c>
      <c r="I727" s="173">
        <f t="shared" si="34"/>
        <v>0</v>
      </c>
      <c r="J727" s="173">
        <f t="shared" si="34"/>
        <v>0</v>
      </c>
      <c r="K727" s="173">
        <f t="shared" si="34"/>
        <v>0</v>
      </c>
      <c r="L727" s="173">
        <f t="shared" si="34"/>
        <v>0</v>
      </c>
      <c r="M727" s="173">
        <f t="shared" si="34"/>
        <v>0</v>
      </c>
      <c r="N727" s="173">
        <f t="shared" si="34"/>
        <v>0</v>
      </c>
      <c r="O727" s="173">
        <f t="shared" si="34"/>
        <v>0</v>
      </c>
      <c r="P727" s="173">
        <f t="shared" si="34"/>
        <v>0</v>
      </c>
      <c r="Q727" s="173">
        <f t="shared" si="34"/>
        <v>0</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0</v>
      </c>
      <c r="F729" s="176">
        <f t="shared" si="35"/>
        <v>0</v>
      </c>
      <c r="G729" s="176">
        <f t="shared" si="35"/>
        <v>0</v>
      </c>
      <c r="H729" s="176">
        <f t="shared" si="35"/>
        <v>0</v>
      </c>
      <c r="I729" s="176">
        <f t="shared" si="35"/>
        <v>0</v>
      </c>
      <c r="J729" s="176">
        <f t="shared" si="35"/>
        <v>0</v>
      </c>
      <c r="K729" s="176">
        <f t="shared" si="35"/>
        <v>0</v>
      </c>
      <c r="L729" s="176">
        <f t="shared" si="35"/>
        <v>0</v>
      </c>
      <c r="M729" s="176">
        <f t="shared" si="35"/>
        <v>0</v>
      </c>
      <c r="N729" s="176">
        <f t="shared" si="35"/>
        <v>0</v>
      </c>
      <c r="O729" s="176">
        <f t="shared" si="35"/>
        <v>0</v>
      </c>
      <c r="P729" s="176">
        <f t="shared" si="35"/>
        <v>0</v>
      </c>
      <c r="Q729" s="176">
        <f t="shared" si="35"/>
        <v>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0</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0</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0</v>
      </c>
      <c r="F930" s="176">
        <f t="shared" ref="F930:O930" si="41">SUM(F931:F1029)</f>
        <v>0</v>
      </c>
      <c r="G930" s="176">
        <f t="shared" si="41"/>
        <v>0</v>
      </c>
      <c r="H930" s="176">
        <f t="shared" si="41"/>
        <v>0</v>
      </c>
      <c r="I930" s="176">
        <f t="shared" si="41"/>
        <v>0</v>
      </c>
      <c r="J930" s="176">
        <f t="shared" si="41"/>
        <v>0</v>
      </c>
      <c r="K930" s="176">
        <f t="shared" si="41"/>
        <v>0</v>
      </c>
      <c r="L930" s="176">
        <f t="shared" si="41"/>
        <v>0</v>
      </c>
      <c r="M930" s="176">
        <f t="shared" si="41"/>
        <v>0</v>
      </c>
      <c r="N930" s="176">
        <f t="shared" si="41"/>
        <v>0</v>
      </c>
      <c r="O930" s="176">
        <f t="shared" si="41"/>
        <v>0</v>
      </c>
      <c r="P930" s="176">
        <f>SUM(P931:P1029)</f>
        <v>0</v>
      </c>
      <c r="Q930" s="176">
        <f>SUM(Q931:Q1029)</f>
        <v>0</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0</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0</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78" t="s">
        <v>127</v>
      </c>
      <c r="D1031" s="279"/>
      <c r="E1031" s="173">
        <f>E422-E424+E727-E930</f>
        <v>0</v>
      </c>
      <c r="F1031" s="173">
        <f t="shared" ref="F1031:Q1031" si="44">F422-F424+F727-F930</f>
        <v>0</v>
      </c>
      <c r="G1031" s="173">
        <f t="shared" si="44"/>
        <v>0</v>
      </c>
      <c r="H1031" s="173">
        <f t="shared" si="44"/>
        <v>0</v>
      </c>
      <c r="I1031" s="173">
        <f t="shared" si="44"/>
        <v>0</v>
      </c>
      <c r="J1031" s="173">
        <f t="shared" si="44"/>
        <v>0</v>
      </c>
      <c r="K1031" s="173">
        <f t="shared" si="44"/>
        <v>0</v>
      </c>
      <c r="L1031" s="173">
        <f t="shared" si="44"/>
        <v>0</v>
      </c>
      <c r="M1031" s="173">
        <f t="shared" si="44"/>
        <v>0</v>
      </c>
      <c r="N1031" s="173">
        <f t="shared" si="44"/>
        <v>0</v>
      </c>
      <c r="O1031" s="173">
        <f t="shared" si="44"/>
        <v>0</v>
      </c>
      <c r="P1031" s="173">
        <f t="shared" si="44"/>
        <v>0</v>
      </c>
      <c r="Q1031" s="173">
        <f t="shared" si="44"/>
        <v>0</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179</v>
      </c>
      <c r="D1033" s="175" t="str">
        <f>VLOOKUP(C1033,'PC Despesas'!$X$4:$Y$103,2,FALSE)</f>
        <v>INVESTIMENTOS</v>
      </c>
      <c r="E1033" s="176">
        <f>SUM(E1034:E1132)</f>
        <v>0</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0</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0</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0</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422:D422"/>
    <mergeCell ref="C424:D424"/>
    <mergeCell ref="C11:D11"/>
    <mergeCell ref="C12:D12"/>
    <mergeCell ref="C14:D14"/>
    <mergeCell ref="C13:D13"/>
    <mergeCell ref="C1:R1"/>
    <mergeCell ref="C4:D4"/>
    <mergeCell ref="C6:D6"/>
    <mergeCell ref="C8:D8"/>
    <mergeCell ref="C7:D7"/>
    <mergeCell ref="C9:D9"/>
    <mergeCell ref="C10:D10"/>
  </mergeCells>
  <conditionalFormatting sqref="E10:P10">
    <cfRule type="cellIs" dxfId="80" priority="7" operator="lessThan">
      <formula>0</formula>
    </cfRule>
    <cfRule type="cellIs" dxfId="79" priority="8" operator="greaterThan">
      <formula>0</formula>
    </cfRule>
  </conditionalFormatting>
  <conditionalFormatting sqref="E8:Q8">
    <cfRule type="cellIs" dxfId="78" priority="3" operator="lessThan">
      <formula>0</formula>
    </cfRule>
    <cfRule type="cellIs" dxfId="77" priority="4" operator="greaterThan">
      <formula>0</formula>
    </cfRule>
  </conditionalFormatting>
  <conditionalFormatting sqref="E12:Q12">
    <cfRule type="cellIs" dxfId="76" priority="1" operator="lessThan">
      <formula>0</formula>
    </cfRule>
    <cfRule type="cellIs" dxfId="75"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77" t="s">
        <v>68</v>
      </c>
      <c r="D4" s="27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77" t="s">
        <v>140</v>
      </c>
      <c r="D6" s="277"/>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row>
    <row r="7" spans="1:18" ht="17.25" customHeight="1" thickTop="1" thickBot="1" x14ac:dyDescent="0.3">
      <c r="A7" s="210"/>
      <c r="C7" s="283"/>
      <c r="D7" s="283"/>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 t="shared" si="1"/>
        <v>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77" t="s">
        <v>67</v>
      </c>
      <c r="D4" s="27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77" t="s">
        <v>77</v>
      </c>
      <c r="D6" s="277"/>
      <c r="E6" s="184">
        <f>E8+E108+E208</f>
        <v>0</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0</v>
      </c>
    </row>
    <row r="7" spans="1:18" ht="17.25" customHeight="1" thickTop="1" thickBot="1" x14ac:dyDescent="0.3">
      <c r="A7" s="210"/>
      <c r="C7" s="284"/>
      <c r="D7" s="284"/>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f>'PC Receitas'!C103</f>
        <v>9999</v>
      </c>
      <c r="D107" s="35" t="str">
        <f>VLOOKUP(C107,'PC Receitas'!$C$4:$D$103,2,FALSE)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0</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0</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f>'PC Receitas'!G103</f>
        <v>9999</v>
      </c>
      <c r="D207" s="35" t="str">
        <f>VLOOKUP(C207,'PC Receitas'!$G$4:$H$103,2,FALSE)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212</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213</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214</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215</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216</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218</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219</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220</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221</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222</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223</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224</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225</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226</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227</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228</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229</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230</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231</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232</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233</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234</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235</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236</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237</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238</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239</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240</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241</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242</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243</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244</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245</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246</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247</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248</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249</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250</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251</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252</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253</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254</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255</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256</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257</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258</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259</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260</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261</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262</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263</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264</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265</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266</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267</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268</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269</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270</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271</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272</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273</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274</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275</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276</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277</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278</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279</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280</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281</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282</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283</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284</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285</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286</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287</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288</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289</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290</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291</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292</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293</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294</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295</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296</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297</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298</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299</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300</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301</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4"/>
      <c r="D1" s="254"/>
      <c r="E1" s="254"/>
      <c r="F1" s="254"/>
      <c r="G1" s="254"/>
      <c r="H1" s="254"/>
      <c r="I1" s="254"/>
      <c r="J1" s="254"/>
      <c r="K1" s="254"/>
      <c r="L1" s="254"/>
      <c r="M1" s="254"/>
      <c r="N1" s="254"/>
      <c r="O1" s="254"/>
      <c r="P1" s="254"/>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85" t="s">
        <v>78</v>
      </c>
      <c r="D4" s="285"/>
      <c r="E4" s="285"/>
      <c r="F4" s="285"/>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85" t="s">
        <v>81</v>
      </c>
      <c r="D34" s="285"/>
      <c r="E34" s="285"/>
      <c r="F34" s="285"/>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85" t="s">
        <v>82</v>
      </c>
      <c r="D49" s="285"/>
      <c r="E49" s="285"/>
      <c r="I49" s="285" t="s">
        <v>83</v>
      </c>
      <c r="J49" s="285"/>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85" t="s">
        <v>183</v>
      </c>
      <c r="D68" s="285"/>
      <c r="E68" s="285"/>
      <c r="F68" s="285"/>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86" t="s">
        <v>205</v>
      </c>
      <c r="D85" s="286"/>
      <c r="E85" s="286"/>
      <c r="F85" s="286"/>
      <c r="G85" s="286"/>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4"/>
      <c r="D1" s="254"/>
      <c r="E1" s="254"/>
      <c r="F1" s="254"/>
      <c r="G1" s="254"/>
      <c r="H1" s="254"/>
      <c r="I1" s="254"/>
      <c r="J1" s="254"/>
      <c r="K1" s="254"/>
      <c r="L1" s="254"/>
      <c r="M1" s="254"/>
      <c r="N1" s="254"/>
      <c r="O1" s="254"/>
      <c r="P1" s="254"/>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69" t="s">
        <v>141</v>
      </c>
      <c r="F4" s="270"/>
      <c r="G4" s="270"/>
      <c r="H4" s="271"/>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85" t="s">
        <v>185</v>
      </c>
      <c r="D6" s="285"/>
      <c r="E6" s="285"/>
      <c r="F6" s="59">
        <f>SUM(Z7:Z9)</f>
        <v>0</v>
      </c>
      <c r="I6" s="286" t="str">
        <f>"2. Top "&amp;Y8</f>
        <v>2. Top RECEITAS COM PRODUTO</v>
      </c>
      <c r="J6" s="286"/>
      <c r="K6" s="288"/>
      <c r="L6" s="257">
        <f>Z8</f>
        <v>0</v>
      </c>
      <c r="M6" s="287"/>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0</v>
      </c>
      <c r="AD7" s="61" t="s">
        <v>303</v>
      </c>
      <c r="AE7" s="61" t="s">
        <v>304</v>
      </c>
      <c r="AF7" s="61" t="s">
        <v>305</v>
      </c>
      <c r="AG7" s="61" t="s">
        <v>305</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0</v>
      </c>
      <c r="AB8" s="61" t="str">
        <f>DRE!D18</f>
        <v>RECEITAS COM PRODUTO</v>
      </c>
      <c r="AC8" s="61">
        <f>HLOOKUP($E$4,DRE!$C$4:$Q$1132,ROW('G. Receitas'!X15),FALSE)</f>
        <v>0</v>
      </c>
      <c r="AE8" s="61" t="s">
        <v>304</v>
      </c>
      <c r="AF8" s="61" t="s">
        <v>305</v>
      </c>
      <c r="AG8" s="61" t="s">
        <v>305</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0</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0</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85" t="str">
        <f>"3. Top "&amp;Y9</f>
        <v xml:space="preserve">3. Top </v>
      </c>
      <c r="D24" s="285"/>
      <c r="E24" s="285"/>
      <c r="F24" s="59">
        <f>Z9</f>
        <v>0</v>
      </c>
      <c r="H24" s="13"/>
      <c r="I24" s="286" t="str">
        <f>"4. Top "&amp;Y7</f>
        <v>4. Top RECEITAS NÃO OPERACIONAIS</v>
      </c>
      <c r="J24" s="286"/>
      <c r="K24" s="286"/>
      <c r="L24" s="257">
        <f>Z7</f>
        <v>0</v>
      </c>
      <c r="M24" s="287"/>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85"/>
      <c r="D44" s="285"/>
      <c r="E44" s="285"/>
      <c r="F44" s="285"/>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85"/>
      <c r="D59" s="285"/>
      <c r="E59" s="285"/>
      <c r="I59" s="285"/>
      <c r="J59" s="285"/>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85"/>
      <c r="D78" s="285"/>
      <c r="E78" s="285"/>
      <c r="F78" s="285"/>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86"/>
      <c r="D95" s="286"/>
      <c r="E95" s="286"/>
      <c r="F95" s="286"/>
      <c r="G95" s="286"/>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303</v>
      </c>
      <c r="AE108" s="61" t="s">
        <v>304</v>
      </c>
      <c r="AF108" s="61" t="s">
        <v>305</v>
      </c>
      <c r="AG108" s="61" t="s">
        <v>305</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303</v>
      </c>
      <c r="AE211" s="61" t="s">
        <v>304</v>
      </c>
      <c r="AF211" s="61" t="s">
        <v>305</v>
      </c>
      <c r="AG211" s="61" t="s">
        <v>305</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0</v>
      </c>
      <c r="AD311" s="61" t="str">
        <f t="shared" si="15"/>
        <v/>
      </c>
      <c r="AE311" s="61" t="s">
        <v>304</v>
      </c>
      <c r="AF311" s="61" t="s">
        <v>305</v>
      </c>
      <c r="AG311" s="61" t="s">
        <v>305</v>
      </c>
      <c r="AJ311" s="61"/>
    </row>
    <row r="312" spans="27:42"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0</v>
      </c>
      <c r="AD412" s="61" t="str">
        <f t="shared" si="20"/>
        <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0</v>
      </c>
      <c r="AD414" s="61" t="str">
        <f t="shared" si="20"/>
        <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0</v>
      </c>
      <c r="AD416" s="61" t="s">
        <v>303</v>
      </c>
      <c r="AE416" s="61" t="s">
        <v>304</v>
      </c>
      <c r="AF416" s="61" t="s">
        <v>305</v>
      </c>
      <c r="AG416" s="61" t="s">
        <v>305</v>
      </c>
      <c r="AJ416" s="61"/>
    </row>
    <row r="417" spans="27:36"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0</v>
      </c>
      <c r="AD421" s="61" t="str">
        <f t="shared" si="23"/>
        <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303</v>
      </c>
      <c r="AE516" s="61" t="s">
        <v>304</v>
      </c>
      <c r="AF516" s="61" t="s">
        <v>305</v>
      </c>
      <c r="AG516" s="61" t="s">
        <v>305</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303</v>
      </c>
      <c r="AE616" s="61" t="s">
        <v>304</v>
      </c>
      <c r="AF616" s="61" t="s">
        <v>305</v>
      </c>
      <c r="AG616" s="61" t="s">
        <v>305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303</v>
      </c>
      <c r="AE719" s="61" t="s">
        <v>304</v>
      </c>
      <c r="AF719" s="61" t="s">
        <v>305</v>
      </c>
      <c r="AG719" s="61" t="s">
        <v>305</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303</v>
      </c>
      <c r="AE819" s="61" t="s">
        <v>304</v>
      </c>
      <c r="AF819" s="61" t="s">
        <v>305</v>
      </c>
      <c r="AG819" s="61" t="s">
        <v>305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303</v>
      </c>
      <c r="AE920" s="61" t="s">
        <v>304</v>
      </c>
      <c r="AF920" s="61" t="s">
        <v>305</v>
      </c>
      <c r="AG920" s="61" t="s">
        <v>305</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303</v>
      </c>
      <c r="AE1023" s="61" t="s">
        <v>304</v>
      </c>
      <c r="AF1023" s="61" t="s">
        <v>305</v>
      </c>
      <c r="AG1023" s="61" t="s">
        <v>305</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RDB</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4"/>
      <c r="D1" s="254"/>
      <c r="E1" s="254"/>
      <c r="F1" s="254"/>
      <c r="G1" s="254"/>
      <c r="H1" s="254"/>
      <c r="I1" s="254"/>
      <c r="J1" s="254"/>
      <c r="K1" s="254"/>
      <c r="L1" s="254"/>
      <c r="M1" s="254"/>
      <c r="N1" s="254"/>
      <c r="O1" s="254"/>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69" t="s">
        <v>141</v>
      </c>
      <c r="F4" s="270"/>
      <c r="G4" s="270"/>
      <c r="H4" s="271"/>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85" t="s">
        <v>187</v>
      </c>
      <c r="D6" s="285"/>
      <c r="E6" s="285"/>
      <c r="F6" s="73">
        <f>SUM('G. Receitas'!Z10:Z17)</f>
        <v>0</v>
      </c>
      <c r="J6" s="286" t="str">
        <f>"2. "&amp;'G. Receitas'!Y10</f>
        <v>2. DESPESAS COM PRODUTOS</v>
      </c>
      <c r="K6" s="286"/>
      <c r="L6" s="288"/>
      <c r="M6" s="289">
        <f>'G. Receitas'!Z10</f>
        <v>0</v>
      </c>
      <c r="N6" s="289"/>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85" t="str">
        <f>"3. "&amp;'G. Receitas'!Y11</f>
        <v>3. DESPESAS COM SERVIÇOS</v>
      </c>
      <c r="D24" s="285"/>
      <c r="E24" s="285"/>
      <c r="F24" s="73">
        <f>'G. Receitas'!Z11</f>
        <v>0</v>
      </c>
      <c r="H24" s="13"/>
      <c r="I24" s="13"/>
      <c r="J24" s="286" t="str">
        <f>"4. "&amp;'G. Receitas'!Y15</f>
        <v>4. DESPESAS NÃO OPERACIONAIS</v>
      </c>
      <c r="K24" s="286"/>
      <c r="L24" s="286"/>
      <c r="M24" s="289">
        <f>'G. Receitas'!Z15</f>
        <v>0</v>
      </c>
      <c r="N24" s="289"/>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85" t="str">
        <f>"5. "&amp;'G. Receitas'!Y12</f>
        <v>5. DESPESAS COM RH</v>
      </c>
      <c r="D44" s="285"/>
      <c r="E44" s="285"/>
      <c r="F44" s="73">
        <f>'G. Receitas'!Z12</f>
        <v>0</v>
      </c>
      <c r="H44" s="13"/>
      <c r="I44" s="13"/>
      <c r="J44" s="286" t="str">
        <f>"6. "&amp;'G. Receitas'!Y13</f>
        <v>6. DESPESAS OPERACIONAIS</v>
      </c>
      <c r="K44" s="286"/>
      <c r="L44" s="286"/>
      <c r="M44" s="289">
        <f>'G. Receitas'!Z13</f>
        <v>0</v>
      </c>
      <c r="N44" s="289"/>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85" t="str">
        <f>"7. "&amp;'G. Receitas'!Y14</f>
        <v>7. DESPESAS DE MARKETING</v>
      </c>
      <c r="D62" s="285"/>
      <c r="E62" s="285"/>
      <c r="F62" s="74">
        <f>'G. Receitas'!Z14</f>
        <v>0</v>
      </c>
      <c r="H62" s="13"/>
      <c r="I62" s="13"/>
      <c r="J62" s="286" t="str">
        <f>"8. "&amp;'G. Receitas'!Y16</f>
        <v>8. IMPOSTOS</v>
      </c>
      <c r="K62" s="286"/>
      <c r="L62" s="286"/>
      <c r="M62" s="289">
        <f>'G. Receitas'!Z16</f>
        <v>0</v>
      </c>
      <c r="N62" s="289"/>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85" t="str">
        <f>"9. "&amp;'G. Receitas'!Y17</f>
        <v>9. INVESTIMENTOS</v>
      </c>
      <c r="D80" s="285"/>
      <c r="E80" s="285"/>
      <c r="F80" s="74">
        <f>'G. Receitas'!Z17</f>
        <v>0</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85"/>
      <c r="D93" s="285"/>
      <c r="E93" s="285"/>
      <c r="F93" s="285"/>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86"/>
      <c r="D115" s="286"/>
      <c r="E115" s="286"/>
      <c r="F115" s="286"/>
      <c r="G115" s="286"/>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O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3"/>
      <c r="D1" s="253"/>
      <c r="E1" s="253"/>
      <c r="F1" s="253"/>
      <c r="G1" s="253"/>
      <c r="H1" s="253"/>
      <c r="I1" s="253"/>
      <c r="J1" s="253"/>
      <c r="K1" s="253"/>
      <c r="L1" s="253"/>
      <c r="M1" s="253"/>
      <c r="N1" s="253"/>
      <c r="O1" s="253"/>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296" t="s">
        <v>141</v>
      </c>
      <c r="F4" s="297"/>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0</v>
      </c>
      <c r="E6" s="179" t="s">
        <v>177</v>
      </c>
      <c r="F6" s="58" t="str">
        <f>HLOOKUP($E$4,$C$13:$N$32,7,FALSE)</f>
        <v>-</v>
      </c>
      <c r="G6" s="189" t="s">
        <v>67</v>
      </c>
      <c r="H6" s="90">
        <f>HLOOKUP($E$4,$C$13:$N$32,12,FALSE)</f>
        <v>0</v>
      </c>
      <c r="I6" s="189" t="s">
        <v>69</v>
      </c>
      <c r="J6" s="90">
        <f>IF(HLOOKUP($E$4,$C$13:$N$32,17,FALSE)&lt;0,"-",HLOOKUP($E$4,$C$13:$N$32,17,FALSE))</f>
        <v>0</v>
      </c>
    </row>
    <row r="7" spans="1:20" ht="34.5" customHeight="1" thickTop="1" thickBot="1" x14ac:dyDescent="0.3">
      <c r="A7" s="210"/>
      <c r="C7" s="179" t="s">
        <v>63</v>
      </c>
      <c r="D7" s="92">
        <f>HLOOKUP($E$4,$C$13:$N$32,3,FALSE)</f>
        <v>0</v>
      </c>
      <c r="E7" s="179" t="s">
        <v>178</v>
      </c>
      <c r="F7" s="90">
        <f>HLOOKUP($E$4,$C$13:$N$32,8,FALSE)</f>
        <v>0</v>
      </c>
      <c r="G7" s="189" t="s">
        <v>68</v>
      </c>
      <c r="H7" s="90">
        <f>HLOOKUP($E$4,$C$13:$N$32,13,FALSE)</f>
        <v>0</v>
      </c>
      <c r="I7" s="179" t="s">
        <v>46</v>
      </c>
      <c r="J7" s="90">
        <f>HLOOKUP($E$4,$C$13:$N$32,18,FALSE)</f>
        <v>0</v>
      </c>
    </row>
    <row r="8" spans="1:20" ht="16.5" thickTop="1" thickBot="1" x14ac:dyDescent="0.3">
      <c r="A8" s="210"/>
    </row>
    <row r="9" spans="1:20" ht="33" customHeight="1" thickTop="1" thickBot="1" x14ac:dyDescent="0.3">
      <c r="A9" s="210"/>
      <c r="C9" s="292" t="s">
        <v>84</v>
      </c>
      <c r="D9" s="293"/>
      <c r="E9" s="292" t="s">
        <v>85</v>
      </c>
      <c r="F9" s="293"/>
      <c r="G9" s="292" t="s">
        <v>86</v>
      </c>
      <c r="H9" s="293"/>
      <c r="I9" s="294" t="s">
        <v>87</v>
      </c>
      <c r="J9" s="294"/>
    </row>
    <row r="10" spans="1:20" ht="139.5" customHeight="1" thickTop="1" thickBot="1" x14ac:dyDescent="0.3">
      <c r="A10" s="210"/>
      <c r="C10" s="290" t="str">
        <f>HLOOKUP($E$4,$C$13:$N$32,5,FALSE)</f>
        <v>Suas receitas e despesas se igualaram esse mês. Se puder, busque reduzir custos para o póximo mês que isso pode deixar seu resultado positivo</v>
      </c>
      <c r="D10" s="291"/>
      <c r="E10" s="290" t="str">
        <f>HLOOKUP($E$4,$C$13:$N$32,10,FALSE)</f>
        <v>Mês anterior sem resultado para comparação</v>
      </c>
      <c r="F10" s="291"/>
      <c r="G10" s="290" t="str">
        <f>HLOOKUP($E$4,$C$13:$N$32,15,FALSE)</f>
        <v>Seu contas a pagar e a receber se igualaram esse mês</v>
      </c>
      <c r="H10" s="291"/>
      <c r="I10" s="295" t="str">
        <f>HLOOKUP($E$4,$C$13:$N$32,20,FALSE)</f>
        <v>Como os valores acumulados que você tem é exatamente igual ao seu Contas a Pagar, você precisa se preocupar bastante com o póximo mês, pois se nada for feito e você tiver outro mês com muitas contas a pagar, entrará no vermelho</v>
      </c>
      <c r="J10" s="295"/>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151</v>
      </c>
      <c r="D12" s="61"/>
      <c r="E12" s="61"/>
      <c r="F12" s="61"/>
      <c r="G12" s="61"/>
      <c r="H12" s="61"/>
      <c r="I12" s="61"/>
      <c r="J12" s="61"/>
      <c r="K12" s="61"/>
      <c r="L12" s="61"/>
      <c r="M12" s="61"/>
      <c r="N12" s="61"/>
    </row>
    <row r="13" spans="1:20" s="60" customFormat="1" ht="16.5" customHeight="1" x14ac:dyDescent="0.25">
      <c r="A13" s="210"/>
      <c r="B13" s="61"/>
      <c r="C13" s="61" t="s">
        <v>141</v>
      </c>
      <c r="D13" s="61" t="s">
        <v>47</v>
      </c>
      <c r="E13" s="61" t="s">
        <v>142</v>
      </c>
      <c r="F13" s="61" t="s">
        <v>137</v>
      </c>
      <c r="G13" s="61" t="s">
        <v>143</v>
      </c>
      <c r="H13" s="61" t="s">
        <v>138</v>
      </c>
      <c r="I13" s="61" t="s">
        <v>144</v>
      </c>
      <c r="J13" s="61" t="s">
        <v>145</v>
      </c>
      <c r="K13" s="61" t="s">
        <v>146</v>
      </c>
      <c r="L13" s="61" t="s">
        <v>147</v>
      </c>
      <c r="M13" s="61" t="s">
        <v>148</v>
      </c>
      <c r="N13" s="61" t="s">
        <v>149</v>
      </c>
    </row>
    <row r="14" spans="1:20" s="60" customFormat="1" ht="16.5" customHeight="1" x14ac:dyDescent="0.25">
      <c r="A14" s="210"/>
      <c r="B14" s="61" t="s">
        <v>154</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0"/>
      <c r="B15" s="61" t="s">
        <v>155</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152</v>
      </c>
      <c r="D18" s="61"/>
      <c r="E18" s="61"/>
      <c r="F18" s="61"/>
      <c r="G18" s="61"/>
      <c r="H18" s="61"/>
      <c r="I18" s="61"/>
      <c r="J18" s="61"/>
      <c r="K18" s="61"/>
      <c r="L18" s="61"/>
      <c r="M18" s="61"/>
      <c r="N18" s="61"/>
    </row>
    <row r="19" spans="1:15" s="60" customFormat="1" ht="16.5" customHeight="1" x14ac:dyDescent="0.25">
      <c r="A19" s="210"/>
      <c r="B19" s="61" t="s">
        <v>208</v>
      </c>
      <c r="C19" s="61" t="s">
        <v>89</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10"/>
      <c r="B20" s="61" t="s">
        <v>156</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10"/>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10"/>
      <c r="B22" s="61"/>
      <c r="C22" s="61" t="s">
        <v>209</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0"/>
      <c r="B23" s="61"/>
      <c r="C23" s="61" t="s">
        <v>153</v>
      </c>
      <c r="D23" s="61"/>
      <c r="E23" s="61"/>
      <c r="F23" s="61"/>
      <c r="G23" s="61"/>
      <c r="H23" s="61"/>
      <c r="I23" s="61"/>
      <c r="J23" s="61"/>
      <c r="K23" s="61"/>
      <c r="L23" s="61"/>
      <c r="M23" s="61"/>
      <c r="N23" s="61"/>
    </row>
    <row r="24" spans="1:15" ht="16.5" customHeight="1" x14ac:dyDescent="0.25">
      <c r="A24" s="210"/>
      <c r="B24" s="61" t="s">
        <v>157</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158</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10"/>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159</v>
      </c>
      <c r="D28" s="61"/>
      <c r="E28" s="61"/>
      <c r="F28" s="61"/>
      <c r="G28" s="61"/>
      <c r="H28" s="61"/>
      <c r="I28" s="61"/>
      <c r="J28" s="61"/>
      <c r="K28" s="61"/>
      <c r="L28" s="61"/>
      <c r="M28" s="61"/>
      <c r="N28" s="61"/>
    </row>
    <row r="29" spans="1:15" ht="16.5" customHeight="1" x14ac:dyDescent="0.25">
      <c r="A29" s="210"/>
      <c r="B29" s="61" t="s">
        <v>160</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10"/>
      <c r="B30" s="61" t="s">
        <v>161</v>
      </c>
      <c r="C30" s="61">
        <f>FC!D10</f>
        <v>0</v>
      </c>
      <c r="D30" s="61">
        <f>FC!E10</f>
        <v>0</v>
      </c>
      <c r="E30" s="61">
        <f>FC!F10</f>
        <v>0</v>
      </c>
      <c r="F30" s="61">
        <f>FC!G10</f>
        <v>0</v>
      </c>
      <c r="G30" s="61">
        <f>FC!H10</f>
        <v>0</v>
      </c>
      <c r="H30" s="61">
        <f>FC!I10</f>
        <v>0</v>
      </c>
      <c r="I30" s="61">
        <f>FC!J10</f>
        <v>0</v>
      </c>
      <c r="J30" s="61">
        <f>FC!K10</f>
        <v>0</v>
      </c>
      <c r="K30" s="61">
        <f>FC!L10</f>
        <v>0</v>
      </c>
      <c r="L30" s="61">
        <f>FC!M10</f>
        <v>0</v>
      </c>
      <c r="M30" s="61">
        <f>FC!N10</f>
        <v>0</v>
      </c>
      <c r="N30" s="61">
        <f>FC!O10</f>
        <v>0</v>
      </c>
    </row>
    <row r="31" spans="1:15" ht="16.5" customHeight="1" x14ac:dyDescent="0.25">
      <c r="A31" s="210"/>
      <c r="B31" s="61"/>
      <c r="C31" s="61" t="str">
        <f t="shared" ref="C31:N31" si="6">IF(C29&lt;C30,"Positivo",IF(C30&lt;C29,"Negativo",IF(C29=C30,"Neutro","")))</f>
        <v>Neutro</v>
      </c>
      <c r="D31" s="61" t="str">
        <f t="shared" si="6"/>
        <v>Neutro</v>
      </c>
      <c r="E31" s="61" t="str">
        <f t="shared" si="6"/>
        <v>Neutro</v>
      </c>
      <c r="F31" s="61" t="str">
        <f t="shared" si="6"/>
        <v>Neutro</v>
      </c>
      <c r="G31" s="61" t="str">
        <f t="shared" si="6"/>
        <v>Neutro</v>
      </c>
      <c r="H31" s="61" t="str">
        <f t="shared" si="6"/>
        <v>Neutro</v>
      </c>
      <c r="I31" s="61" t="str">
        <f t="shared" si="6"/>
        <v>Neutro</v>
      </c>
      <c r="J31" s="61" t="str">
        <f t="shared" si="6"/>
        <v>Neutro</v>
      </c>
      <c r="K31" s="61" t="str">
        <f t="shared" si="6"/>
        <v>Neutro</v>
      </c>
      <c r="L31" s="61" t="str">
        <f t="shared" si="6"/>
        <v>Neutro</v>
      </c>
      <c r="M31" s="61" t="str">
        <f t="shared" si="6"/>
        <v>Neutro</v>
      </c>
      <c r="N31" s="61" t="str">
        <f t="shared" si="6"/>
        <v>Neutro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Como os valores acumulados que você tem é exatamente igual ao seu Contas a Pagar, você precisa se preocupar bastante com o póximo mês, pois se nada for feito e você tiver outro mês com muitas contas a pagar, entrará no vermelho</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74" priority="11" operator="containsText" text="Parabéns">
      <formula>NOT(ISERROR(SEARCH("Parabéns",C10)))</formula>
    </cfRule>
    <cfRule type="containsText" dxfId="73" priority="12" operator="containsText" text="repetirá">
      <formula>NOT(ISERROR(SEARCH("repetirá",C10)))</formula>
    </cfRule>
  </conditionalFormatting>
  <conditionalFormatting sqref="E10">
    <cfRule type="containsText" dxfId="72" priority="5" operator="containsText" text="piorou">
      <formula>NOT(ISERROR(SEARCH("piorou",E10)))</formula>
    </cfRule>
    <cfRule type="containsText" dxfId="71" priority="6" operator="containsText" text="boa">
      <formula>NOT(ISERROR(SEARCH("boa",E10)))</formula>
    </cfRule>
  </conditionalFormatting>
  <conditionalFormatting sqref="G10">
    <cfRule type="containsText" dxfId="70" priority="3" operator="containsText" text="devedores">
      <formula>NOT(ISERROR(SEARCH("devedores",G10)))</formula>
    </cfRule>
    <cfRule type="containsText" dxfId="69" priority="4" operator="containsText" text="prejuízo">
      <formula>NOT(ISERROR(SEARCH("prejuízo",G10)))</formula>
    </cfRule>
  </conditionalFormatting>
  <conditionalFormatting sqref="I10">
    <cfRule type="containsText" dxfId="68" priority="1" operator="containsText" text="olho">
      <formula>NOT(ISERROR(SEARCH("olho",I10)))</formula>
    </cfRule>
    <cfRule type="containsText" dxfId="67"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4"/>
      <c r="E1" s="254"/>
      <c r="F1" s="254"/>
      <c r="G1" s="254"/>
      <c r="H1" s="254"/>
      <c r="I1" s="254"/>
      <c r="J1" s="254"/>
      <c r="K1" s="254"/>
      <c r="L1" s="254"/>
      <c r="M1" s="254"/>
      <c r="N1" s="254"/>
      <c r="O1" s="254"/>
      <c r="P1" s="254"/>
      <c r="Q1" s="254"/>
      <c r="R1" s="254"/>
      <c r="S1" s="254"/>
      <c r="T1" s="254"/>
      <c r="U1" s="254"/>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0" t="s">
        <v>374</v>
      </c>
      <c r="E3" s="300"/>
      <c r="F3" s="300"/>
      <c r="G3" s="300"/>
      <c r="H3" s="300"/>
      <c r="I3" s="300"/>
      <c r="J3" s="300"/>
      <c r="K3" s="300"/>
      <c r="L3" s="300"/>
      <c r="M3" s="300"/>
      <c r="N3" s="300"/>
      <c r="R3" s="118"/>
      <c r="S3" s="118"/>
      <c r="T3" s="118"/>
      <c r="U3" s="118"/>
      <c r="V3" s="118"/>
      <c r="W3" s="118"/>
      <c r="X3" s="118"/>
      <c r="Y3" s="118"/>
      <c r="Z3" s="118"/>
    </row>
    <row r="4" spans="1:26" s="83" customFormat="1" ht="69.75" customHeight="1" x14ac:dyDescent="1.35">
      <c r="A4" s="210"/>
      <c r="B4"/>
      <c r="D4" s="299" t="s">
        <v>202</v>
      </c>
      <c r="E4" s="299"/>
      <c r="F4" s="299"/>
      <c r="G4" s="299"/>
      <c r="H4" s="299"/>
      <c r="I4" s="299"/>
      <c r="J4" s="299"/>
      <c r="K4" s="299"/>
      <c r="L4" s="299"/>
      <c r="M4" s="299"/>
      <c r="N4" s="299"/>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1" t="s">
        <v>188</v>
      </c>
      <c r="E8" s="301"/>
      <c r="F8" s="301"/>
      <c r="G8" s="301"/>
      <c r="H8" s="301"/>
      <c r="I8" s="301"/>
      <c r="J8" s="301"/>
      <c r="K8" s="301"/>
      <c r="L8" s="301"/>
      <c r="M8" s="301"/>
      <c r="N8" s="301"/>
      <c r="O8" s="301"/>
      <c r="P8" s="301"/>
      <c r="Q8" s="301"/>
    </row>
    <row r="9" spans="1:26" ht="70.5" customHeight="1" x14ac:dyDescent="0.25">
      <c r="A9" s="210"/>
      <c r="D9" s="301" t="s">
        <v>193</v>
      </c>
      <c r="E9" s="301"/>
      <c r="F9" s="301"/>
      <c r="G9" s="301"/>
      <c r="H9" s="301"/>
      <c r="I9" s="301"/>
      <c r="J9" s="301"/>
      <c r="K9" s="301"/>
      <c r="L9" s="301"/>
      <c r="M9" s="301"/>
      <c r="N9" s="301"/>
      <c r="O9" s="301"/>
      <c r="P9" s="301"/>
      <c r="Q9" s="301"/>
    </row>
    <row r="10" spans="1:26" ht="70.5" customHeight="1" x14ac:dyDescent="0.25">
      <c r="A10" s="210"/>
      <c r="D10" s="301" t="s">
        <v>194</v>
      </c>
      <c r="E10" s="301"/>
      <c r="F10" s="301"/>
      <c r="G10" s="301"/>
      <c r="H10" s="301"/>
      <c r="I10" s="301"/>
      <c r="J10" s="301"/>
      <c r="K10" s="301"/>
      <c r="L10" s="301"/>
      <c r="M10" s="301"/>
      <c r="N10" s="301"/>
      <c r="O10" s="301"/>
      <c r="P10" s="301"/>
      <c r="Q10" s="301"/>
    </row>
    <row r="11" spans="1:26" ht="70.5" customHeight="1" x14ac:dyDescent="0.25">
      <c r="A11" s="210"/>
      <c r="D11" s="301" t="s">
        <v>189</v>
      </c>
      <c r="E11" s="301"/>
      <c r="F11" s="301"/>
      <c r="G11" s="301"/>
      <c r="H11" s="301"/>
      <c r="I11" s="301"/>
      <c r="J11" s="301"/>
      <c r="K11" s="301"/>
      <c r="L11" s="301"/>
      <c r="M11" s="301"/>
      <c r="N11" s="301"/>
      <c r="O11" s="301"/>
      <c r="P11" s="301"/>
      <c r="Q11" s="301"/>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298" t="s">
        <v>190</v>
      </c>
      <c r="E15" s="298"/>
      <c r="F15" s="298"/>
      <c r="G15" s="298"/>
      <c r="H15" s="298"/>
      <c r="I15" s="298"/>
      <c r="J15" s="298"/>
      <c r="K15" s="298"/>
      <c r="L15" s="298"/>
      <c r="M15" s="298"/>
      <c r="N15" s="298"/>
      <c r="O15" s="298"/>
      <c r="P15" s="298"/>
      <c r="Q15" s="298"/>
      <c r="R15" s="120"/>
      <c r="S15" s="120"/>
      <c r="T15" s="120"/>
      <c r="U15" s="120"/>
      <c r="V15" s="120"/>
      <c r="W15" s="120"/>
      <c r="X15" s="120"/>
      <c r="Y15" s="120"/>
      <c r="Z15" s="120"/>
    </row>
    <row r="16" spans="1:26" ht="39.75" customHeight="1" x14ac:dyDescent="0.35">
      <c r="A16" s="210"/>
      <c r="B16" s="54"/>
      <c r="D16" s="76" t="s">
        <v>192</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181</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0</v>
      </c>
      <c r="F29" s="45">
        <f>E33</f>
        <v>0</v>
      </c>
      <c r="G29" s="45">
        <f>F33</f>
        <v>0</v>
      </c>
      <c r="H29" s="45">
        <f t="shared" ref="H29:P29" si="0">G33</f>
        <v>0</v>
      </c>
      <c r="I29" s="45">
        <f t="shared" si="0"/>
        <v>0</v>
      </c>
      <c r="J29" s="45">
        <f t="shared" si="0"/>
        <v>0</v>
      </c>
      <c r="K29" s="45">
        <f t="shared" si="0"/>
        <v>0</v>
      </c>
      <c r="L29" s="45">
        <f t="shared" si="0"/>
        <v>0</v>
      </c>
      <c r="M29" s="45">
        <f t="shared" si="0"/>
        <v>0</v>
      </c>
      <c r="N29" s="45">
        <f t="shared" si="0"/>
        <v>0</v>
      </c>
      <c r="O29" s="45">
        <f t="shared" si="0"/>
        <v>0</v>
      </c>
      <c r="P29" s="45">
        <f t="shared" si="0"/>
        <v>0</v>
      </c>
      <c r="Q29" s="77"/>
    </row>
    <row r="30" spans="1:17" ht="33.75" customHeight="1" thickTop="1" thickBot="1" x14ac:dyDescent="0.3">
      <c r="A30" s="210"/>
      <c r="B30" s="54"/>
      <c r="D30" s="172" t="s">
        <v>62</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10"/>
      <c r="B31" s="54"/>
      <c r="D31" s="172" t="s">
        <v>63</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10"/>
      <c r="B32" s="54"/>
      <c r="D32" s="172" t="s">
        <v>64</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10"/>
      <c r="D33" s="172" t="s">
        <v>46</v>
      </c>
      <c r="E33" s="45">
        <f t="shared" ref="E33:O33" si="2">E32+E29</f>
        <v>0</v>
      </c>
      <c r="F33" s="45">
        <f>F32+F29</f>
        <v>0</v>
      </c>
      <c r="G33" s="45">
        <f t="shared" si="2"/>
        <v>0</v>
      </c>
      <c r="H33" s="45">
        <f t="shared" si="2"/>
        <v>0</v>
      </c>
      <c r="I33" s="45">
        <f t="shared" si="2"/>
        <v>0</v>
      </c>
      <c r="J33" s="45">
        <f t="shared" si="2"/>
        <v>0</v>
      </c>
      <c r="K33" s="45">
        <f t="shared" si="2"/>
        <v>0</v>
      </c>
      <c r="L33" s="45">
        <f t="shared" si="2"/>
        <v>0</v>
      </c>
      <c r="M33" s="45">
        <f t="shared" si="2"/>
        <v>0</v>
      </c>
      <c r="N33" s="45">
        <f t="shared" si="2"/>
        <v>0</v>
      </c>
      <c r="O33" s="45">
        <f t="shared" si="2"/>
        <v>0</v>
      </c>
      <c r="P33" s="45">
        <f>P32+P29</f>
        <v>0</v>
      </c>
      <c r="Q33" s="45">
        <f>P33</f>
        <v>0</v>
      </c>
    </row>
    <row r="34" spans="1:26" ht="33.75" customHeight="1" thickTop="1" thickBot="1" x14ac:dyDescent="0.3">
      <c r="A34" s="210"/>
      <c r="D34" s="172"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10"/>
      <c r="B35"/>
      <c r="C35"/>
      <c r="D35" s="298" t="s">
        <v>195</v>
      </c>
      <c r="E35" s="298"/>
      <c r="F35" s="298"/>
      <c r="G35" s="298"/>
      <c r="H35" s="298"/>
      <c r="I35" s="298"/>
      <c r="J35" s="298"/>
      <c r="K35" s="298"/>
      <c r="L35" s="298"/>
      <c r="M35" s="298"/>
      <c r="N35" s="298"/>
      <c r="O35" s="298"/>
      <c r="P35" s="298"/>
      <c r="Q35" s="298"/>
      <c r="R35" s="120"/>
      <c r="S35" s="120"/>
      <c r="T35" s="120"/>
      <c r="U35" s="120"/>
      <c r="V35" s="120"/>
      <c r="W35" s="120"/>
      <c r="X35" s="120"/>
      <c r="Y35" s="120"/>
      <c r="Z35" s="120"/>
    </row>
    <row r="36" spans="1:26" ht="39.75" customHeight="1" x14ac:dyDescent="0.35">
      <c r="A36" s="210"/>
      <c r="D36" s="76" t="s">
        <v>196</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180</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1"/>
    </row>
    <row r="49" spans="1:26" ht="33" customHeight="1" thickTop="1" thickBot="1" x14ac:dyDescent="0.3">
      <c r="A49" s="210"/>
      <c r="D49" s="190" t="s">
        <v>70</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1"/>
    </row>
    <row r="50" spans="1:26" ht="33" customHeight="1" thickTop="1" thickBot="1" x14ac:dyDescent="0.3">
      <c r="A50" s="210"/>
      <c r="D50" s="190" t="s">
        <v>71</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1"/>
    </row>
    <row r="51" spans="1:26" ht="33" customHeight="1" thickTop="1" thickBot="1" x14ac:dyDescent="0.3">
      <c r="A51" s="210"/>
      <c r="D51" s="190" t="s">
        <v>72</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1"/>
    </row>
    <row r="52" spans="1:26" ht="33" customHeight="1" thickTop="1" thickBot="1" x14ac:dyDescent="0.3">
      <c r="A52" s="210"/>
      <c r="D52" s="190" t="s">
        <v>182</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1"/>
    </row>
    <row r="53" spans="1:26" ht="33" customHeight="1" thickTop="1" thickBot="1" x14ac:dyDescent="0.3">
      <c r="A53" s="210"/>
      <c r="D53" s="190" t="s">
        <v>45</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1"/>
    </row>
    <row r="54" spans="1:26" ht="33" customHeight="1" thickTop="1" thickBot="1" x14ac:dyDescent="0.3">
      <c r="A54" s="210"/>
      <c r="D54" s="191" t="s">
        <v>75</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2"/>
    </row>
    <row r="55" spans="1:26" ht="33" customHeight="1" thickTop="1" thickBot="1" x14ac:dyDescent="0.3">
      <c r="A55" s="210"/>
      <c r="D55" s="190" t="s">
        <v>186</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1"/>
    </row>
    <row r="56" spans="1:26" s="1" customFormat="1" ht="44.25" customHeight="1" thickTop="1" x14ac:dyDescent="0.25">
      <c r="A56" s="210"/>
      <c r="B56"/>
      <c r="C56"/>
      <c r="D56" s="298" t="s">
        <v>197</v>
      </c>
      <c r="E56" s="298"/>
      <c r="F56" s="298"/>
      <c r="G56" s="298"/>
      <c r="H56" s="298"/>
      <c r="I56" s="298"/>
      <c r="J56" s="298"/>
      <c r="K56" s="298"/>
      <c r="L56" s="298"/>
      <c r="M56" s="298"/>
      <c r="N56" s="298"/>
      <c r="O56" s="298"/>
      <c r="P56" s="298"/>
      <c r="Q56" s="298"/>
      <c r="R56" s="120"/>
      <c r="S56" s="120"/>
      <c r="T56" s="120"/>
      <c r="U56" s="120"/>
      <c r="V56" s="120"/>
      <c r="W56" s="120"/>
      <c r="X56" s="120"/>
      <c r="Y56" s="120"/>
      <c r="Z56" s="120"/>
    </row>
    <row r="57" spans="1:26" ht="39.75" customHeight="1" x14ac:dyDescent="0.35">
      <c r="A57" s="210"/>
      <c r="D57" s="76" t="s">
        <v>198</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199</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298" t="s">
        <v>191</v>
      </c>
      <c r="E76" s="298"/>
      <c r="F76" s="298"/>
      <c r="G76" s="298"/>
      <c r="H76" s="298"/>
      <c r="I76" s="298"/>
      <c r="J76" s="298"/>
      <c r="K76" s="298"/>
      <c r="L76" s="298"/>
      <c r="M76" s="298"/>
      <c r="N76" s="298"/>
      <c r="O76" s="298"/>
      <c r="P76" s="298"/>
      <c r="Q76" s="298"/>
      <c r="R76" s="120"/>
      <c r="S76" s="120"/>
      <c r="T76" s="120"/>
      <c r="U76" s="120"/>
      <c r="V76" s="120"/>
      <c r="W76" s="120"/>
      <c r="X76" s="120"/>
      <c r="Y76" s="120"/>
      <c r="Z76" s="120"/>
    </row>
    <row r="77" spans="1:26" ht="39.75" customHeight="1" x14ac:dyDescent="0.35">
      <c r="A77" s="210"/>
      <c r="D77" s="76" t="s">
        <v>201</v>
      </c>
    </row>
    <row r="78" spans="1:26" ht="33" customHeight="1" thickBot="1" x14ac:dyDescent="0.3">
      <c r="A78" s="210"/>
    </row>
    <row r="79" spans="1:26" ht="33" customHeight="1" thickTop="1" x14ac:dyDescent="0.25">
      <c r="A79" s="210"/>
      <c r="E79" s="285" t="s">
        <v>185</v>
      </c>
      <c r="F79" s="285"/>
      <c r="G79" s="285"/>
      <c r="H79" s="114">
        <f>'G. Receitas'!$F$6</f>
        <v>0</v>
      </c>
      <c r="I79" s="5" t="str">
        <f>'G. Receitas'!E4</f>
        <v>Janeiro</v>
      </c>
      <c r="K79" s="285" t="s">
        <v>200</v>
      </c>
      <c r="L79" s="285"/>
      <c r="M79" s="285"/>
      <c r="N79" s="115">
        <f>'G. Despesas'!$F$6</f>
        <v>0</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66" priority="39" operator="lessThan">
      <formula>0</formula>
    </cfRule>
    <cfRule type="cellIs" dxfId="65" priority="40" operator="greaterThan">
      <formula>0</formula>
    </cfRule>
  </conditionalFormatting>
  <conditionalFormatting sqref="E32:Q32">
    <cfRule type="cellIs" dxfId="64" priority="37" operator="lessThan">
      <formula>0</formula>
    </cfRule>
    <cfRule type="cellIs" dxfId="63" priority="38" operator="greaterThan">
      <formula>0</formula>
    </cfRule>
  </conditionalFormatting>
  <conditionalFormatting sqref="Q33">
    <cfRule type="cellIs" dxfId="62" priority="33" operator="greaterThan">
      <formula>0</formula>
    </cfRule>
    <cfRule type="cellIs" dxfId="61" priority="34" operator="lessThan">
      <formula>0</formula>
    </cfRule>
  </conditionalFormatting>
  <conditionalFormatting sqref="E94:P94">
    <cfRule type="cellIs" dxfId="60" priority="13" operator="lessThan">
      <formula>0</formula>
    </cfRule>
    <cfRule type="cellIs" dxfId="59" priority="14" operator="greaterThan">
      <formula>0</formula>
    </cfRule>
  </conditionalFormatting>
  <conditionalFormatting sqref="E93:Q93">
    <cfRule type="cellIs" dxfId="58" priority="11" operator="lessThan">
      <formula>0</formula>
    </cfRule>
    <cfRule type="cellIs" dxfId="57" priority="12" operator="greaterThan">
      <formula>0</formula>
    </cfRule>
  </conditionalFormatting>
  <conditionalFormatting sqref="Q94">
    <cfRule type="cellIs" dxfId="56" priority="9" operator="greaterThan">
      <formula>0</formula>
    </cfRule>
    <cfRule type="cellIs" dxfId="55" priority="10" operator="lessThan">
      <formula>0</formula>
    </cfRule>
  </conditionalFormatting>
  <conditionalFormatting sqref="E50:R50">
    <cfRule type="cellIs" dxfId="54" priority="5" operator="lessThan">
      <formula>0</formula>
    </cfRule>
    <cfRule type="cellIs" dxfId="53" priority="6" operator="greaterThan">
      <formula>0</formula>
    </cfRule>
  </conditionalFormatting>
  <conditionalFormatting sqref="E54:R54">
    <cfRule type="cellIs" dxfId="52" priority="3" operator="lessThan">
      <formula>0</formula>
    </cfRule>
    <cfRule type="cellIs" dxfId="51" priority="4" operator="greaterThan">
      <formula>0</formula>
    </cfRule>
  </conditionalFormatting>
  <conditionalFormatting sqref="E52:Q52">
    <cfRule type="cellIs" dxfId="50" priority="7" operator="lessThan">
      <formula>0</formula>
    </cfRule>
    <cfRule type="cellIs" dxfId="49" priority="8" operator="greaterThan">
      <formula>0</formula>
    </cfRule>
  </conditionalFormatting>
  <conditionalFormatting sqref="E74:Q74">
    <cfRule type="cellIs" dxfId="48"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4"/>
      <c r="D1" s="254"/>
      <c r="E1" s="254"/>
      <c r="F1" s="254"/>
      <c r="G1" s="254"/>
      <c r="H1" s="254"/>
      <c r="I1" s="254"/>
      <c r="J1" s="254"/>
      <c r="K1" s="254"/>
      <c r="L1" s="254"/>
      <c r="M1" s="254"/>
      <c r="N1" s="254"/>
      <c r="O1" s="254"/>
      <c r="P1" s="254"/>
      <c r="Q1" s="254"/>
      <c r="R1" s="254"/>
      <c r="S1" s="254"/>
      <c r="T1" s="254"/>
      <c r="U1" s="254"/>
      <c r="V1" s="254"/>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06" t="s">
        <v>10</v>
      </c>
      <c r="D3" s="306"/>
      <c r="E3" s="306"/>
      <c r="F3" s="306"/>
      <c r="G3" s="306"/>
      <c r="H3" s="306"/>
      <c r="I3" s="306"/>
      <c r="J3" s="306"/>
      <c r="K3" s="306"/>
      <c r="L3" s="306"/>
      <c r="M3" s="306"/>
      <c r="N3" s="306"/>
      <c r="O3" s="3"/>
      <c r="P3" s="3"/>
      <c r="Q3" s="3"/>
      <c r="R3" s="3"/>
      <c r="S3" s="3"/>
    </row>
    <row r="4" spans="1:25" ht="33.950000000000003" customHeight="1" x14ac:dyDescent="0.25">
      <c r="A4" s="210"/>
      <c r="C4" s="304" t="s">
        <v>110</v>
      </c>
      <c r="D4" s="304"/>
      <c r="E4" s="304"/>
      <c r="F4" s="304"/>
      <c r="G4" s="304"/>
      <c r="H4" s="304"/>
      <c r="I4" s="304"/>
      <c r="J4" s="304"/>
      <c r="K4" s="304"/>
      <c r="L4" s="304"/>
      <c r="M4" s="3"/>
      <c r="N4" s="3"/>
      <c r="O4" s="3"/>
      <c r="P4" s="3"/>
      <c r="Q4" s="3"/>
      <c r="R4" s="3"/>
      <c r="S4" s="3"/>
      <c r="T4" s="3"/>
    </row>
    <row r="5" spans="1:25" ht="8.1" customHeight="1" x14ac:dyDescent="0.25">
      <c r="A5" s="210"/>
    </row>
    <row r="6" spans="1:25" ht="39.950000000000003" customHeight="1" thickBot="1" x14ac:dyDescent="0.3">
      <c r="A6" s="210"/>
      <c r="C6" s="307" t="s">
        <v>88</v>
      </c>
      <c r="D6" s="307"/>
      <c r="E6" s="307"/>
      <c r="F6" s="307"/>
      <c r="G6" s="307"/>
      <c r="H6" s="307"/>
      <c r="I6" s="307"/>
      <c r="J6" s="307"/>
      <c r="K6" s="307"/>
      <c r="L6" s="307"/>
      <c r="M6" s="307"/>
      <c r="N6" s="62"/>
      <c r="O6" s="62"/>
      <c r="P6" s="62"/>
      <c r="Q6" s="62"/>
      <c r="R6" s="62"/>
      <c r="S6" s="62"/>
    </row>
    <row r="7" spans="1:25" ht="12" customHeight="1" thickTop="1" thickBot="1" x14ac:dyDescent="0.3">
      <c r="A7" s="210"/>
      <c r="C7" s="30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05"/>
      <c r="E7" s="305"/>
      <c r="F7" s="305"/>
      <c r="G7" s="305"/>
      <c r="H7" s="305"/>
      <c r="I7" s="305"/>
      <c r="J7" s="305"/>
      <c r="K7" s="305"/>
      <c r="L7" s="305"/>
      <c r="M7" s="4"/>
      <c r="N7" s="4"/>
      <c r="O7" s="4"/>
      <c r="P7" s="4"/>
      <c r="Q7" s="4"/>
      <c r="R7" s="4"/>
      <c r="S7" s="4"/>
      <c r="T7" s="4"/>
      <c r="U7" s="4"/>
      <c r="V7" s="4"/>
      <c r="W7" s="4"/>
      <c r="X7" s="4"/>
      <c r="Y7" s="4"/>
    </row>
    <row r="8" spans="1:25" ht="12" customHeight="1" thickTop="1" thickBot="1" x14ac:dyDescent="0.3">
      <c r="A8" s="210"/>
      <c r="C8" s="305"/>
      <c r="D8" s="305"/>
      <c r="E8" s="305"/>
      <c r="F8" s="305"/>
      <c r="G8" s="305"/>
      <c r="H8" s="305"/>
      <c r="I8" s="305"/>
      <c r="J8" s="305"/>
      <c r="K8" s="305"/>
      <c r="L8" s="305"/>
      <c r="M8" s="4"/>
      <c r="N8" s="4"/>
      <c r="O8" s="4"/>
      <c r="P8" s="4"/>
      <c r="Q8" s="4"/>
      <c r="R8" s="4"/>
      <c r="S8" s="4"/>
      <c r="T8" s="4"/>
      <c r="U8" s="4"/>
      <c r="V8" s="4"/>
      <c r="W8" s="4"/>
      <c r="X8" s="4"/>
      <c r="Y8" s="4"/>
    </row>
    <row r="9" spans="1:25" ht="12" customHeight="1" thickTop="1" thickBot="1" x14ac:dyDescent="0.3">
      <c r="A9" s="210"/>
      <c r="C9" s="305"/>
      <c r="D9" s="305"/>
      <c r="E9" s="305"/>
      <c r="F9" s="305"/>
      <c r="G9" s="305"/>
      <c r="H9" s="305"/>
      <c r="I9" s="305"/>
      <c r="J9" s="305"/>
      <c r="K9" s="305"/>
      <c r="L9" s="305"/>
      <c r="M9" s="4"/>
      <c r="N9" s="4"/>
      <c r="O9" s="4"/>
      <c r="P9" s="4"/>
      <c r="Q9" s="4"/>
      <c r="R9" s="4"/>
      <c r="S9" s="4"/>
      <c r="T9" s="4"/>
      <c r="U9" s="4"/>
      <c r="V9" s="4"/>
      <c r="W9" s="4"/>
      <c r="X9" s="4"/>
      <c r="Y9" s="4"/>
    </row>
    <row r="10" spans="1:25" ht="12" customHeight="1" thickTop="1" thickBot="1" x14ac:dyDescent="0.3">
      <c r="A10" s="210"/>
      <c r="C10" s="305"/>
      <c r="D10" s="305"/>
      <c r="E10" s="305"/>
      <c r="F10" s="305"/>
      <c r="G10" s="305"/>
      <c r="H10" s="305"/>
      <c r="I10" s="305"/>
      <c r="J10" s="305"/>
      <c r="K10" s="305"/>
      <c r="L10" s="305"/>
      <c r="M10" s="4"/>
      <c r="N10" s="4"/>
      <c r="O10" s="4"/>
      <c r="P10" s="4"/>
      <c r="Q10" s="4"/>
      <c r="R10" s="4"/>
      <c r="S10" s="4"/>
      <c r="T10" s="4"/>
      <c r="U10" s="4"/>
      <c r="V10" s="4"/>
      <c r="W10" s="4"/>
      <c r="X10" s="4"/>
      <c r="Y10" s="4"/>
    </row>
    <row r="11" spans="1:25" ht="12" customHeight="1" thickTop="1" thickBot="1" x14ac:dyDescent="0.3">
      <c r="A11" s="210"/>
      <c r="C11" s="305"/>
      <c r="D11" s="305"/>
      <c r="E11" s="305"/>
      <c r="F11" s="305"/>
      <c r="G11" s="305"/>
      <c r="H11" s="305"/>
      <c r="I11" s="305"/>
      <c r="J11" s="305"/>
      <c r="K11" s="305"/>
      <c r="L11" s="305"/>
      <c r="M11" s="4"/>
      <c r="N11" s="4"/>
      <c r="O11" s="4"/>
      <c r="P11" s="4"/>
      <c r="Q11" s="4"/>
      <c r="R11" s="4"/>
      <c r="S11" s="4"/>
      <c r="T11" s="4"/>
      <c r="U11" s="4"/>
      <c r="V11" s="4"/>
      <c r="W11" s="4"/>
      <c r="X11" s="4"/>
      <c r="Y11" s="4"/>
    </row>
    <row r="12" spans="1:25" ht="12" customHeight="1" thickTop="1" thickBot="1" x14ac:dyDescent="0.3">
      <c r="A12" s="210"/>
      <c r="C12" s="305"/>
      <c r="D12" s="305"/>
      <c r="E12" s="305"/>
      <c r="F12" s="305"/>
      <c r="G12" s="305"/>
      <c r="H12" s="305"/>
      <c r="I12" s="305"/>
      <c r="J12" s="305"/>
      <c r="K12" s="305"/>
      <c r="L12" s="305"/>
      <c r="M12" s="4"/>
      <c r="N12" s="4"/>
      <c r="O12" s="4"/>
      <c r="P12" s="4"/>
      <c r="Q12" s="4"/>
      <c r="R12" s="4"/>
      <c r="S12" s="4"/>
      <c r="T12" s="4"/>
      <c r="U12" s="4"/>
      <c r="V12" s="4"/>
      <c r="W12" s="4"/>
      <c r="X12" s="4"/>
      <c r="Y12" s="4"/>
    </row>
    <row r="13" spans="1:25" ht="12" customHeight="1" thickTop="1" thickBot="1" x14ac:dyDescent="0.3">
      <c r="A13" s="210"/>
      <c r="C13" s="305"/>
      <c r="D13" s="305"/>
      <c r="E13" s="305"/>
      <c r="F13" s="305"/>
      <c r="G13" s="305"/>
      <c r="H13" s="305"/>
      <c r="I13" s="305"/>
      <c r="J13" s="305"/>
      <c r="K13" s="305"/>
      <c r="L13" s="305"/>
      <c r="M13" s="4"/>
      <c r="N13" s="4"/>
      <c r="O13" s="4"/>
      <c r="P13" s="4"/>
      <c r="Q13" s="4"/>
      <c r="R13" s="4"/>
      <c r="S13" s="4"/>
      <c r="T13" s="4"/>
      <c r="U13" s="4"/>
      <c r="V13" s="4"/>
      <c r="W13" s="4"/>
      <c r="X13" s="4"/>
      <c r="Y13" s="4"/>
    </row>
    <row r="14" spans="1:25" ht="12" customHeight="1" thickTop="1" thickBot="1" x14ac:dyDescent="0.3">
      <c r="A14" s="210"/>
      <c r="C14" s="305"/>
      <c r="D14" s="305"/>
      <c r="E14" s="305"/>
      <c r="F14" s="305"/>
      <c r="G14" s="305"/>
      <c r="H14" s="305"/>
      <c r="I14" s="305"/>
      <c r="J14" s="305"/>
      <c r="K14" s="305"/>
      <c r="L14" s="305"/>
      <c r="M14" s="4"/>
      <c r="N14" s="4"/>
      <c r="O14" s="4"/>
      <c r="P14" s="4"/>
      <c r="Q14" s="4"/>
      <c r="R14" s="4"/>
      <c r="S14" s="4"/>
      <c r="T14" s="4"/>
      <c r="U14" s="4"/>
      <c r="V14" s="4"/>
      <c r="W14" s="4"/>
      <c r="X14" s="4"/>
      <c r="Y14" s="4"/>
    </row>
    <row r="15" spans="1:25" ht="12" customHeight="1" thickTop="1" thickBot="1" x14ac:dyDescent="0.3">
      <c r="A15" s="210"/>
      <c r="C15" s="305"/>
      <c r="D15" s="305"/>
      <c r="E15" s="305"/>
      <c r="F15" s="305"/>
      <c r="G15" s="305"/>
      <c r="H15" s="305"/>
      <c r="I15" s="305"/>
      <c r="J15" s="305"/>
      <c r="K15" s="305"/>
      <c r="L15" s="305"/>
      <c r="M15" s="4"/>
      <c r="N15" s="4"/>
      <c r="O15" s="4"/>
      <c r="P15" s="4"/>
      <c r="Q15" s="4"/>
      <c r="R15" s="4"/>
      <c r="S15" s="4"/>
      <c r="T15" s="4"/>
      <c r="U15" s="4"/>
      <c r="V15" s="4"/>
      <c r="W15" s="4"/>
      <c r="X15" s="4"/>
      <c r="Y15" s="4"/>
    </row>
    <row r="16" spans="1:25" ht="12" customHeight="1" thickTop="1" thickBot="1" x14ac:dyDescent="0.3">
      <c r="A16" s="210"/>
      <c r="C16" s="305"/>
      <c r="D16" s="305"/>
      <c r="E16" s="305"/>
      <c r="F16" s="305"/>
      <c r="G16" s="305"/>
      <c r="H16" s="305"/>
      <c r="I16" s="305"/>
      <c r="J16" s="305"/>
      <c r="K16" s="305"/>
      <c r="L16" s="305"/>
      <c r="M16" s="4"/>
      <c r="N16" s="4"/>
      <c r="O16" s="4"/>
      <c r="P16" s="4"/>
      <c r="Q16" s="4"/>
      <c r="R16" s="4"/>
      <c r="S16" s="4"/>
      <c r="T16" s="4"/>
      <c r="U16" s="4"/>
      <c r="V16" s="4"/>
      <c r="W16" s="4"/>
      <c r="X16" s="4"/>
      <c r="Y16" s="4"/>
    </row>
    <row r="17" spans="1:25" ht="12" customHeight="1" thickTop="1" thickBot="1" x14ac:dyDescent="0.3">
      <c r="A17" s="210"/>
      <c r="C17" s="305"/>
      <c r="D17" s="305"/>
      <c r="E17" s="305"/>
      <c r="F17" s="305"/>
      <c r="G17" s="305"/>
      <c r="H17" s="305"/>
      <c r="I17" s="305"/>
      <c r="J17" s="305"/>
      <c r="K17" s="305"/>
      <c r="L17" s="305"/>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2"/>
      <c r="F27" s="302"/>
      <c r="G27" s="302"/>
      <c r="H27" s="302"/>
      <c r="I27" s="302"/>
      <c r="J27" s="302"/>
      <c r="K27" s="302"/>
      <c r="L27" s="302"/>
      <c r="M27" s="302"/>
      <c r="N27" s="302"/>
      <c r="O27" s="302"/>
      <c r="P27" s="302"/>
      <c r="Q27" s="302"/>
      <c r="R27" s="302"/>
      <c r="S27" s="302"/>
      <c r="T27" s="302"/>
      <c r="U27" s="302"/>
      <c r="V27" s="302"/>
      <c r="W27" s="302"/>
      <c r="X27" s="302"/>
      <c r="Y27" s="302"/>
    </row>
    <row r="28" spans="1:25" ht="17.100000000000001" customHeight="1" x14ac:dyDescent="0.25">
      <c r="A28" s="210"/>
      <c r="C28" s="4"/>
      <c r="E28" s="303"/>
      <c r="F28" s="303"/>
      <c r="G28" s="303"/>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150</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162</v>
      </c>
      <c r="D8" s="63" t="s">
        <v>184</v>
      </c>
    </row>
    <row r="9" spans="1:7" x14ac:dyDescent="0.25">
      <c r="C9" s="63" t="s">
        <v>163</v>
      </c>
      <c r="D9" s="63" t="s">
        <v>108</v>
      </c>
    </row>
    <row r="10" spans="1:7" x14ac:dyDescent="0.25">
      <c r="C10" s="63" t="s">
        <v>164</v>
      </c>
      <c r="D10" s="63" t="s">
        <v>111</v>
      </c>
    </row>
    <row r="11" spans="1:7" x14ac:dyDescent="0.25">
      <c r="C11" s="63" t="s">
        <v>165</v>
      </c>
      <c r="D11" s="63" t="s">
        <v>112</v>
      </c>
    </row>
    <row r="12" spans="1:7" x14ac:dyDescent="0.25">
      <c r="C12" s="63" t="s">
        <v>166</v>
      </c>
      <c r="D12" s="63" t="s">
        <v>113</v>
      </c>
    </row>
    <row r="13" spans="1:7" x14ac:dyDescent="0.25">
      <c r="C13" s="63" t="s">
        <v>167</v>
      </c>
      <c r="D13" s="63" t="s">
        <v>114</v>
      </c>
    </row>
    <row r="14" spans="1:7" x14ac:dyDescent="0.25">
      <c r="C14" s="63" t="s">
        <v>168</v>
      </c>
      <c r="D14" s="63" t="s">
        <v>115</v>
      </c>
    </row>
    <row r="15" spans="1:7" x14ac:dyDescent="0.25">
      <c r="C15" s="63" t="s">
        <v>169</v>
      </c>
      <c r="D15" s="63" t="s">
        <v>116</v>
      </c>
    </row>
    <row r="16" spans="1:7" x14ac:dyDescent="0.25">
      <c r="C16" s="63" t="s">
        <v>170</v>
      </c>
      <c r="D16" s="63" t="s">
        <v>117</v>
      </c>
    </row>
    <row r="17" spans="3:4" x14ac:dyDescent="0.25">
      <c r="C17" s="63" t="s">
        <v>171</v>
      </c>
      <c r="D17" s="63" t="s">
        <v>118</v>
      </c>
    </row>
    <row r="18" spans="3:4" x14ac:dyDescent="0.25">
      <c r="C18" s="63" t="s">
        <v>172</v>
      </c>
      <c r="D18" s="63" t="s">
        <v>119</v>
      </c>
    </row>
    <row r="19" spans="3:4" x14ac:dyDescent="0.25">
      <c r="C19" s="63" t="s">
        <v>173</v>
      </c>
      <c r="D19" s="63" t="s">
        <v>120</v>
      </c>
    </row>
    <row r="20" spans="3:4" x14ac:dyDescent="0.25">
      <c r="C20" s="63" t="s">
        <v>174</v>
      </c>
      <c r="D20" s="63" t="s">
        <v>176</v>
      </c>
    </row>
    <row r="21" spans="3:4" x14ac:dyDescent="0.25">
      <c r="C21" s="63" t="s">
        <v>175</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2018-03-07T20:04:27Z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