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D5" i="24"/>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AH10" i="12"/>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Q13" i="13"/>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T116" i="13" l="1"/>
  <c r="T144" i="13"/>
  <c r="U352" i="13"/>
  <c r="T396" i="13"/>
  <c r="T552" i="13"/>
  <c r="T84" i="13"/>
  <c r="T96" i="13"/>
  <c r="U408" i="13"/>
  <c r="T132" i="13"/>
  <c r="U187" i="13"/>
  <c r="U153" i="13"/>
  <c r="U71" i="13"/>
  <c r="Q5" i="24"/>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AE30" i="41" l="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E320" i="20" l="1"/>
  <c r="E351" i="20"/>
  <c r="E168" i="20"/>
  <c r="E362" i="20"/>
  <c r="E841" i="20"/>
  <c r="E908" i="20"/>
  <c r="Q908" i="20" s="1"/>
  <c r="E875" i="20"/>
  <c r="E912" i="20"/>
  <c r="E481" i="20"/>
  <c r="E248" i="22"/>
  <c r="Q248" i="22" s="1"/>
  <c r="E353" i="20"/>
  <c r="E914" i="20"/>
  <c r="E364" i="20"/>
  <c r="E666" i="20"/>
  <c r="E149" i="22"/>
  <c r="E304" i="20"/>
  <c r="E358" i="20"/>
  <c r="E138" i="20"/>
  <c r="Q138" i="20" s="1"/>
  <c r="E228" i="20"/>
  <c r="E828" i="20"/>
  <c r="E51" i="20"/>
  <c r="E847" i="20"/>
  <c r="E363" i="20"/>
  <c r="E849" i="20"/>
  <c r="E44" i="22"/>
  <c r="E278" i="20"/>
  <c r="E902" i="20"/>
  <c r="E366" i="20"/>
  <c r="E35" i="22"/>
  <c r="E997" i="20"/>
  <c r="Q997" i="20" s="1"/>
  <c r="E392" i="20"/>
  <c r="E227" i="20"/>
  <c r="E830" i="20"/>
  <c r="E365" i="20"/>
  <c r="E818" i="20"/>
  <c r="E814" i="20"/>
  <c r="E111" i="20"/>
  <c r="E383" i="20"/>
  <c r="E409" i="20"/>
  <c r="E235" i="22"/>
  <c r="E709" i="20"/>
  <c r="E588" i="20"/>
  <c r="E845" i="20"/>
  <c r="Q845" i="20" s="1"/>
  <c r="E416" i="20"/>
  <c r="E975" i="20"/>
  <c r="E59" i="20"/>
  <c r="Q59" i="20" s="1"/>
  <c r="E855" i="20"/>
  <c r="E592" i="21"/>
  <c r="Q592" i="21" s="1"/>
  <c r="E921" i="20"/>
  <c r="E40" i="20"/>
  <c r="E361" i="20"/>
  <c r="E898" i="20"/>
  <c r="E906" i="20"/>
  <c r="E106" i="20"/>
  <c r="Q106" i="20" s="1"/>
  <c r="E411" i="20"/>
  <c r="E245" i="22"/>
  <c r="E893" i="20"/>
  <c r="E105" i="20"/>
  <c r="Q105" i="20" s="1"/>
  <c r="E69" i="20"/>
  <c r="E618" i="20"/>
  <c r="E170" i="20"/>
  <c r="E70" i="22"/>
  <c r="E886" i="20"/>
  <c r="E350" i="20"/>
  <c r="Q350" i="20" s="1"/>
  <c r="E739" i="20"/>
  <c r="E820" i="20"/>
  <c r="E701" i="20"/>
  <c r="E415" i="20"/>
  <c r="E852" i="20"/>
  <c r="E97" i="20"/>
  <c r="E769" i="20"/>
  <c r="E944" i="20"/>
  <c r="E840" i="20"/>
  <c r="E327" i="20"/>
  <c r="E166" i="22"/>
  <c r="Q166" i="22" s="1"/>
  <c r="E619" i="20"/>
  <c r="E548" i="20"/>
  <c r="E369" i="20"/>
  <c r="Q369" i="20" s="1"/>
  <c r="E918" i="20"/>
  <c r="E861" i="20"/>
  <c r="E397" i="20"/>
  <c r="E340" i="20"/>
  <c r="E382" i="20"/>
  <c r="E839" i="20"/>
  <c r="E901" i="20"/>
  <c r="E380" i="20"/>
  <c r="E129" i="22"/>
  <c r="Q129" i="22" s="1"/>
  <c r="E120" i="22"/>
  <c r="E777" i="20"/>
  <c r="E442" i="20"/>
  <c r="E657" i="20"/>
  <c r="E227" i="22"/>
  <c r="E486" i="20"/>
  <c r="E465" i="20"/>
  <c r="Q465" i="20" s="1"/>
  <c r="E827" i="20"/>
  <c r="E117" i="20"/>
  <c r="E892" i="20"/>
  <c r="E831" i="20"/>
  <c r="E367" i="20"/>
  <c r="E920" i="20"/>
  <c r="E859" i="20"/>
  <c r="E347" i="20"/>
  <c r="Q347" i="20" s="1"/>
  <c r="E377" i="20"/>
  <c r="E846" i="20"/>
  <c r="E896" i="20"/>
  <c r="E833" i="20"/>
  <c r="E940" i="20"/>
  <c r="E104" i="20"/>
  <c r="E236" i="22"/>
  <c r="E46" i="20"/>
  <c r="Q46" i="20" s="1"/>
  <c r="E620" i="20"/>
  <c r="E103" i="20"/>
  <c r="E94" i="22"/>
  <c r="E276" i="20"/>
  <c r="E413" i="20"/>
  <c r="E117" i="22"/>
  <c r="Q117" i="22" s="1"/>
  <c r="E67" i="20"/>
  <c r="E206" i="20"/>
  <c r="E982" i="20"/>
  <c r="E566" i="20"/>
  <c r="E758" i="20"/>
  <c r="E460" i="20"/>
  <c r="E904" i="20"/>
  <c r="E876" i="20"/>
  <c r="E184" i="22"/>
  <c r="E182" i="22"/>
  <c r="E418" i="20"/>
  <c r="E384" i="20"/>
  <c r="D8" i="14"/>
  <c r="C15" i="16" s="1"/>
  <c r="D7" i="16" s="1"/>
  <c r="E690" i="20"/>
  <c r="E23" i="22"/>
  <c r="Q23" i="22" s="1"/>
  <c r="E354" i="20"/>
  <c r="E910" i="20"/>
  <c r="E185" i="22"/>
  <c r="E800" i="20"/>
  <c r="E401" i="20"/>
  <c r="E372" i="20"/>
  <c r="E883" i="20"/>
  <c r="Q883" i="20" s="1"/>
  <c r="E36" i="20"/>
  <c r="E57" i="20"/>
  <c r="Q57" i="20" s="1"/>
  <c r="E723" i="20"/>
  <c r="E911" i="20"/>
  <c r="Q911" i="20" s="1"/>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Q337" i="20" s="1"/>
  <c r="E635" i="20"/>
  <c r="E879" i="20"/>
  <c r="E323" i="20"/>
  <c r="E507" i="20"/>
  <c r="E887" i="20"/>
  <c r="E801" i="20"/>
  <c r="E230" i="20"/>
  <c r="E282" i="20"/>
  <c r="E844" i="20"/>
  <c r="E376" i="20"/>
  <c r="E925" i="20"/>
  <c r="E872" i="20"/>
  <c r="Q872" i="20" s="1"/>
  <c r="E404" i="20"/>
  <c r="E889" i="20"/>
  <c r="E919" i="20"/>
  <c r="E375" i="20"/>
  <c r="E357" i="20"/>
  <c r="E677" i="20"/>
  <c r="E757" i="20"/>
  <c r="E42" i="20"/>
  <c r="E636" i="20"/>
  <c r="E435" i="20"/>
  <c r="E246" i="22"/>
  <c r="E54" i="22"/>
  <c r="Q54" i="22" s="1"/>
  <c r="E942" i="20"/>
  <c r="E550" i="20"/>
  <c r="E437" i="20"/>
  <c r="E306" i="22"/>
  <c r="E895" i="20"/>
  <c r="E838" i="20"/>
  <c r="E370" i="20"/>
  <c r="E923" i="20"/>
  <c r="E834" i="20"/>
  <c r="E884" i="20"/>
  <c r="E926" i="20"/>
  <c r="Q926" i="20" s="1"/>
  <c r="E378" i="20"/>
  <c r="E387" i="20"/>
  <c r="E551" i="20"/>
  <c r="E233" i="20"/>
  <c r="E464" i="20"/>
  <c r="Q464" i="20" s="1"/>
  <c r="E510" i="20"/>
  <c r="E815" i="20"/>
  <c r="E297" i="20"/>
  <c r="E267" i="20"/>
  <c r="E257" i="20"/>
  <c r="E335" i="20"/>
  <c r="E851" i="20"/>
  <c r="E494" i="20"/>
  <c r="Q494" i="20" s="1"/>
  <c r="E72" i="22"/>
  <c r="Q72" i="22" s="1"/>
  <c r="E133" i="22"/>
  <c r="E789" i="20"/>
  <c r="Q789" i="20" s="1"/>
  <c r="AE17" i="41"/>
  <c r="E598" i="20"/>
  <c r="E385" i="20"/>
  <c r="E328" i="20"/>
  <c r="E877" i="20"/>
  <c r="E349" i="20"/>
  <c r="E379" i="20"/>
  <c r="E894" i="20"/>
  <c r="E913" i="20"/>
  <c r="E229" i="20"/>
  <c r="E53" i="22"/>
  <c r="E97" i="22"/>
  <c r="Q97" i="22" s="1"/>
  <c r="E786" i="20"/>
  <c r="E290" i="22"/>
  <c r="Q290" i="22" s="1"/>
  <c r="E371" i="20"/>
  <c r="E194" i="22"/>
  <c r="E61" i="20"/>
  <c r="E169" i="20"/>
  <c r="E430" i="20"/>
  <c r="E604" i="20"/>
  <c r="E947" i="20"/>
  <c r="E761" i="20"/>
  <c r="Q761" i="20" s="1"/>
  <c r="E641" i="20"/>
  <c r="E259" i="20"/>
  <c r="E498" i="20"/>
  <c r="E568" i="20"/>
  <c r="E1010" i="20"/>
  <c r="E135" i="20"/>
  <c r="Q135" i="20" s="1"/>
  <c r="AE17" i="12"/>
  <c r="E927" i="20"/>
  <c r="E870" i="20"/>
  <c r="E402" i="20"/>
  <c r="Q402" i="20" s="1"/>
  <c r="E891" i="20"/>
  <c r="E414" i="20"/>
  <c r="E917" i="20"/>
  <c r="E61" i="22"/>
  <c r="E116" i="22"/>
  <c r="E161" i="20"/>
  <c r="E198" i="22"/>
  <c r="E679" i="20"/>
  <c r="E46" i="22"/>
  <c r="E390" i="20"/>
  <c r="E81" i="20"/>
  <c r="E289" i="20"/>
  <c r="Q289" i="20" s="1"/>
  <c r="E474" i="20"/>
  <c r="E740" i="20"/>
  <c r="E995" i="20"/>
  <c r="E24" i="22"/>
  <c r="E563" i="20"/>
  <c r="Q563" i="20" s="1"/>
  <c r="E866" i="20"/>
  <c r="E231" i="20"/>
  <c r="E472" i="20"/>
  <c r="E309" i="20"/>
  <c r="Q309" i="20" s="1"/>
  <c r="Q17" i="41"/>
  <c r="E298" i="22"/>
  <c r="Q298" i="22" s="1"/>
  <c r="E67" i="22"/>
  <c r="E126" i="20"/>
  <c r="Q126" i="20" s="1"/>
  <c r="E743" i="20"/>
  <c r="E52" i="20"/>
  <c r="E128" i="20"/>
  <c r="E979" i="20"/>
  <c r="E252" i="20"/>
  <c r="E924" i="20"/>
  <c r="E863" i="20"/>
  <c r="Q863" i="20" s="1"/>
  <c r="E399" i="20"/>
  <c r="E338" i="20"/>
  <c r="Q338" i="20" s="1"/>
  <c r="E356" i="20"/>
  <c r="E836" i="20"/>
  <c r="E330" i="20"/>
  <c r="E467" i="20"/>
  <c r="E288" i="22"/>
  <c r="Q288" i="22" s="1"/>
  <c r="E171" i="20"/>
  <c r="E88" i="22"/>
  <c r="Q88" i="22" s="1"/>
  <c r="E125" i="22"/>
  <c r="E915" i="20"/>
  <c r="E219" i="22"/>
  <c r="E113" i="20"/>
  <c r="E793" i="20"/>
  <c r="E193" i="20"/>
  <c r="E312" i="20"/>
  <c r="E445" i="20"/>
  <c r="E217" i="20"/>
  <c r="Q217" i="20" s="1"/>
  <c r="E143" i="22"/>
  <c r="Q143" i="22" s="1"/>
  <c r="E410" i="20"/>
  <c r="E976" i="20"/>
  <c r="E87" i="22"/>
  <c r="Q87" i="22" s="1"/>
  <c r="E966" i="20"/>
  <c r="E218" i="21"/>
  <c r="E210" i="21"/>
  <c r="E278" i="21"/>
  <c r="E440" i="21"/>
  <c r="E601" i="21"/>
  <c r="E736" i="21"/>
  <c r="E776" i="21"/>
  <c r="E1044" i="20"/>
  <c r="Q1044" i="20" s="1"/>
  <c r="E1092" i="20"/>
  <c r="Q1092" i="20" s="1"/>
  <c r="E1132" i="20"/>
  <c r="E697" i="20"/>
  <c r="Q697" i="20" s="1"/>
  <c r="E696" i="20"/>
  <c r="E56" i="22"/>
  <c r="Q56" i="22" s="1"/>
  <c r="E788" i="20"/>
  <c r="E63" i="20"/>
  <c r="E981" i="20"/>
  <c r="Q981" i="20" s="1"/>
  <c r="E595" i="20"/>
  <c r="Q595" i="20" s="1"/>
  <c r="E167" i="20"/>
  <c r="E633" i="20"/>
  <c r="E251" i="22"/>
  <c r="E941" i="20"/>
  <c r="E280" i="22"/>
  <c r="Q280" i="22" s="1"/>
  <c r="E150" i="20"/>
  <c r="Q150" i="20" s="1"/>
  <c r="E226" i="20"/>
  <c r="Q226" i="20" s="1"/>
  <c r="E135" i="22"/>
  <c r="E631" i="20"/>
  <c r="Q631" i="20" s="1"/>
  <c r="E47" i="22"/>
  <c r="E65" i="22"/>
  <c r="E295" i="20"/>
  <c r="Q295" i="20" s="1"/>
  <c r="E483" i="20"/>
  <c r="E451" i="20"/>
  <c r="Q451" i="20" s="1"/>
  <c r="E776" i="20"/>
  <c r="Q776" i="20" s="1"/>
  <c r="E724" i="20"/>
  <c r="E695" i="20"/>
  <c r="Q695" i="20" s="1"/>
  <c r="E201" i="20"/>
  <c r="E64" i="22"/>
  <c r="E165" i="22"/>
  <c r="Q165" i="22" s="1"/>
  <c r="E115" i="22"/>
  <c r="E806" i="20"/>
  <c r="E993" i="20"/>
  <c r="E755" i="20"/>
  <c r="Q755" i="20" s="1"/>
  <c r="E310" i="20"/>
  <c r="E496" i="20"/>
  <c r="Q496" i="20" s="1"/>
  <c r="E779" i="20"/>
  <c r="Q779" i="20" s="1"/>
  <c r="E172" i="22"/>
  <c r="E236" i="20"/>
  <c r="Q236" i="20" s="1"/>
  <c r="E1000" i="20"/>
  <c r="E261" i="20"/>
  <c r="E612" i="20"/>
  <c r="E150" i="22"/>
  <c r="E249" i="20"/>
  <c r="E453" i="20"/>
  <c r="Q453" i="20" s="1"/>
  <c r="E250" i="20"/>
  <c r="Q250" i="20" s="1"/>
  <c r="E39" i="20"/>
  <c r="E170" i="22"/>
  <c r="E245" i="20"/>
  <c r="E139" i="22"/>
  <c r="Q139" i="22" s="1"/>
  <c r="E263" i="20"/>
  <c r="Q263" i="20" s="1"/>
  <c r="E141" i="20"/>
  <c r="Q141" i="20" s="1"/>
  <c r="E403" i="20"/>
  <c r="E325" i="20"/>
  <c r="Q325" i="20" s="1"/>
  <c r="E798" i="20"/>
  <c r="E502" i="20"/>
  <c r="E744" i="20"/>
  <c r="E540" i="20"/>
  <c r="E466" i="20"/>
  <c r="E161" i="22"/>
  <c r="E1016" i="20"/>
  <c r="E166" i="20"/>
  <c r="Q166" i="20" s="1"/>
  <c r="E202" i="22"/>
  <c r="E278" i="22"/>
  <c r="Q278" i="22" s="1"/>
  <c r="E634" i="20"/>
  <c r="E797" i="21"/>
  <c r="E714" i="21"/>
  <c r="E311" i="21"/>
  <c r="E472" i="21"/>
  <c r="E666" i="21"/>
  <c r="E744" i="21"/>
  <c r="E784" i="21"/>
  <c r="E1060" i="20"/>
  <c r="E1100" i="20"/>
  <c r="E277" i="22"/>
  <c r="E42" i="22"/>
  <c r="E515" i="20"/>
  <c r="E680" i="20"/>
  <c r="E211" i="22"/>
  <c r="E718" i="20"/>
  <c r="E712" i="20"/>
  <c r="E49" i="20"/>
  <c r="E23" i="20"/>
  <c r="Q23" i="20" s="1"/>
  <c r="E522" i="20"/>
  <c r="E172" i="20"/>
  <c r="Q172" i="20" s="1"/>
  <c r="E948" i="20"/>
  <c r="E78" i="22"/>
  <c r="Q78" i="22" s="1"/>
  <c r="E989" i="20"/>
  <c r="Q989" i="20" s="1"/>
  <c r="E209" i="22"/>
  <c r="Q209" i="22" s="1"/>
  <c r="E22" i="22"/>
  <c r="E705" i="20"/>
  <c r="E132" i="22"/>
  <c r="E178" i="20"/>
  <c r="E66" i="20"/>
  <c r="E244" i="22"/>
  <c r="Q244" i="22" s="1"/>
  <c r="E622" i="20"/>
  <c r="Q622" i="20" s="1"/>
  <c r="E659" i="20"/>
  <c r="E152" i="20"/>
  <c r="E647" i="20"/>
  <c r="E559" i="20"/>
  <c r="Q559" i="20" s="1"/>
  <c r="E597" i="20"/>
  <c r="E601" i="20"/>
  <c r="Q601" i="20" s="1"/>
  <c r="E140" i="22"/>
  <c r="Q140" i="22" s="1"/>
  <c r="E662" i="20"/>
  <c r="Q662" i="20" s="1"/>
  <c r="E1026" i="20"/>
  <c r="E129" i="20"/>
  <c r="E953" i="20"/>
  <c r="E146" i="20"/>
  <c r="E470" i="20"/>
  <c r="E229" i="22"/>
  <c r="Q229" i="22" s="1"/>
  <c r="E625" i="20"/>
  <c r="E270" i="20"/>
  <c r="E174" i="22"/>
  <c r="E272" i="22"/>
  <c r="E113" i="22"/>
  <c r="E90" i="22"/>
  <c r="E122" i="22"/>
  <c r="Q122" i="22" s="1"/>
  <c r="E88" i="20"/>
  <c r="E132" i="20"/>
  <c r="E256" i="20"/>
  <c r="E661" i="20"/>
  <c r="E307" i="22"/>
  <c r="Q307" i="22" s="1"/>
  <c r="E158" i="22"/>
  <c r="E342" i="20"/>
  <c r="E874" i="20"/>
  <c r="Q874" i="20" s="1"/>
  <c r="E389" i="20"/>
  <c r="E824" i="20"/>
  <c r="E719" i="20"/>
  <c r="E980" i="20"/>
  <c r="E180" i="22"/>
  <c r="Q180" i="22" s="1"/>
  <c r="E675" i="20"/>
  <c r="E311" i="20"/>
  <c r="E73" i="22"/>
  <c r="E471" i="20"/>
  <c r="Q471" i="20" s="1"/>
  <c r="E20" i="20"/>
  <c r="E192" i="20"/>
  <c r="Q192" i="20" s="1"/>
  <c r="E775" i="20"/>
  <c r="E613" i="20"/>
  <c r="E220" i="22"/>
  <c r="Q220" i="22" s="1"/>
  <c r="E189" i="22"/>
  <c r="E270" i="22"/>
  <c r="E998" i="20"/>
  <c r="E91" i="22"/>
  <c r="E500" i="20"/>
  <c r="E41" i="20"/>
  <c r="E937" i="20"/>
  <c r="Q937" i="20" s="1"/>
  <c r="E750" i="20"/>
  <c r="E478" i="20"/>
  <c r="E181" i="22"/>
  <c r="Q181" i="22" s="1"/>
  <c r="E197" i="20"/>
  <c r="E734" i="21"/>
  <c r="E783" i="21"/>
  <c r="Q783" i="21" s="1"/>
  <c r="E343" i="21"/>
  <c r="E537" i="21"/>
  <c r="E698" i="21"/>
  <c r="E752" i="21"/>
  <c r="E800" i="21"/>
  <c r="E1068" i="20"/>
  <c r="E1108" i="20"/>
  <c r="E698" i="20"/>
  <c r="E40" i="22"/>
  <c r="Q40" i="22" s="1"/>
  <c r="E255" i="20"/>
  <c r="E983" i="20"/>
  <c r="E95" i="20"/>
  <c r="Q95" i="20" s="1"/>
  <c r="E293" i="22"/>
  <c r="E156" i="20"/>
  <c r="E241" i="20"/>
  <c r="Q241" i="20" s="1"/>
  <c r="E258" i="20"/>
  <c r="E266" i="22"/>
  <c r="E813" i="20"/>
  <c r="E79" i="20"/>
  <c r="Q79" i="20" s="1"/>
  <c r="E300" i="22"/>
  <c r="Q300" i="22" s="1"/>
  <c r="E204" i="20"/>
  <c r="Q204" i="20" s="1"/>
  <c r="E298" i="20"/>
  <c r="E773" i="20"/>
  <c r="Q773" i="20" s="1"/>
  <c r="E300" i="20"/>
  <c r="E58" i="22"/>
  <c r="E1021" i="20"/>
  <c r="E114" i="20"/>
  <c r="Q114" i="20" s="1"/>
  <c r="E71" i="20"/>
  <c r="Q71" i="20" s="1"/>
  <c r="E284" i="20"/>
  <c r="E186" i="22"/>
  <c r="E224" i="20"/>
  <c r="E302" i="22"/>
  <c r="E169" i="22"/>
  <c r="E514" i="20"/>
  <c r="E124" i="22"/>
  <c r="Q124" i="22" s="1"/>
  <c r="E196" i="20"/>
  <c r="Q196" i="20" s="1"/>
  <c r="E969" i="20"/>
  <c r="E163" i="20"/>
  <c r="E22" i="20"/>
  <c r="E199" i="20"/>
  <c r="E949" i="20"/>
  <c r="E684" i="20"/>
  <c r="E224" i="22"/>
  <c r="Q224" i="22" s="1"/>
  <c r="E242" i="20"/>
  <c r="E693" i="20"/>
  <c r="E55" i="22"/>
  <c r="E1023" i="20"/>
  <c r="Q1023" i="20" s="1"/>
  <c r="E72" i="20"/>
  <c r="E280" i="20"/>
  <c r="E288" i="20"/>
  <c r="E228" i="22"/>
  <c r="E80" i="22"/>
  <c r="E792" i="20"/>
  <c r="Q792" i="20" s="1"/>
  <c r="E27" i="20"/>
  <c r="E569" i="20"/>
  <c r="Q569" i="20" s="1"/>
  <c r="E137" i="22"/>
  <c r="Q137" i="22" s="1"/>
  <c r="E406" i="20"/>
  <c r="Q406" i="20" s="1"/>
  <c r="E332" i="20"/>
  <c r="E928" i="20"/>
  <c r="Q928" i="20" s="1"/>
  <c r="E105" i="22"/>
  <c r="Q105" i="22" s="1"/>
  <c r="E206" i="22"/>
  <c r="Q206" i="22" s="1"/>
  <c r="E273" i="22"/>
  <c r="Q273" i="22" s="1"/>
  <c r="E629" i="20"/>
  <c r="E987" i="20"/>
  <c r="Q987" i="20" s="1"/>
  <c r="E153" i="22"/>
  <c r="Q153" i="22" s="1"/>
  <c r="E294" i="20"/>
  <c r="E549" i="20"/>
  <c r="Q549" i="20" s="1"/>
  <c r="E127" i="22"/>
  <c r="E490" i="20"/>
  <c r="E221" i="22"/>
  <c r="Q221" i="22" s="1"/>
  <c r="E459" i="20"/>
  <c r="E45" i="20"/>
  <c r="E672" i="20"/>
  <c r="E260" i="22"/>
  <c r="E796" i="20"/>
  <c r="E803" i="20"/>
  <c r="Q803" i="20" s="1"/>
  <c r="E217" i="22"/>
  <c r="Q217" i="22" s="1"/>
  <c r="E181" i="20"/>
  <c r="Q181" i="20" s="1"/>
  <c r="E492" i="20"/>
  <c r="Q492" i="20" s="1"/>
  <c r="E665" i="20"/>
  <c r="E931" i="20"/>
  <c r="E94" i="20"/>
  <c r="Q94" i="20" s="1"/>
  <c r="E214" i="20"/>
  <c r="E1054" i="20"/>
  <c r="E715" i="21"/>
  <c r="E1124" i="20"/>
  <c r="E640" i="20"/>
  <c r="E160" i="20"/>
  <c r="E752" i="20"/>
  <c r="Q752" i="20" s="1"/>
  <c r="E608" i="20"/>
  <c r="E80" i="20"/>
  <c r="E639" i="20"/>
  <c r="E87" i="20"/>
  <c r="E185" i="20"/>
  <c r="E795" i="20"/>
  <c r="Q795" i="20" s="1"/>
  <c r="E531" i="20"/>
  <c r="E479" i="20"/>
  <c r="E33" i="20"/>
  <c r="E606" i="20"/>
  <c r="E658" i="20"/>
  <c r="E682" i="20"/>
  <c r="E33" i="22"/>
  <c r="E149" i="20"/>
  <c r="E32" i="20"/>
  <c r="E187" i="22"/>
  <c r="E120" i="20"/>
  <c r="Q120" i="20" s="1"/>
  <c r="E186" i="20"/>
  <c r="E240" i="22"/>
  <c r="E38" i="20"/>
  <c r="E223" i="22"/>
  <c r="E735" i="20"/>
  <c r="Q735" i="20" s="1"/>
  <c r="E702" i="20"/>
  <c r="Q702" i="20" s="1"/>
  <c r="E43" i="20"/>
  <c r="Q43" i="20" s="1"/>
  <c r="E477" i="20"/>
  <c r="E972" i="20"/>
  <c r="Q972" i="20" s="1"/>
  <c r="E45" i="22"/>
  <c r="E164" i="20"/>
  <c r="E454" i="20"/>
  <c r="E1018" i="20"/>
  <c r="Q1018" i="20" s="1"/>
  <c r="E130" i="20"/>
  <c r="Q130" i="20" s="1"/>
  <c r="E652" i="20"/>
  <c r="E988" i="20"/>
  <c r="E142" i="22"/>
  <c r="E268" i="20"/>
  <c r="E546" i="20"/>
  <c r="E771" i="20"/>
  <c r="E157" i="22"/>
  <c r="E457" i="20"/>
  <c r="Q457" i="20" s="1"/>
  <c r="E264" i="20"/>
  <c r="E642" i="20"/>
  <c r="E1014" i="20"/>
  <c r="E747" i="20"/>
  <c r="Q747" i="20" s="1"/>
  <c r="E783" i="20"/>
  <c r="E936" i="20"/>
  <c r="Q936" i="20" s="1"/>
  <c r="E717" i="20"/>
  <c r="E688" i="20"/>
  <c r="E804" i="20"/>
  <c r="E144" i="20"/>
  <c r="E591" i="20"/>
  <c r="Q591" i="20" s="1"/>
  <c r="E182" i="20"/>
  <c r="E93" i="22"/>
  <c r="E180" i="20"/>
  <c r="Q180" i="20" s="1"/>
  <c r="E959" i="20"/>
  <c r="Q959" i="20" s="1"/>
  <c r="E939" i="20"/>
  <c r="E27" i="22"/>
  <c r="E1073" i="20"/>
  <c r="E768" i="21"/>
  <c r="Q768" i="21" s="1"/>
  <c r="E545" i="20"/>
  <c r="E222" i="22"/>
  <c r="Q222" i="22" s="1"/>
  <c r="E527" i="20"/>
  <c r="Q527" i="20" s="1"/>
  <c r="E610" i="20"/>
  <c r="Q610" i="20" s="1"/>
  <c r="E513" i="20"/>
  <c r="E267" i="22"/>
  <c r="E594" i="20"/>
  <c r="Q594" i="20" s="1"/>
  <c r="E573" i="20"/>
  <c r="E564" i="20"/>
  <c r="E282" i="22"/>
  <c r="Q282" i="22" s="1"/>
  <c r="E130" i="22"/>
  <c r="E13" i="22"/>
  <c r="E106" i="22"/>
  <c r="E286" i="20"/>
  <c r="Q286" i="20" s="1"/>
  <c r="E603" i="20"/>
  <c r="Q603" i="20" s="1"/>
  <c r="E177" i="22"/>
  <c r="Q177" i="22" s="1"/>
  <c r="E760" i="20"/>
  <c r="E589" i="20"/>
  <c r="E81" i="22"/>
  <c r="E255" i="22"/>
  <c r="E511" i="20"/>
  <c r="E970" i="20"/>
  <c r="E50" i="22"/>
  <c r="Q50" i="22" s="1"/>
  <c r="E287" i="20"/>
  <c r="E960" i="20"/>
  <c r="E60" i="22"/>
  <c r="E782" i="20"/>
  <c r="Q782" i="20" s="1"/>
  <c r="E756" i="20"/>
  <c r="E289" i="22"/>
  <c r="Q289" i="22" s="1"/>
  <c r="E103" i="22"/>
  <c r="E439" i="20"/>
  <c r="E215" i="22"/>
  <c r="E234" i="20"/>
  <c r="E1007" i="20"/>
  <c r="Q1007" i="20" s="1"/>
  <c r="E99" i="22"/>
  <c r="E954" i="20"/>
  <c r="E449" i="20"/>
  <c r="E116" i="20"/>
  <c r="E544" i="20"/>
  <c r="E427" i="20"/>
  <c r="Q427" i="20" s="1"/>
  <c r="E734" i="20"/>
  <c r="E532" i="20"/>
  <c r="E592" i="20"/>
  <c r="E53" i="20"/>
  <c r="E491" i="20"/>
  <c r="Q491" i="20" s="1"/>
  <c r="E938" i="20"/>
  <c r="E155" i="22"/>
  <c r="E158" i="20"/>
  <c r="E653" i="20"/>
  <c r="E205" i="20"/>
  <c r="E965" i="20"/>
  <c r="E469" i="20"/>
  <c r="E100" i="22"/>
  <c r="E37" i="20"/>
  <c r="E155" i="20"/>
  <c r="E823" i="20"/>
  <c r="E294" i="22"/>
  <c r="E253" i="22"/>
  <c r="Q253" i="22" s="1"/>
  <c r="E535" i="20"/>
  <c r="E772" i="20"/>
  <c r="Q772" i="20" s="1"/>
  <c r="E68" i="20"/>
  <c r="E238" i="22"/>
  <c r="E281" i="20"/>
  <c r="Q281" i="20" s="1"/>
  <c r="E654" i="20"/>
  <c r="E147" i="22"/>
  <c r="E83" i="22"/>
  <c r="Q83" i="22" s="1"/>
  <c r="E188" i="20"/>
  <c r="Q188" i="20" s="1"/>
  <c r="E819" i="20"/>
  <c r="E648" i="20"/>
  <c r="E487" i="20"/>
  <c r="Q487" i="20" s="1"/>
  <c r="E107" i="22"/>
  <c r="Q107" i="22" s="1"/>
  <c r="E489" i="20"/>
  <c r="E98" i="22"/>
  <c r="E292" i="20"/>
  <c r="E162" i="22"/>
  <c r="Q162" i="22" s="1"/>
  <c r="E11" i="22"/>
  <c r="Q11" i="22" s="1"/>
  <c r="E447" i="20"/>
  <c r="E197" i="22"/>
  <c r="E429" i="20"/>
  <c r="E225" i="22"/>
  <c r="E787" i="20"/>
  <c r="E407" i="21"/>
  <c r="E1036" i="20"/>
  <c r="E933" i="20"/>
  <c r="E488" i="20"/>
  <c r="Q488" i="20" s="1"/>
  <c r="E124" i="20"/>
  <c r="E21" i="20"/>
  <c r="Q21" i="20" s="1"/>
  <c r="E199" i="22"/>
  <c r="Q199" i="22" s="1"/>
  <c r="E37" i="22"/>
  <c r="E16" i="22"/>
  <c r="E283" i="20"/>
  <c r="E109" i="22"/>
  <c r="Q109" i="22" s="1"/>
  <c r="E476" i="20"/>
  <c r="E518" i="20"/>
  <c r="E194" i="20"/>
  <c r="E881" i="20"/>
  <c r="Q881" i="20" s="1"/>
  <c r="E707" i="20"/>
  <c r="E630" i="20"/>
  <c r="E49" i="22"/>
  <c r="E57" i="22"/>
  <c r="Q57" i="22" s="1"/>
  <c r="E189" i="20"/>
  <c r="E232" i="22"/>
  <c r="Q232" i="22" s="1"/>
  <c r="E59" i="22"/>
  <c r="E232" i="20"/>
  <c r="Q232" i="20" s="1"/>
  <c r="E248" i="20"/>
  <c r="E142" i="20"/>
  <c r="Q142" i="20" s="1"/>
  <c r="E258" i="22"/>
  <c r="E84" i="22"/>
  <c r="Q84" i="22" s="1"/>
  <c r="E572" i="20"/>
  <c r="E252" i="22"/>
  <c r="E55" i="20"/>
  <c r="Q55" i="20" s="1"/>
  <c r="E285" i="22"/>
  <c r="E200" i="20"/>
  <c r="E26" i="20"/>
  <c r="E957" i="20"/>
  <c r="E32" i="22"/>
  <c r="E202" i="20"/>
  <c r="Q202" i="20" s="1"/>
  <c r="E243" i="20"/>
  <c r="E183" i="22"/>
  <c r="E951" i="20"/>
  <c r="E175" i="20"/>
  <c r="E686" i="20"/>
  <c r="E1027" i="20"/>
  <c r="E307" i="20"/>
  <c r="Q307" i="20" s="1"/>
  <c r="E12" i="22"/>
  <c r="E1019" i="20"/>
  <c r="E145" i="20"/>
  <c r="E711" i="20"/>
  <c r="E91" i="20"/>
  <c r="Q91" i="20" s="1"/>
  <c r="E1017" i="20"/>
  <c r="E237" i="20"/>
  <c r="Q237" i="20" s="1"/>
  <c r="E1001" i="20"/>
  <c r="E34" i="22"/>
  <c r="E754" i="20"/>
  <c r="E231" i="22"/>
  <c r="E171" i="22"/>
  <c r="E295" i="22"/>
  <c r="E84" i="20"/>
  <c r="E43" i="22"/>
  <c r="Q43" i="22" s="1"/>
  <c r="E670" i="20"/>
  <c r="E75" i="22"/>
  <c r="Q75" i="22" s="1"/>
  <c r="E627" i="20"/>
  <c r="Q627" i="20" s="1"/>
  <c r="E177" i="20"/>
  <c r="E699" i="20"/>
  <c r="E291" i="22"/>
  <c r="Q291" i="22" s="1"/>
  <c r="E1003" i="20"/>
  <c r="E193" i="22"/>
  <c r="E704" i="20"/>
  <c r="E689" i="20"/>
  <c r="E195" i="20"/>
  <c r="E48" i="22"/>
  <c r="E542" i="20"/>
  <c r="E162" i="20"/>
  <c r="E461" i="20"/>
  <c r="E446" i="20"/>
  <c r="E110" i="20"/>
  <c r="Q110" i="20" s="1"/>
  <c r="E523" i="20"/>
  <c r="Q523" i="20" s="1"/>
  <c r="E303" i="20"/>
  <c r="E645" i="20"/>
  <c r="E154" i="20"/>
  <c r="E226" i="22"/>
  <c r="E62" i="20"/>
  <c r="Q62" i="20" s="1"/>
  <c r="E210" i="20"/>
  <c r="Q210" i="20" s="1"/>
  <c r="E107" i="20"/>
  <c r="E766" i="20"/>
  <c r="Q766" i="20" s="1"/>
  <c r="E499" i="20"/>
  <c r="E569" i="21"/>
  <c r="E165" i="20"/>
  <c r="E448" i="20"/>
  <c r="E668" i="20"/>
  <c r="E167" i="22"/>
  <c r="Q167" i="22" s="1"/>
  <c r="E434" i="20"/>
  <c r="E277" i="20"/>
  <c r="Q277" i="20" s="1"/>
  <c r="E121" i="20"/>
  <c r="Q121" i="20" s="1"/>
  <c r="E314" i="20"/>
  <c r="E558" i="20"/>
  <c r="Q558" i="20" s="1"/>
  <c r="E694" i="20"/>
  <c r="E191" i="22"/>
  <c r="Q191" i="22" s="1"/>
  <c r="E994" i="20"/>
  <c r="E730" i="20"/>
  <c r="Q730" i="20" s="1"/>
  <c r="E86" i="22"/>
  <c r="E554" i="20"/>
  <c r="E681" i="20"/>
  <c r="E1024" i="20"/>
  <c r="Q1024" i="20" s="1"/>
  <c r="E262" i="22"/>
  <c r="Q262" i="22" s="1"/>
  <c r="E143" i="20"/>
  <c r="Q143" i="20" s="1"/>
  <c r="E136" i="22"/>
  <c r="E69" i="22"/>
  <c r="Q69" i="22" s="1"/>
  <c r="E817" i="20"/>
  <c r="Q817" i="20" s="1"/>
  <c r="E725" i="20"/>
  <c r="E749" i="20"/>
  <c r="Q749" i="20" s="1"/>
  <c r="E176" i="20"/>
  <c r="E992" i="20"/>
  <c r="E1005" i="20"/>
  <c r="E751" i="20"/>
  <c r="E184" i="20"/>
  <c r="E93" i="20"/>
  <c r="E145" i="22"/>
  <c r="Q145" i="22" s="1"/>
  <c r="E560" i="20"/>
  <c r="E198" i="20"/>
  <c r="E822" i="20"/>
  <c r="Q822" i="20" s="1"/>
  <c r="E74" i="22"/>
  <c r="E77" i="20"/>
  <c r="E961" i="20"/>
  <c r="E51" i="22"/>
  <c r="E179" i="22"/>
  <c r="Q179" i="22" s="1"/>
  <c r="E721" i="20"/>
  <c r="E136" i="20"/>
  <c r="E297" i="22"/>
  <c r="E203" i="22"/>
  <c r="E237" i="22"/>
  <c r="E737" i="20"/>
  <c r="E111" i="22"/>
  <c r="Q111" i="22" s="1"/>
  <c r="E799" i="20"/>
  <c r="Q799" i="20" s="1"/>
  <c r="E148" i="20"/>
  <c r="E985" i="20"/>
  <c r="E159" i="22"/>
  <c r="E1012" i="20"/>
  <c r="E315" i="20"/>
  <c r="E102" i="20"/>
  <c r="Q102" i="20" s="1"/>
  <c r="E778" i="20"/>
  <c r="E159" i="20"/>
  <c r="E438" i="20"/>
  <c r="E260" i="20"/>
  <c r="E256" i="22"/>
  <c r="E96" i="22"/>
  <c r="Q96" i="22" s="1"/>
  <c r="E30" i="20"/>
  <c r="E58" i="20"/>
  <c r="E259" i="22"/>
  <c r="E204" i="22"/>
  <c r="Q204" i="22" s="1"/>
  <c r="E285" i="20"/>
  <c r="E842" i="20"/>
  <c r="E373" i="20"/>
  <c r="E885" i="20"/>
  <c r="E336" i="20"/>
  <c r="E393" i="20"/>
  <c r="E873" i="20"/>
  <c r="E324" i="20"/>
  <c r="E192" i="22"/>
  <c r="E736" i="20"/>
  <c r="E509" i="20"/>
  <c r="E774" i="20"/>
  <c r="E104" i="22"/>
  <c r="Q104" i="22" s="1"/>
  <c r="E317" i="20"/>
  <c r="E19" i="22"/>
  <c r="E512" i="20"/>
  <c r="E1002" i="20"/>
  <c r="E38" i="22"/>
  <c r="E649" i="20"/>
  <c r="E674" i="20"/>
  <c r="E733" i="20"/>
  <c r="E1076" i="20"/>
  <c r="Q1076" i="20" s="1"/>
  <c r="E552" i="20"/>
  <c r="E272" i="20"/>
  <c r="Q272" i="20" s="1"/>
  <c r="E76" i="22"/>
  <c r="E506" i="20"/>
  <c r="Q506" i="20" s="1"/>
  <c r="E669" i="20"/>
  <c r="E276" i="22"/>
  <c r="Q276" i="22" s="1"/>
  <c r="E525" i="20"/>
  <c r="Q525" i="20" s="1"/>
  <c r="E215" i="20"/>
  <c r="Q215" i="20" s="1"/>
  <c r="E958" i="20"/>
  <c r="E223" i="20"/>
  <c r="E742" i="20"/>
  <c r="E480" i="20"/>
  <c r="Q480" i="20" s="1"/>
  <c r="E714" i="20"/>
  <c r="E131" i="22"/>
  <c r="Q131" i="22" s="1"/>
  <c r="E493" i="20"/>
  <c r="E201" i="22"/>
  <c r="E516" i="20"/>
  <c r="Q516" i="20" s="1"/>
  <c r="E576" i="20"/>
  <c r="Q576" i="20" s="1"/>
  <c r="E538" i="20"/>
  <c r="Q538" i="20" s="1"/>
  <c r="E96" i="20"/>
  <c r="Q96" i="20" s="1"/>
  <c r="E109" i="20"/>
  <c r="E602" i="20"/>
  <c r="E83" i="20"/>
  <c r="E25" i="22"/>
  <c r="E77" i="22"/>
  <c r="E553" i="20"/>
  <c r="Q553" i="20" s="1"/>
  <c r="E264" i="22"/>
  <c r="E999" i="20"/>
  <c r="Q999" i="20" s="1"/>
  <c r="E529" i="20"/>
  <c r="Q529" i="20" s="1"/>
  <c r="E519" i="20"/>
  <c r="E651" i="20"/>
  <c r="Q651" i="20" s="1"/>
  <c r="E974" i="20"/>
  <c r="E239" i="22"/>
  <c r="Q239" i="22" s="1"/>
  <c r="E660" i="20"/>
  <c r="E584" i="20"/>
  <c r="E64" i="20"/>
  <c r="Q64" i="20" s="1"/>
  <c r="E39" i="22"/>
  <c r="Q39" i="22" s="1"/>
  <c r="E242" i="22"/>
  <c r="Q242" i="22" s="1"/>
  <c r="E34" i="20"/>
  <c r="E600" i="20"/>
  <c r="E593" i="20"/>
  <c r="E1022" i="20"/>
  <c r="E692" i="20"/>
  <c r="E156" i="22"/>
  <c r="Q156" i="22" s="1"/>
  <c r="E807" i="20"/>
  <c r="Q807" i="20" s="1"/>
  <c r="E60" i="20"/>
  <c r="E210" i="22"/>
  <c r="E791" i="20"/>
  <c r="Q791" i="20" s="1"/>
  <c r="E794" i="20"/>
  <c r="Q794" i="20" s="1"/>
  <c r="E964" i="20"/>
  <c r="E92" i="22"/>
  <c r="E85" i="22"/>
  <c r="E616" i="20"/>
  <c r="E134" i="20"/>
  <c r="E567" i="20"/>
  <c r="Q567" i="20" s="1"/>
  <c r="E173" i="22"/>
  <c r="E273" i="20"/>
  <c r="Q273" i="20" s="1"/>
  <c r="E35" i="20"/>
  <c r="Q35" i="20" s="1"/>
  <c r="E455" i="20"/>
  <c r="E207" i="22"/>
  <c r="Q207" i="22" s="1"/>
  <c r="E753" i="20"/>
  <c r="Q753" i="20" s="1"/>
  <c r="E286" i="22"/>
  <c r="E485" i="20"/>
  <c r="Q485" i="20" s="1"/>
  <c r="E290" i="20"/>
  <c r="E374" i="20"/>
  <c r="E922" i="20"/>
  <c r="Q922" i="20" s="1"/>
  <c r="E880" i="20"/>
  <c r="E343" i="20"/>
  <c r="E400" i="20"/>
  <c r="Q400" i="20" s="1"/>
  <c r="E868" i="20"/>
  <c r="E331" i="20"/>
  <c r="E115" i="20"/>
  <c r="E207" i="20"/>
  <c r="Q207" i="20" s="1"/>
  <c r="E609" i="20"/>
  <c r="Q609" i="20" s="1"/>
  <c r="E178" i="22"/>
  <c r="E586" i="20"/>
  <c r="E1008" i="20"/>
  <c r="Q1008" i="20" s="1"/>
  <c r="E497" i="20"/>
  <c r="E75" i="20"/>
  <c r="E599" i="20"/>
  <c r="E738" i="20"/>
  <c r="Q738" i="20" s="1"/>
  <c r="E867" i="20"/>
  <c r="Q867" i="20" s="1"/>
  <c r="E76" i="20"/>
  <c r="E700" i="20"/>
  <c r="E296" i="22"/>
  <c r="Q296" i="22" s="1"/>
  <c r="E89" i="20"/>
  <c r="Q89" i="20" s="1"/>
  <c r="E56" i="20"/>
  <c r="Q56" i="20" s="1"/>
  <c r="E114" i="22"/>
  <c r="Q114" i="22" s="1"/>
  <c r="E703" i="20"/>
  <c r="E520" i="20"/>
  <c r="Q520" i="20" s="1"/>
  <c r="E41" i="22"/>
  <c r="E691" i="20"/>
  <c r="E138" i="22"/>
  <c r="E1004" i="20"/>
  <c r="E978" i="20"/>
  <c r="E765" i="20"/>
  <c r="Q765" i="20" s="1"/>
  <c r="E173" i="20"/>
  <c r="E21" i="22"/>
  <c r="Q21" i="22" s="1"/>
  <c r="E153" i="20"/>
  <c r="Q153" i="20" s="1"/>
  <c r="E971" i="20"/>
  <c r="E302" i="20"/>
  <c r="Q302" i="20" s="1"/>
  <c r="E956" i="20"/>
  <c r="E262" i="20"/>
  <c r="Q262" i="20" s="1"/>
  <c r="E247" i="20"/>
  <c r="E797" i="20"/>
  <c r="E996" i="20"/>
  <c r="E65" i="20"/>
  <c r="Q65" i="20" s="1"/>
  <c r="E128" i="22"/>
  <c r="E770" i="20"/>
  <c r="E98" i="20"/>
  <c r="Q98" i="20" s="1"/>
  <c r="E643" i="20"/>
  <c r="E790" i="20"/>
  <c r="Q790" i="20" s="1"/>
  <c r="E557" i="20"/>
  <c r="E456" i="20"/>
  <c r="Q456" i="20" s="1"/>
  <c r="E517" i="20"/>
  <c r="E596" i="20"/>
  <c r="Q596" i="20" s="1"/>
  <c r="E139" i="20"/>
  <c r="Q139" i="20" s="1"/>
  <c r="E271" i="20"/>
  <c r="E561" i="20"/>
  <c r="Q561" i="20" s="1"/>
  <c r="E125" i="20"/>
  <c r="E811" i="20"/>
  <c r="Q811" i="20" s="1"/>
  <c r="E225" i="20"/>
  <c r="E826" i="20"/>
  <c r="E134" i="22"/>
  <c r="E638" i="20"/>
  <c r="E233" i="22"/>
  <c r="E257" i="22"/>
  <c r="Q257" i="22" s="1"/>
  <c r="E137" i="20"/>
  <c r="E565" i="20"/>
  <c r="Q565" i="20" s="1"/>
  <c r="E20" i="22"/>
  <c r="E1020" i="20"/>
  <c r="E482" i="20"/>
  <c r="E521" i="20"/>
  <c r="Q521" i="20" s="1"/>
  <c r="E955" i="20"/>
  <c r="Q955" i="20" s="1"/>
  <c r="E148" i="22"/>
  <c r="E318" i="20"/>
  <c r="E587" i="20"/>
  <c r="E934" i="20"/>
  <c r="E44" i="20"/>
  <c r="Q44" i="20" s="1"/>
  <c r="E235" i="20"/>
  <c r="E78" i="20"/>
  <c r="E141" i="22"/>
  <c r="E195" i="22"/>
  <c r="Q195" i="22" s="1"/>
  <c r="E110" i="22"/>
  <c r="Q110" i="22" s="1"/>
  <c r="E865" i="20"/>
  <c r="Q865" i="20" s="1"/>
  <c r="E412" i="20"/>
  <c r="E346" i="20"/>
  <c r="E407" i="20"/>
  <c r="Q407" i="20" s="1"/>
  <c r="E871" i="20"/>
  <c r="E334" i="20"/>
  <c r="Q334" i="20" s="1"/>
  <c r="E395" i="20"/>
  <c r="Q395" i="20" s="1"/>
  <c r="E816" i="20"/>
  <c r="E238" i="20"/>
  <c r="E623" i="20"/>
  <c r="E287" i="22"/>
  <c r="Q287" i="22" s="1"/>
  <c r="E112" i="22"/>
  <c r="Q112" i="22" s="1"/>
  <c r="E292" i="22"/>
  <c r="E74" i="20"/>
  <c r="E536" i="20"/>
  <c r="Q536" i="20" s="1"/>
  <c r="E213" i="22"/>
  <c r="Q213" i="22" s="1"/>
  <c r="E687" i="20"/>
  <c r="Q687" i="20" s="1"/>
  <c r="E617" i="20"/>
  <c r="Q617" i="20" s="1"/>
  <c r="E825" i="20"/>
  <c r="E123" i="22"/>
  <c r="E10" i="22"/>
  <c r="E190" i="22"/>
  <c r="E916" i="20"/>
  <c r="E368" i="20"/>
  <c r="E837" i="20"/>
  <c r="E890" i="20"/>
  <c r="E70" i="20"/>
  <c r="E537" i="20"/>
  <c r="E73" i="20"/>
  <c r="E582" i="20"/>
  <c r="Q582" i="20" s="1"/>
  <c r="E101" i="22"/>
  <c r="Q101" i="22" s="1"/>
  <c r="E583" i="20"/>
  <c r="E1029" i="20"/>
  <c r="E151" i="20"/>
  <c r="E685" i="20"/>
  <c r="E578" i="20"/>
  <c r="E405" i="20"/>
  <c r="Q405" i="20" s="1"/>
  <c r="E858" i="20"/>
  <c r="E935" i="20"/>
  <c r="E90" i="20"/>
  <c r="Q90" i="20" s="1"/>
  <c r="E299" i="22"/>
  <c r="E92" i="20"/>
  <c r="Q92" i="20" s="1"/>
  <c r="E945" i="20"/>
  <c r="E785" i="20"/>
  <c r="E102" i="22"/>
  <c r="E473" i="20"/>
  <c r="Q473" i="20" s="1"/>
  <c r="E664" i="20"/>
  <c r="E191" i="20"/>
  <c r="E990" i="20"/>
  <c r="E579" i="20"/>
  <c r="E585" i="20"/>
  <c r="Q585" i="20" s="1"/>
  <c r="E458" i="20"/>
  <c r="E188" i="22"/>
  <c r="Q188" i="22" s="1"/>
  <c r="E211" i="20"/>
  <c r="E644" i="20"/>
  <c r="Q644" i="20" s="1"/>
  <c r="E528" i="20"/>
  <c r="E164" i="22"/>
  <c r="Q164" i="22" s="1"/>
  <c r="E436" i="20"/>
  <c r="Q436" i="20" s="1"/>
  <c r="E444" i="20"/>
  <c r="E683" i="20"/>
  <c r="E767" i="20"/>
  <c r="E268" i="22"/>
  <c r="E808" i="20"/>
  <c r="Q808" i="20" s="1"/>
  <c r="E275" i="22"/>
  <c r="Q275" i="22" s="1"/>
  <c r="E160" i="22"/>
  <c r="E741" i="20"/>
  <c r="Q741" i="20" s="1"/>
  <c r="E943" i="20"/>
  <c r="E541" i="20"/>
  <c r="Q541" i="20" s="1"/>
  <c r="E9" i="22"/>
  <c r="E212" i="20"/>
  <c r="E398" i="20"/>
  <c r="E899" i="20"/>
  <c r="E266" i="20"/>
  <c r="E251" i="20"/>
  <c r="E28" i="22"/>
  <c r="E671" i="20"/>
  <c r="E274" i="20"/>
  <c r="Q274" i="20" s="1"/>
  <c r="E99" i="20"/>
  <c r="E812" i="20"/>
  <c r="E732" i="20"/>
  <c r="E146" i="22"/>
  <c r="E764" i="20"/>
  <c r="Q764" i="20" s="1"/>
  <c r="E151" i="22"/>
  <c r="E784" i="20"/>
  <c r="Q784" i="20" s="1"/>
  <c r="E534" i="20"/>
  <c r="E89" i="22"/>
  <c r="E271" i="22"/>
  <c r="E428" i="20"/>
  <c r="E269" i="20"/>
  <c r="E187" i="20"/>
  <c r="E265" i="20"/>
  <c r="E30" i="22"/>
  <c r="E214" i="22"/>
  <c r="E176" i="22"/>
  <c r="Q176" i="22" s="1"/>
  <c r="E82" i="20"/>
  <c r="E253" i="20"/>
  <c r="E66" i="22"/>
  <c r="E305" i="20"/>
  <c r="E501" i="20"/>
  <c r="Q501" i="20" s="1"/>
  <c r="E18" i="22"/>
  <c r="Q18" i="22" s="1"/>
  <c r="E984" i="20"/>
  <c r="Q984" i="20" s="1"/>
  <c r="E230" i="22"/>
  <c r="E805" i="20"/>
  <c r="E303" i="22"/>
  <c r="E301" i="22"/>
  <c r="E208" i="20"/>
  <c r="Q208" i="20" s="1"/>
  <c r="E118" i="22"/>
  <c r="E50" i="20"/>
  <c r="E484" i="20"/>
  <c r="Q484" i="20" s="1"/>
  <c r="E127" i="20"/>
  <c r="Q127" i="20" s="1"/>
  <c r="E19" i="20"/>
  <c r="Q19" i="20" s="1"/>
  <c r="E1011" i="20"/>
  <c r="E802" i="20"/>
  <c r="E621" i="20"/>
  <c r="E432" i="20"/>
  <c r="Q432" i="20" s="1"/>
  <c r="E575" i="20"/>
  <c r="E746" i="20"/>
  <c r="E706" i="20"/>
  <c r="Q706" i="20" s="1"/>
  <c r="E963" i="20"/>
  <c r="Q963" i="20" s="1"/>
  <c r="E646" i="20"/>
  <c r="E200" i="22"/>
  <c r="E329" i="20"/>
  <c r="Q329" i="20" s="1"/>
  <c r="E355" i="20"/>
  <c r="E433" i="20"/>
  <c r="Q433" i="20" s="1"/>
  <c r="E731" i="20"/>
  <c r="E152" i="22"/>
  <c r="Q152" i="22" s="1"/>
  <c r="E452" i="20"/>
  <c r="E543" i="20"/>
  <c r="E663" i="20"/>
  <c r="E637" i="20"/>
  <c r="E768" i="20"/>
  <c r="E562" i="20"/>
  <c r="Q562" i="20" s="1"/>
  <c r="E678" i="20"/>
  <c r="D16" i="14"/>
  <c r="C25" i="16" s="1"/>
  <c r="E431" i="20"/>
  <c r="Q431" i="20" s="1"/>
  <c r="E762" i="20"/>
  <c r="E628" i="20"/>
  <c r="E234" i="22"/>
  <c r="Q234" i="22" s="1"/>
  <c r="E52" i="22"/>
  <c r="E888" i="20"/>
  <c r="E420" i="20"/>
  <c r="E905" i="20"/>
  <c r="E345" i="20"/>
  <c r="E391" i="20"/>
  <c r="E832" i="20"/>
  <c r="Q832" i="20" s="1"/>
  <c r="E326" i="20"/>
  <c r="E462" i="20"/>
  <c r="E254" i="22"/>
  <c r="Q254" i="22" s="1"/>
  <c r="E745" i="20"/>
  <c r="E655" i="20"/>
  <c r="E581" i="20"/>
  <c r="E299" i="20"/>
  <c r="E991" i="20"/>
  <c r="Q991" i="20" s="1"/>
  <c r="D7" i="14"/>
  <c r="E30" i="38" s="1"/>
  <c r="E530" i="20"/>
  <c r="Q530" i="20" s="1"/>
  <c r="E713" i="20"/>
  <c r="E835" i="20"/>
  <c r="E897" i="20"/>
  <c r="E147" i="20"/>
  <c r="E131" i="20"/>
  <c r="E154" i="22"/>
  <c r="Q154" i="22" s="1"/>
  <c r="E275" i="20"/>
  <c r="E123" i="20"/>
  <c r="E809" i="20"/>
  <c r="Q809" i="20" s="1"/>
  <c r="E720" i="20"/>
  <c r="E301" i="20"/>
  <c r="E24" i="20"/>
  <c r="E296" i="20"/>
  <c r="E108" i="20"/>
  <c r="E667" i="20"/>
  <c r="E574" i="20"/>
  <c r="E781" i="20"/>
  <c r="E973" i="20"/>
  <c r="E1028" i="20"/>
  <c r="Q1028" i="20" s="1"/>
  <c r="E450" i="20"/>
  <c r="Q450" i="20" s="1"/>
  <c r="E179" i="20"/>
  <c r="E196" i="22"/>
  <c r="E122" i="20"/>
  <c r="Q122" i="20" s="1"/>
  <c r="E86" i="20"/>
  <c r="E293" i="20"/>
  <c r="E308" i="20"/>
  <c r="E605" i="20"/>
  <c r="Q605" i="20" s="1"/>
  <c r="E26" i="22"/>
  <c r="Q26" i="22" s="1"/>
  <c r="E239" i="20"/>
  <c r="E240" i="20"/>
  <c r="E15" i="22"/>
  <c r="Q15" i="22" s="1"/>
  <c r="E175" i="22"/>
  <c r="Q175" i="22" s="1"/>
  <c r="E1006" i="20"/>
  <c r="E174" i="20"/>
  <c r="Q174" i="20" s="1"/>
  <c r="E673" i="20"/>
  <c r="E878" i="20"/>
  <c r="E212" i="22"/>
  <c r="Q212" i="22" s="1"/>
  <c r="E1025" i="20"/>
  <c r="Q1025" i="20" s="1"/>
  <c r="E112" i="20"/>
  <c r="E780" i="20"/>
  <c r="E950" i="20"/>
  <c r="E222" i="20"/>
  <c r="Q222" i="20" s="1"/>
  <c r="E614" i="20"/>
  <c r="E313" i="20"/>
  <c r="E14" i="22"/>
  <c r="Q14" i="22" s="1"/>
  <c r="E763" i="20"/>
  <c r="Q763" i="20" s="1"/>
  <c r="E63" i="22"/>
  <c r="Q63" i="22" s="1"/>
  <c r="E281" i="22"/>
  <c r="Q281" i="22" s="1"/>
  <c r="E29" i="20"/>
  <c r="Q29" i="20" s="1"/>
  <c r="E17" i="22"/>
  <c r="E28" i="20"/>
  <c r="Q28" i="20" s="1"/>
  <c r="E611" i="20"/>
  <c r="AE18" i="41"/>
  <c r="E168" i="21"/>
  <c r="E270" i="21"/>
  <c r="E468" i="21"/>
  <c r="E214" i="21"/>
  <c r="E375" i="21"/>
  <c r="E504" i="21"/>
  <c r="E634" i="21"/>
  <c r="E728" i="21"/>
  <c r="E760" i="21"/>
  <c r="Q760" i="21" s="1"/>
  <c r="E792" i="21"/>
  <c r="E1052" i="20"/>
  <c r="E1084" i="20"/>
  <c r="E1116" i="20"/>
  <c r="Q1116" i="20" s="1"/>
  <c r="E209" i="20"/>
  <c r="E284" i="22"/>
  <c r="Q284" i="22" s="1"/>
  <c r="E441" i="20"/>
  <c r="Q441" i="20" s="1"/>
  <c r="E126" i="22"/>
  <c r="E968" i="20"/>
  <c r="E607" i="20"/>
  <c r="Q607" i="20" s="1"/>
  <c r="E183" i="20"/>
  <c r="Q183" i="20" s="1"/>
  <c r="E440" i="20"/>
  <c r="Q440" i="20" s="1"/>
  <c r="E1015" i="20"/>
  <c r="Q1015" i="20" s="1"/>
  <c r="E216" i="22"/>
  <c r="E218" i="22"/>
  <c r="E463" i="20"/>
  <c r="Q463" i="20" s="1"/>
  <c r="E269" i="22"/>
  <c r="Q269" i="22" s="1"/>
  <c r="E261" i="22"/>
  <c r="E68" i="22"/>
  <c r="E25" i="20"/>
  <c r="Q25" i="20" s="1"/>
  <c r="E36" i="22"/>
  <c r="E524" i="20"/>
  <c r="E748" i="20"/>
  <c r="E547" i="20"/>
  <c r="Q547" i="20" s="1"/>
  <c r="E31" i="20"/>
  <c r="E85" i="20"/>
  <c r="E190" i="20"/>
  <c r="E157" i="20"/>
  <c r="Q157" i="20" s="1"/>
  <c r="E676" i="20"/>
  <c r="E205" i="22"/>
  <c r="E133" i="20"/>
  <c r="Q133" i="20" s="1"/>
  <c r="E962" i="20"/>
  <c r="E810" i="20"/>
  <c r="E216" i="20"/>
  <c r="E624" i="20"/>
  <c r="E305" i="22"/>
  <c r="E570" i="20"/>
  <c r="E590" i="20"/>
  <c r="E265" i="22"/>
  <c r="E249" i="22"/>
  <c r="E508" i="20"/>
  <c r="Q508" i="20" s="1"/>
  <c r="E95" i="22"/>
  <c r="E967" i="20"/>
  <c r="E503" i="20"/>
  <c r="E505" i="20"/>
  <c r="E29" i="22"/>
  <c r="Q29" i="22" s="1"/>
  <c r="E1009" i="20"/>
  <c r="Q1009" i="20" s="1"/>
  <c r="D15" i="14"/>
  <c r="C24" i="16" s="1"/>
  <c r="H6" i="16" s="1"/>
  <c r="E1013" i="20"/>
  <c r="E495" i="20"/>
  <c r="Q495" i="20" s="1"/>
  <c r="E319" i="20"/>
  <c r="E140" i="20"/>
  <c r="E952" i="20"/>
  <c r="E168" i="22"/>
  <c r="Q168" i="22" s="1"/>
  <c r="E555" i="20"/>
  <c r="E283" i="22"/>
  <c r="E580" i="20"/>
  <c r="Q580" i="20" s="1"/>
  <c r="E31" i="22"/>
  <c r="E304" i="22"/>
  <c r="Q304" i="22" s="1"/>
  <c r="E101" i="20"/>
  <c r="E100" i="20"/>
  <c r="E246" i="20"/>
  <c r="Q246" i="20" s="1"/>
  <c r="E119" i="20"/>
  <c r="Q119" i="20" s="1"/>
  <c r="E121" i="22"/>
  <c r="E48" i="20"/>
  <c r="Q48" i="20" s="1"/>
  <c r="E47" i="20"/>
  <c r="E710" i="20"/>
  <c r="E144" i="22"/>
  <c r="Q144" i="22" s="1"/>
  <c r="E54" i="20"/>
  <c r="E263" i="22"/>
  <c r="E339" i="20"/>
  <c r="E396" i="20"/>
  <c r="Q396" i="20" s="1"/>
  <c r="E864" i="20"/>
  <c r="Q864" i="20" s="1"/>
  <c r="E213" i="20"/>
  <c r="Q213" i="20" s="1"/>
  <c r="E241" i="22"/>
  <c r="Q241" i="22" s="1"/>
  <c r="Q18" i="41"/>
  <c r="AE18" i="12"/>
  <c r="E227" i="21"/>
  <c r="E247" i="22"/>
  <c r="E533" i="20"/>
  <c r="E716" i="20"/>
  <c r="Q716" i="20" s="1"/>
  <c r="E821" i="20"/>
  <c r="E274" i="22"/>
  <c r="Q274" i="22" s="1"/>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759" i="20"/>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Q657" i="20"/>
  <c r="Q940" i="20"/>
  <c r="Q855" i="20"/>
  <c r="Q853" i="20"/>
  <c r="Q907" i="20"/>
  <c r="Q344" i="20"/>
  <c r="Q571" i="20"/>
  <c r="Q416" i="20"/>
  <c r="Q975" i="20"/>
  <c r="Q330" i="20"/>
  <c r="Q915" i="20"/>
  <c r="Q612" i="20"/>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Q279" i="22" s="1"/>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815" i="20"/>
  <c r="Q163" i="22"/>
  <c r="Q430" i="20"/>
  <c r="Q267" i="20"/>
  <c r="Q875" i="20"/>
  <c r="Q381" i="20"/>
  <c r="Q366" i="20"/>
  <c r="Q979" i="20"/>
  <c r="Q856" i="20"/>
  <c r="Q849" i="20"/>
  <c r="Q44" i="22"/>
  <c r="Q227" i="20"/>
  <c r="Q394" i="20"/>
  <c r="Q236" i="22"/>
  <c r="Q843" i="20"/>
  <c r="Q758" i="20"/>
  <c r="Q377" i="20"/>
  <c r="Q61" i="20"/>
  <c r="Q81" i="20"/>
  <c r="Q906" i="20"/>
  <c r="Q942" i="20"/>
  <c r="Q884" i="20"/>
  <c r="Q235" i="22"/>
  <c r="I25" i="16"/>
  <c r="K73" i="38"/>
  <c r="J17" i="14"/>
  <c r="K221" i="20"/>
  <c r="K30" i="38"/>
  <c r="J9" i="14"/>
  <c r="J11" i="14" s="1"/>
  <c r="I14" i="16"/>
  <c r="K608" i="21"/>
  <c r="K508" i="21"/>
  <c r="K8" i="22"/>
  <c r="K1033" i="20"/>
  <c r="K13" i="20" s="1"/>
  <c r="K55" i="38" s="1"/>
  <c r="K829" i="20"/>
  <c r="K408" i="21"/>
  <c r="K308" i="21"/>
  <c r="K426" i="20"/>
  <c r="K729" i="20"/>
  <c r="Q814" i="20"/>
  <c r="Q409" i="20"/>
  <c r="K930" i="20"/>
  <c r="K11" i="20" s="1"/>
  <c r="K53" i="38" s="1"/>
  <c r="K108" i="22"/>
  <c r="K31" i="38"/>
  <c r="I15" i="16"/>
  <c r="K18" i="20"/>
  <c r="K626" i="20"/>
  <c r="K208" i="21"/>
  <c r="K208" i="22"/>
  <c r="Q834" i="20"/>
  <c r="K118" i="20"/>
  <c r="K72" i="38"/>
  <c r="I24" i="16"/>
  <c r="K321" i="20"/>
  <c r="K526" i="20"/>
  <c r="K708" i="21"/>
  <c r="K108" i="21"/>
  <c r="K8" i="21"/>
  <c r="Q384" i="20"/>
  <c r="Q769" i="20"/>
  <c r="Q914" i="20"/>
  <c r="Q252" i="20"/>
  <c r="Q42" i="20"/>
  <c r="Q445" i="20"/>
  <c r="Q840" i="20"/>
  <c r="Q910" i="20"/>
  <c r="Q372" i="20"/>
  <c r="Q510" i="20"/>
  <c r="Q67" i="20"/>
  <c r="Q388" i="20"/>
  <c r="Q257" i="20"/>
  <c r="Q887" i="20"/>
  <c r="Q995" i="20"/>
  <c r="Q947" i="20"/>
  <c r="Q568" i="20"/>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Q322" i="20"/>
  <c r="Q168" i="20" l="1"/>
  <c r="Q71" i="22"/>
  <c r="Q97" i="20"/>
  <c r="Q306" i="22"/>
  <c r="Q250" i="22"/>
  <c r="Q119" i="22"/>
  <c r="Q169" i="20"/>
  <c r="Q117" i="20"/>
  <c r="Q133" i="22"/>
  <c r="E31" i="38"/>
  <c r="Q62" i="22"/>
  <c r="Q116" i="22"/>
  <c r="Q736" i="21"/>
  <c r="Q115" i="22"/>
  <c r="Q46" i="22"/>
  <c r="Q152" i="20"/>
  <c r="Q156" i="20"/>
  <c r="Q66" i="20"/>
  <c r="Q144" i="20"/>
  <c r="Q185" i="20"/>
  <c r="Q24" i="22"/>
  <c r="Q194" i="22"/>
  <c r="Q155" i="20"/>
  <c r="Q698" i="21"/>
  <c r="Q277" i="22"/>
  <c r="Q76" i="20"/>
  <c r="Q22" i="22"/>
  <c r="Q67" i="22"/>
  <c r="Q130" i="22"/>
  <c r="Q272" i="22"/>
  <c r="Q85" i="22"/>
  <c r="Q194" i="20"/>
  <c r="Q136" i="22"/>
  <c r="Q77" i="20"/>
  <c r="Q311" i="21"/>
  <c r="Q98" i="22"/>
  <c r="Q158" i="22"/>
  <c r="Q192" i="22"/>
  <c r="Q82" i="20"/>
  <c r="Q537" i="21"/>
  <c r="Q218" i="21"/>
  <c r="Q601" i="21"/>
  <c r="Q666" i="21"/>
  <c r="Q49" i="22"/>
  <c r="Q193" i="22"/>
  <c r="Q237" i="22"/>
  <c r="Q99" i="22"/>
  <c r="Q59" i="22"/>
  <c r="Q55" i="22"/>
  <c r="Q271" i="22"/>
  <c r="Q92" i="22"/>
  <c r="Q81" i="22"/>
  <c r="Q264" i="22"/>
  <c r="Q223" i="22"/>
  <c r="Q41" i="22"/>
  <c r="Q569" i="21"/>
  <c r="Q231" i="22"/>
  <c r="Q134" i="20"/>
  <c r="Q103" i="22"/>
  <c r="Q202" i="22"/>
  <c r="Q150" i="22"/>
  <c r="Q211" i="22"/>
  <c r="Q134" i="22"/>
  <c r="Q201" i="22"/>
  <c r="Q115" i="20"/>
  <c r="Q285" i="22"/>
  <c r="Q13" i="22"/>
  <c r="Q167" i="20"/>
  <c r="Q125" i="20"/>
  <c r="Q164" i="20"/>
  <c r="Q53" i="20"/>
  <c r="Q142" i="22"/>
  <c r="Q215" i="22"/>
  <c r="Q116" i="20"/>
  <c r="Q25" i="22"/>
  <c r="Q137" i="20"/>
  <c r="Q30" i="22"/>
  <c r="Q293" i="22"/>
  <c r="Q931" i="20"/>
  <c r="Q440" i="21"/>
  <c r="Q65" i="22"/>
  <c r="Q270" i="22"/>
  <c r="Q174" i="22"/>
  <c r="Q73" i="22"/>
  <c r="Q251" i="22"/>
  <c r="Q124" i="20"/>
  <c r="C14" i="16"/>
  <c r="C20" i="16" s="1"/>
  <c r="Q343" i="21"/>
  <c r="Q407" i="21"/>
  <c r="Q472" i="21"/>
  <c r="Q63" i="20"/>
  <c r="Q132" i="22"/>
  <c r="Q776" i="21"/>
  <c r="Q784" i="21"/>
  <c r="Q294" i="22"/>
  <c r="Q240" i="22"/>
  <c r="Q170" i="22"/>
  <c r="Q45" i="22"/>
  <c r="Q752" i="21"/>
  <c r="Q127" i="22"/>
  <c r="Q160" i="20"/>
  <c r="Q37" i="22"/>
  <c r="Q278" i="21"/>
  <c r="Q42" i="22"/>
  <c r="Q100" i="22"/>
  <c r="Q162" i="20"/>
  <c r="Q108" i="20"/>
  <c r="Q146" i="22"/>
  <c r="Q78" i="20"/>
  <c r="Q259" i="22"/>
  <c r="Q195" i="20"/>
  <c r="Q187" i="20"/>
  <c r="Q138" i="22"/>
  <c r="Q214" i="22"/>
  <c r="Q77" i="22"/>
  <c r="Q173" i="20"/>
  <c r="Q200" i="22"/>
  <c r="Q12" i="22"/>
  <c r="Q34" i="22"/>
  <c r="Q375" i="21"/>
  <c r="Q17" i="22"/>
  <c r="Q118" i="22"/>
  <c r="Q123" i="20"/>
  <c r="E73" i="38"/>
  <c r="Q190" i="22"/>
  <c r="Q58" i="22"/>
  <c r="P7" i="14"/>
  <c r="Q169" i="22"/>
  <c r="Q197" i="22"/>
  <c r="Q252" i="22"/>
  <c r="Q715" i="21"/>
  <c r="Q238" i="22"/>
  <c r="Q267" i="22"/>
  <c r="Q800" i="21"/>
  <c r="Q744" i="21"/>
  <c r="Q303" i="22"/>
  <c r="Q68" i="22"/>
  <c r="Q102" i="22"/>
  <c r="Q9" i="22"/>
  <c r="Q292" i="22"/>
  <c r="D17" i="14"/>
  <c r="Q230" i="22"/>
  <c r="Q268" i="22"/>
  <c r="Q233" i="22"/>
  <c r="D9" i="14"/>
  <c r="D10" i="14" s="1"/>
  <c r="P16" i="14"/>
  <c r="Q141" i="22"/>
  <c r="Q728" i="21"/>
  <c r="Q214" i="21"/>
  <c r="Q190" i="20"/>
  <c r="Q249" i="22"/>
  <c r="E829" i="20"/>
  <c r="E321" i="20"/>
  <c r="Q305" i="22"/>
  <c r="E72" i="38"/>
  <c r="Q283" i="22"/>
  <c r="Q140" i="20"/>
  <c r="Q101" i="20"/>
  <c r="Q36" i="22"/>
  <c r="Q504" i="21"/>
  <c r="Q792" i="21"/>
  <c r="E18" i="20"/>
  <c r="E221" i="20"/>
  <c r="E108" i="22"/>
  <c r="Q31" i="22"/>
  <c r="E930" i="20"/>
  <c r="E11" i="20" s="1"/>
  <c r="E53" i="38" s="1"/>
  <c r="Q263" i="22"/>
  <c r="Q634" i="21"/>
  <c r="E118" i="20"/>
  <c r="E426" i="20"/>
  <c r="Q227" i="21"/>
  <c r="E208" i="22"/>
  <c r="Q521" i="21"/>
  <c r="Q463" i="21"/>
  <c r="Q262" i="21"/>
  <c r="Q315" i="21"/>
  <c r="Q573" i="21"/>
  <c r="Q625" i="21"/>
  <c r="Q754" i="21"/>
  <c r="Q518" i="21"/>
  <c r="Q234" i="21"/>
  <c r="Q492" i="21"/>
  <c r="Q751" i="21"/>
  <c r="Q761" i="21"/>
  <c r="Q582" i="21"/>
  <c r="Q729" i="21"/>
  <c r="Q657" i="21"/>
  <c r="Q735" i="21"/>
  <c r="Q740" i="21"/>
  <c r="Q615" i="20"/>
  <c r="Q1098" i="20"/>
  <c r="Q528" i="21"/>
  <c r="Q732" i="21"/>
  <c r="Q756" i="21"/>
  <c r="Q1034" i="20"/>
  <c r="Q1104" i="20"/>
  <c r="Q764" i="21"/>
  <c r="Q708" i="20"/>
  <c r="Q533" i="20"/>
  <c r="Q780" i="20"/>
  <c r="Q93" i="22"/>
  <c r="Q821" i="20"/>
  <c r="Q813" i="20"/>
  <c r="Q804" i="20"/>
  <c r="Q818" i="20"/>
  <c r="Q219" i="22"/>
  <c r="E729" i="20"/>
  <c r="Q718" i="21"/>
  <c r="Q796" i="21"/>
  <c r="Q476" i="21"/>
  <c r="Q748" i="21"/>
  <c r="Q327" i="21"/>
  <c r="Q585" i="21"/>
  <c r="Q43" i="21"/>
  <c r="E526" i="20"/>
  <c r="Q706" i="21"/>
  <c r="Q398" i="21"/>
  <c r="Q786" i="21"/>
  <c r="Q780" i="21"/>
  <c r="Q788" i="21"/>
  <c r="Q82" i="22"/>
  <c r="Q55" i="21"/>
  <c r="Q246" i="21"/>
  <c r="Q550" i="21"/>
  <c r="E8" i="22"/>
  <c r="E626" i="20"/>
  <c r="Q391" i="21"/>
  <c r="Q650" i="21"/>
  <c r="Q383" i="2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C16" i="16" l="1"/>
  <c r="C17" i="16" s="1"/>
  <c r="C10" i="16" s="1"/>
  <c r="E74" i="38"/>
  <c r="Q73" i="38"/>
  <c r="P17" i="14"/>
  <c r="D11" i="14"/>
  <c r="Q72" i="38"/>
  <c r="E727" i="20"/>
  <c r="E10" i="20" s="1"/>
  <c r="E52" i="38" s="1"/>
  <c r="E219" i="20"/>
  <c r="E7" i="20" s="1"/>
  <c r="E49" i="38" s="1"/>
  <c r="E16" i="20"/>
  <c r="E6" i="20" s="1"/>
  <c r="E6" i="22"/>
  <c r="E424" i="20"/>
  <c r="E9" i="20" s="1"/>
  <c r="E51" i="38" s="1"/>
  <c r="K11" i="4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Q74" i="38" l="1"/>
  <c r="E422" i="20"/>
  <c r="E1031" i="20" s="1"/>
  <c r="P48" i="38"/>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<sst xmlns="http://schemas.openxmlformats.org/spreadsheetml/2006/main" count="6031" uniqueCount="1764">
  <si>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</si>
  <si>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</si>
  <si>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</si>
  <si>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</si>
  <si>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</si>
  <si>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</si>
  <si>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</si>
  <si>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</si>
  <si>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</si>
  <si>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</si>
  <si>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</si>
  <si>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</si>
  <si>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</si>
  <si>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</si>
  <si>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</si>
  <si>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</si>
  <si>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</si>
  <si>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</si>
  <si>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</si>
  <si>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</si>
  <si>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</si>
  <si>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</si>
  <si>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</si>
  <si>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</si>
  <si>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</si>
  <si>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</si>
  <si>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</si>
  <si>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</si>
  <si>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</si>
  <si>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</si>
  <si>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</si>
  <si>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</si>
  <si>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</si>
  <si>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</si>
  <si>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</si>
  <si>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</si>
  <si>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</si>
  <si>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</si>
  <si>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</si>
  <si>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</si>
  <si>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</si>
  <si>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</si>
  <si>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</si>
  <si>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</si>
  <si>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</si>
  <si>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</si>
  <si>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</si>
  <si>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</si>
  <si>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</si>
  <si>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</si>
  <si>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</si>
  <si>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</si>
  <si>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</si>
  <si>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</si>
  <si>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</si>
  <si>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</si>
  <si>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</si>
  <si>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</si>
  <si>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</si>
  <si>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</si>
  <si>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</si>
  <si>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</si>
  <si>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</si>
  <si>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</si>
  <si>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</si>
  <si>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</si>
  <si>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</si>
  <si>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</si>
  <si>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</si>
  <si>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</si>
  <si>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</si>
  <si>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</si>
  <si>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</si>
  <si>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</si>
  <si>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</si>
  <si>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</si>
  <si>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</si>
  <si>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</si>
  <si>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</si>
  <si>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</si>
  <si>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</si>
  <si>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</si>
  <si>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</si>
  <si>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</si>
  <si>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</si>
  <si>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</si>
  <si>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</si>
  <si>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</si>
  <si>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</si>
  <si>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</si>
  <si>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</si>
  <si>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</si>
  <si>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</si>
  <si>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</si>
  <si>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</si>
  <si>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</si>
  <si>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</si>
  <si>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</si>
  <si>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</si>
  <si>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</si>
  <si>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</si>
  <si>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</si>
  <si>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</si>
  <si>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</si>
  <si>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</si>
  <si>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</si>
  <si>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</si>
  <si>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</si>
  <si>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</si>
  <si>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</si>
  <si>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</si>
  <si>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</si>
  <si>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</si>
  <si>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</si>
  <si>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</si>
  <si>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</si>
  <si>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</si>
  <si>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</si>
  <si>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</si>
  <si>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</si>
  <si>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</si>
  <si>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</si>
  <si>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</si>
  <si>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</si>
  <si>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</si>
  <si>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</si>
  <si>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</si>
  <si>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</si>
  <si>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</si>
  <si>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</si>
  <si>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</si>
  <si>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</si>
  <si>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</si>
  <si>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</si>
  <si>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</si>
  <si>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</si>
  <si>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</si>
  <si>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</si>
  <si>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</si>
  <si>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</si>
  <si>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</si>
  <si>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</si>
  <si>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</si>
  <si>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</si>
  <si>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</si>
  <si>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</si>
  <si>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</si>
  <si>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</si>
  <si>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</si>
  <si>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</si>
  <si>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</si>
  <si>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</si>
  <si>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</si>
  <si>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</si>
  <si>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</si>
  <si>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</si>
  <si>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</si>
  <si>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</si>
  <si>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</si>
  <si>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</si>
  <si>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</si>
  <si>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</si>
  <si>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</si>
  <si>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</si>
  <si>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</si>
  <si>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</si>
  <si>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</si>
  <si>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</si>
  <si>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</si>
  <si>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</si>
  <si>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</si>
  <si>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</si>
  <si>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</si>
  <si>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</si>
  <si>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</si>
  <si>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</si>
  <si>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</si>
  <si>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</si>
  <si>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</si>
  <si>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</si>
  <si>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</si>
  <si>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</si>
  <si>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</si>
  <si>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</si>
  <si>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</si>
  <si>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</si>
  <si>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</si>
  <si>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</si>
  <si>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</si>
  <si>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</si>
  <si>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</si>
  <si>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</si>
  <si>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</si>
  <si>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</si>
  <si>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</si>
  <si>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</si>
  <si>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</si>
  <si>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</si>
  <si>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</si>
  <si>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</si>
  <si>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</si>
  <si>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</si>
  <si>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</si>
  <si>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</si>
  <si>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</si>
  <si>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</si>
  <si>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</si>
  <si>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</si>
  <si>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</si>
  <si>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</si>
  <si>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</si>
  <si>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</si>
  <si>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</si>
  <si>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</si>
  <si>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</si>
  <si>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</si>
  <si>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</si>
  <si>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</si>
  <si>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</si>
  <si>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</si>
  <si>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</si>
  <si>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</si>
  <si>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</si>
  <si>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</si>
  <si>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</si>
  <si>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</si>
  <si>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</si>
  <si>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</si>
  <si>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</si>
  <si>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</si>
  <si>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</si>
  <si>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</si>
  <si>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</si>
  <si>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</si>
  <si>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</si>
  <si>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</si>
  <si>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</si>
  <si>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</si>
  <si>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</si>
  <si>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</si>
  <si>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</si>
  <si>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</si>
  <si>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</si>
  <si>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</si>
  <si>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</si>
  <si>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</si>
  <si>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</si>
  <si>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</si>
  <si>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</si>
  <si>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</si>
  <si>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</si>
  <si>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</si>
  <si>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</si>
  <si>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</si>
  <si>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</si>
  <si>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</si>
  <si>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</si>
  <si>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</si>
  <si>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</si>
  <si>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</si>
  <si>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</si>
  <si>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</si>
  <si>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</si>
  <si>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</si>
  <si>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</si>
  <si>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</si>
  <si>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</si>
  <si>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</si>
  <si>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</si>
  <si>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</si>
  <si>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</si>
  <si>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</si>
  <si>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</si>
  <si>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</si>
  <si>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</si>
  <si>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</si>
  <si>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</si>
  <si>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</si>
  <si>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</si>
  <si>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</si>
  <si>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</si>
  <si>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</si>
  <si>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</si>
  <si>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</si>
  <si>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</si>
  <si>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</si>
  <si>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</si>
  <si>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</si>
  <si>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</si>
  <si>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</si>
  <si>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</si>
  <si>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</si>
  <si>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</si>
  <si>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</si>
  <si>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</si>
  <si>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</si>
  <si>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</si>
  <si>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</si>
  <si>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</si>
  <si>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</si>
  <si>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</si>
  <si>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</si>
  <si>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</si>
  <si>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</si>
  <si>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</si>
  <si>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</si>
  <si>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</si>
  <si>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</si>
  <si>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</si>
  <si>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</si>
  <si>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</si>
  <si>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</si>
  <si>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</si>
  <si>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</si>
  <si>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</si>
  <si>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</si>
  <si>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</si>
  <si>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</si>
  <si>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</si>
  <si>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</si>
  <si>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</si>
  <si>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</si>
  <si>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</si>
  <si>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</si>
  <si>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</si>
  <si>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</si>
  <si>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</si>
  <si>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</si>
  <si>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</si>
  <si>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</si>
  <si>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</si>
  <si>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</si>
  <si>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</si>
  <si>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</si>
  <si>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</si>
  <si>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</si>
  <si>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</si>
  <si>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</si>
  <si>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</si>
  <si>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</si>
  <si>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</si>
  <si>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</si>
  <si>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</si>
  <si>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</si>
  <si>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</si>
  <si>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</si>
  <si>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</si>
  <si>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</si>
  <si>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</si>
  <si>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</si>
  <si>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</si>
  <si>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</si>
  <si>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</si>
  <si>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</si>
  <si>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</si>
  <si>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</si>
  <si>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</si>
  <si>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</si>
  <si>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</si>
  <si>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</si>
  <si>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</si>
  <si>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</si>
  <si>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</si>
  <si>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</si>
  <si>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</si>
  <si>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</si>
  <si>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</si>
  <si>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</si>
  <si>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</si>
  <si>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</si>
  <si>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</si>
  <si>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</si>
  <si>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</si>
  <si>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</si>
  <si>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</si>
  <si>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</si>
  <si>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</si>
  <si>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</si>
  <si>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</si>
  <si>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</si>
  <si>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</si>
  <si>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</si>
  <si>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</si>
  <si>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</si>
  <si>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</si>
  <si>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</si>
  <si>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</si>
  <si>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</si>
  <si>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</si>
  <si>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</si>
  <si>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</si>
  <si>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</si>
  <si>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</si>
  <si>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</si>
  <si>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</si>
  <si>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</si>
  <si>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</si>
  <si>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</si>
  <si>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</si>
  <si>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</si>
  <si>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</si>
  <si>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</si>
  <si>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</si>
  <si>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</si>
  <si>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</si>
  <si>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</si>
  <si>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</si>
  <si>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</si>
  <si>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</si>
  <si>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</si>
  <si>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</si>
  <si>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</si>
  <si>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</si>
  <si>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</si>
  <si>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</si>
  <si>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</si>
  <si>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</si>
  <si>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</si>
  <si>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</si>
  <si>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</si>
  <si>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</si>
  <si>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</si>
  <si>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</si>
  <si>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</si>
  <si>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</si>
  <si>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</si>
  <si>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</si>
  <si>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</si>
  <si>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</si>
  <si>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</si>
  <si>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</si>
  <si>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</si>
  <si>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</si>
  <si>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</si>
  <si>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</si>
  <si>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</si>
  <si>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</si>
  <si>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</si>
  <si>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</si>
  <si>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</si>
  <si>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</si>
  <si>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</si>
  <si>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</si>
  <si>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</si>
  <si>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</si>
  <si>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</si>
  <si>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</si>
  <si>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</si>
  <si>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</si>
  <si>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</si>
  <si>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</si>
  <si>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</si>
  <si>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</si>
  <si>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</si>
  <si>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</si>
  <si>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</si>
  <si>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</si>
  <si>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</si>
  <si>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</si>
  <si>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</si>
  <si>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</si>
  <si>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</si>
  <si>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</si>
  <si>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</si>
  <si>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</si>
  <si>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</si>
  <si>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</si>
  <si>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</si>
  <si>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</si>
  <si>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</si>
  <si>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</si>
  <si>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</si>
  <si>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</si>
  <si>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</si>
  <si>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</si>
  <si>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</si>
  <si>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</si>
  <si>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</si>
  <si>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</si>
  <si>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</si>
  <si>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</si>
  <si>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</si>
  <si>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</si>
  <si>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</si>
  <si>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</si>
  <si>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</si>
  <si>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</si>
  <si>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</si>
  <si>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</si>
  <si>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</si>
  <si>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</si>
  <si>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</si>
  <si>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</si>
  <si>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</si>
  <si>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</si>
  <si>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</si>
  <si>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</si>
  <si>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</si>
  <si>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</si>
  <si>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</si>
  <si>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</si>
  <si>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</si>
  <si>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</si>
  <si>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</si>
  <si>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</si>
  <si>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</si>
  <si>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</si>
  <si>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</si>
  <si>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</si>
  <si>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</si>
  <si>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</si>
  <si>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</si>
  <si>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</si>
  <si>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</si>
  <si>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</si>
  <si>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</si>
  <si>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</si>
  <si>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</si>
  <si>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</si>
  <si>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</si>
  <si>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</si>
  <si>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</si>
  <si>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</si>
  <si>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</si>
  <si>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</si>
  <si>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</si>
  <si>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</si>
  <si>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</si>
  <si>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</si>
  <si>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</si>
  <si>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</si>
  <si>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</si>
  <si>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</si>
  <si>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</si>
  <si>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</si>
  <si>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</si>
  <si>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</si>
  <si>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</si>
  <si>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</si>
  <si>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</si>
  <si>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</si>
  <si>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</si>
  <si>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</si>
  <si>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</si>
  <si>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</si>
  <si>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</si>
  <si>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</si>
  <si>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</si>
  <si>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</si>
  <si>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</si>
  <si>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</si>
  <si>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</si>
  <si>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</si>
  <si>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</si>
  <si>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</si>
  <si>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</si>
  <si>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</si>
  <si>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</si>
  <si>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</si>
  <si>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</si>
  <si>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</si>
  <si>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</si>
  <si>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</si>
  <si>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</si>
  <si>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</si>
  <si>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</si>
  <si>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</si>
  <si>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</si>
  <si>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</si>
  <si>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</si>
  <si>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</si>
  <si>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</si>
  <si>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</si>
  <si>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</si>
  <si>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</si>
  <si>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</si>
  <si>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</si>
  <si>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</si>
  <si>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</si>
  <si>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</si>
  <si>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</si>
  <si>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</si>
  <si>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</si>
  <si>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</si>
  <si>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</si>
  <si>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</si>
  <si>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</si>
  <si>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</si>
  <si>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</si>
  <si>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</si>
  <si>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</si>
  <si>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</si>
  <si>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</si>
  <si>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</si>
  <si>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</si>
  <si>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</si>
  <si>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</si>
  <si>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</si>
  <si>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</si>
  <si>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</si>
  <si>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</si>
  <si>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</si>
  <si>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</si>
  <si>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</si>
  <si>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</si>
  <si>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</si>
  <si>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</si>
  <si>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</si>
  <si>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</si>
  <si>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</si>
  <si>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</si>
  <si>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</si>
  <si>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</si>
  <si>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</si>
  <si>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</si>
  <si>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</si>
  <si>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</si>
  <si>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</si>
  <si>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</si>
  <si>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</si>
  <si>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</si>
  <si>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</si>
  <si>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</si>
  <si>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</si>
  <si>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</si>
  <si>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</si>
  <si>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</si>
  <si>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</si>
  <si>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</si>
  <si>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</si>
  <si>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</si>
  <si>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</si>
  <si>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</si>
  <si>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</si>
  <si>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</si>
  <si>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</si>
  <si>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</si>
  <si>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</si>
  <si>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</si>
  <si>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</si>
  <si>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</si>
  <si>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</si>
  <si>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</si>
  <si>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</si>
  <si>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</si>
  <si>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</si>
  <si>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</si>
  <si>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</si>
  <si>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</si>
  <si>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</si>
  <si>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</si>
  <si>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</si>
  <si>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</si>
  <si>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</si>
  <si>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</si>
  <si>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</si>
  <si>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</si>
  <si>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</si>
  <si>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</si>
  <si>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</si>
  <si>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</si>
  <si>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</si>
  <si>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</si>
  <si>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</si>
  <si>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</si>
  <si>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</si>
  <si>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</si>
  <si>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</si>
  <si>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</si>
  <si>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</si>
  <si>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</si>
  <si>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</si>
  <si>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</si>
  <si>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</si>
  <si>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</si>
  <si>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</si>
  <si>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</si>
  <si>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</si>
  <si>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</si>
  <si>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</si>
  <si>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</si>
  <si>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</si>
  <si>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</si>
  <si>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</si>
  <si>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</si>
  <si>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</si>
  <si>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</si>
  <si>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</si>
  <si>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</si>
  <si>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</si>
  <si>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</si>
  <si>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</si>
  <si>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</si>
  <si>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</si>
  <si>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</si>
  <si>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</si>
  <si>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</si>
  <si>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</si>
  <si>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</si>
  <si>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</si>
  <si>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</si>
  <si>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</si>
  <si>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</si>
  <si>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</si>
  <si>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</si>
  <si>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</si>
  <si>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</si>
  <si>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</si>
  <si>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</si>
  <si>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</si>
  <si>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</si>
  <si>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</si>
  <si>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</si>
  <si>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</si>
  <si>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</si>
  <si>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</si>
  <si>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</si>
  <si>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</si>
  <si>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</si>
  <si>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</si>
  <si>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</si>
  <si>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</si>
  <si>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</si>
  <si>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</si>
  <si>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</si>
  <si>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</si>
  <si>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</si>
  <si>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</si>
  <si>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</si>
  <si>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</si>
  <si>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</si>
  <si>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</si>
  <si>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</si>
  <si>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</si>
  <si>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</si>
  <si>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</si>
  <si>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</si>
  <si>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</si>
  <si>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</si>
  <si>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</si>
  <si>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</si>
  <si>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</si>
  <si>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</si>
  <si>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</si>
  <si>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</si>
  <si>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</si>
  <si>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</si>
  <si>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</si>
  <si>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</si>
  <si>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</si>
  <si>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</si>
  <si>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</si>
  <si>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</si>
  <si>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</si>
  <si>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</si>
  <si>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</si>
  <si>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</si>
  <si>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</si>
  <si>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</si>
  <si>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</si>
  <si>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</si>
  <si>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</si>
  <si>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</si>
  <si>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</si>
  <si>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</si>
  <si>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</si>
  <si>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</si>
  <si>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</si>
  <si>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</si>
  <si>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</si>
  <si>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</si>
  <si>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</si>
  <si>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</si>
  <si>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</si>
  <si>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</si>
  <si>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</si>
  <si>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</si>
  <si>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</si>
  <si>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</si>
  <si>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</si>
  <si>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</si>
  <si>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</si>
  <si>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</si>
  <si>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</si>
  <si>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</si>
  <si>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</si>
  <si>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</si>
  <si>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</si>
  <si>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</si>
  <si>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</si>
  <si>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</si>
  <si>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</si>
  <si>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</si>
  <si>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</si>
  <si>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</si>
  <si>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</si>
  <si>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</si>
  <si>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</si>
  <si>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</si>
  <si>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</si>
  <si>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</si>
  <si>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</si>
  <si>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</si>
  <si>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</si>
  <si>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</si>
  <si>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</si>
  <si>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</si>
  <si>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</si>
  <si>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</si>
  <si>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</si>
  <si>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</si>
  <si>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</si>
  <si>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</si>
  <si>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</si>
  <si>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</si>
  <si>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</si>
  <si>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</si>
  <si>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</si>
  <si>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</si>
  <si>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</si>
  <si>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</si>
  <si>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</si>
  <si>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</si>
  <si>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</si>
  <si>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</si>
  <si>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</si>
  <si>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</si>
  <si>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</si>
  <si>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</si>
  <si>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</si>
  <si>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</si>
  <si>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</si>
  <si>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</si>
  <si>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</si>
  <si>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</si>
  <si>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</si>
  <si>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</si>
  <si>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</si>
  <si>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</si>
  <si>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</si>
  <si>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</si>
  <si>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</si>
  <si>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</si>
  <si>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</si>
  <si>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</si>
  <si>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</si>
  <si>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</si>
  <si>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</si>
  <si>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</si>
  <si>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</si>
  <si>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</si>
  <si>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</si>
  <si>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</si>
  <si>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</si>
  <si>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</si>
  <si>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</si>
  <si>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</si>
  <si>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</si>
  <si>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</si>
  <si>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</si>
  <si>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</si>
  <si>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</si>
  <si>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</si>
  <si>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</si>
  <si>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</si>
  <si>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</si>
  <si>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</si>
  <si>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</si>
  <si>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</si>
  <si>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</si>
  <si>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</si>
  <si>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</si>
  <si>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</si>
  <si>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</si>
  <si>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</si>
  <si>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</si>
  <si>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</si>
  <si>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</si>
  <si>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</si>
  <si>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</si>
  <si>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</si>
  <si>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</si>
  <si>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</si>
  <si>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</si>
  <si>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</si>
  <si>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</si>
  <si>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</si>
  <si>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</si>
  <si>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</si>
  <si>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</si>
  <si>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</si>
  <si>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</si>
  <si>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</si>
  <si>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</si>
  <si>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</si>
  <si>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</si>
  <si>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</si>
  <si>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</si>
  <si>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</si>
  <si>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</si>
  <si>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</si>
  <si>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</si>
  <si>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</si>
  <si>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</si>
  <si>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</si>
  <si>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</si>
  <si>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</si>
  <si>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</si>
  <si>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</si>
  <si>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</si>
  <si>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</si>
  <si>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</si>
  <si>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</si>
  <si>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</si>
  <si>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</si>
  <si>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</si>
  <si>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</si>
  <si>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</si>
  <si>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</si>
  <si>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</si>
  <si>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</si>
  <si>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</si>
  <si>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</si>
  <si>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</si>
  <si>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</si>
  <si>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</si>
  <si>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</si>
  <si>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</si>
  <si>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</si>
  <si>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</si>
  <si>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</si>
  <si>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</si>
  <si>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</si>
  <si>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</si>
  <si>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</si>
  <si>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</si>
  <si>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</si>
  <si>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</si>
  <si>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</si>
  <si>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</si>
  <si>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</si>
  <si>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</si>
  <si>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</si>
  <si>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</si>
  <si>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</si>
  <si>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</si>
  <si>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</si>
  <si>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</si>
  <si>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</si>
  <si>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</si>
  <si>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</si>
  <si>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</si>
  <si>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</si>
  <si>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</si>
  <si>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</si>
  <si>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</si>
  <si>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</si>
  <si>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</si>
  <si>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</si>
  <si>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</si>
  <si>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</si>
  <si>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</si>
  <si>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</si>
  <si>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</si>
  <si>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</si>
  <si>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</si>
  <si>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</si>
  <si>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</si>
  <si>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</si>
  <si>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</si>
  <si>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</si>
  <si>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</si>
  <si>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</si>
  <si>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</si>
  <si>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</si>
  <si>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</si>
  <si>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</si>
  <si>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</si>
  <si>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</si>
  <si>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</si>
  <si>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</si>
  <si>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</si>
  <si>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</si>
  <si>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</si>
  <si>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</si>
  <si>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</si>
  <si>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</si>
  <si>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</si>
  <si>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</si>
  <si>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</si>
  <si>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</si>
  <si>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</si>
  <si>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</si>
  <si>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</si>
  <si>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</si>
  <si>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</si>
  <si>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</si>
  <si>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</si>
  <si>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</si>
  <si>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</si>
  <si>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</si>
  <si>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</si>
  <si>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</si>
  <si>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</si>
  <si>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</si>
  <si>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</si>
  <si>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</si>
  <si>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</si>
  <si>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</si>
  <si>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</si>
  <si>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</si>
  <si>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</si>
  <si>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</si>
  <si>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</si>
  <si>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</si>
  <si>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</si>
  <si>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</si>
  <si>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</si>
  <si>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</si>
  <si>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</si>
  <si>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</si>
  <si>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</si>
  <si>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</si>
  <si>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</si>
  <si>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</si>
  <si>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</si>
  <si>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</si>
  <si>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</si>
  <si>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</si>
  <si>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</si>
  <si>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</si>
  <si>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</si>
  <si>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</si>
  <si>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</si>
  <si>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</si>
  <si>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</si>
  <si>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</si>
  <si>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</si>
  <si>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</si>
  <si>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</si>
  <si>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</si>
  <si>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</si>
  <si>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</si>
  <si>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</si>
  <si>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</si>
  <si>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</si>
  <si>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</si>
  <si>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</si>
  <si>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</si>
  <si>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</si>
  <si>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</si>
  <si>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</si>
  <si>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</si>
  <si>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</si>
  <si>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</si>
  <si>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</si>
  <si>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</si>
  <si>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</si>
  <si>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</si>
  <si>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</si>
  <si>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</si>
  <si>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</si>
  <si>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</si>
  <si>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</si>
  <si>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</si>
  <si>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</si>
  <si>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</si>
  <si>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</si>
  <si>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</si>
  <si>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</si>
  <si>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</si>
  <si>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</si>
  <si>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</si>
  <si>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</si>
  <si>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</si>
  <si>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</si>
  <si>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</si>
  <si>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</si>
  <si>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</si>
  <si>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</si>
  <si>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</si>
  <si>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</si>
  <si>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</si>
  <si>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</si>
  <si>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</si>
  <si>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</si>
  <si>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</si>
  <si>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</si>
  <si>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</si>
  <si>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</si>
  <si>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</si>
  <si>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</si>
  <si>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</si>
  <si>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</si>
  <si>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</si>
  <si>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</si>
  <si>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</si>
  <si>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</si>
  <si>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</si>
  <si>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</si>
  <si>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</si>
  <si>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</si>
  <si>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</si>
  <si>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</si>
  <si>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</si>
  <si>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</si>
  <si>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</si>
  <si>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</si>
  <si>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</si>
  <si>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</si>
  <si>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</si>
  <si>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</si>
  <si>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</si>
  <si>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</si>
  <si>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</si>
  <si>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</si>
  <si>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</si>
  <si>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</si>
  <si>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</si>
  <si>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</si>
  <si>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</si>
  <si>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</si>
  <si>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</si>
  <si>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</si>
  <si>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</si>
  <si>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</si>
  <si>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</si>
  <si>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</si>
  <si>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</si>
  <si>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</si>
  <si>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</si>
  <si>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</si>
  <si>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</si>
  <si>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</si>
  <si>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</si>
  <si>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</si>
  <si>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</si>
  <si>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</si>
  <si>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</si>
  <si>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</si>
  <si>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</si>
  <si>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</si>
  <si>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</si>
  <si>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</si>
  <si>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</si>
  <si>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</si>
  <si>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</si>
  <si>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</si>
  <si>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</si>
  <si>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</si>
  <si>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</si>
  <si>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</si>
  <si>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</si>
  <si>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</si>
  <si>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</si>
  <si>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</si>
  <si>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</si>
  <si>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</si>
  <si>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</si>
  <si>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</si>
  <si>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</si>
  <si>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</si>
  <si>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</si>
  <si>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</si>
  <si>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</si>
  <si>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</si>
  <si>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</si>
  <si>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</si>
  <si>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</si>
  <si>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</si>
  <si>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</si>
  <si>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</si>
  <si>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</si>
  <si>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</si>
  <si>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</si>
  <si>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</si>
  <si>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</si>
  <si>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</si>
  <si>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</si>
  <si>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</si>
  <si>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</si>
  <si>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</si>
  <si>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</si>
  <si>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</si>
  <si>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</si>
  <si>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</si>
  <si>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</si>
  <si>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</si>
  <si>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</si>
  <si>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</si>
  <si>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</si>
  <si>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</si>
  <si>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</si>
  <si>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</si>
  <si>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</si>
  <si>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</si>
  <si>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</si>
  <si>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</si>
  <si>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</si>
  <si>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</si>
  <si>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</si>
  <si>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</si>
  <si>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</si>
  <si>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</si>
  <si>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</si>
  <si>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</si>
  <si>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</si>
  <si>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</si>
  <si>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</si>
  <si>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</si>
  <si>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</si>
  <si>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</si>
  <si>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</si>
  <si>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</si>
  <si>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</si>
  <si>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</si>
  <si>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</si>
  <si>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</si>
  <si>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</si>
  <si>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</si>
  <si>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</si>
  <si>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</si>
  <si>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</si>
  <si>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</si>
  <si>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</si>
  <si>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</si>
  <si>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</si>
  <si>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</si>
  <si>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</si>
  <si>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</si>
  <si>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</si>
  <si>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</si>
  <si>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</si>
  <si>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</si>
  <si>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</si>
  <si>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</si>
  <si>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</si>
  <si>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</si>
  <si>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</si>
  <si>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</si>
  <si>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</si>
  <si>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</si>
  <si>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</si>
  <si>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</si>
  <si>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</si>
  <si>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</si>
  <si>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</si>
  <si>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</si>
  <si>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</si>
  <si>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</si>
  <si>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</si>
  <si>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</si>
  <si>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</si>
  <si>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</si>
  <si>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</si>
  <si>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</si>
  <si>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</si>
  <si>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</si>
  <si>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</si>
  <si>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</si>
  <si>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</si>
  <si>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</si>
  <si>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</si>
  <si>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</si>
  <si>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</si>
  <si>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</si>
  <si>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</si>
  <si>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</si>
  <si>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</si>
  <si>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</si>
  <si>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</si>
  <si>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</si>
  <si>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</si>
  <si>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</si>
  <si>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</si>
  <si>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</si>
  <si>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</si>
  <si>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</si>
  <si>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</si>
  <si>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</si>
  <si>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</si>
  <si>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</si>
  <si>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</si>
  <si>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</si>
  <si>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</si>
  <si>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</si>
  <si>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</si>
  <si>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</si>
  <si>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</si>
  <si>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</si>
  <si>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</si>
  <si>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</si>
  <si>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</si>
  <si>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</si>
  <si>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</si>
  <si>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</si>
  <si>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</si>
  <si>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</si>
  <si>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</si>
  <si>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</si>
  <si>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</si>
  <si>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</si>
  <si>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</si>
  <si>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</si>
  <si>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</si>
  <si>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</si>
  <si>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</si>
  <si>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</si>
  <si>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</si>
  <si>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</si>
  <si>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</si>
  <si>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</si>
  <si>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</si>
  <si>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</si>
  <si>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</si>
  <si>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</si>
  <si>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</si>
  <si>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</si>
  <si>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</si>
  <si>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</si>
  <si>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</si>
  <si>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</si>
  <si>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</si>
  <si>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</si>
  <si>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</si>
  <si>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</si>
  <si>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</si>
  <si>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</si>
  <si>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</si>
  <si>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</si>
  <si>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</si>
  <si>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</si>
  <si>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</si>
  <si>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</si>
  <si>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</si>
  <si>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</si>
  <si>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</si>
  <si>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</si>
  <si>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</si>
  <si>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</si>
  <si>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</si>
  <si>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</si>
  <si>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</si>
  <si>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</si>
  <si>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</si>
  <si>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</si>
  <si>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</si>
  <si>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</si>
  <si>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</si>
  <si>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</si>
  <si>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</si>
  <si>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</si>
  <si>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</si>
  <si>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</si>
  <si>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</si>
  <si>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</si>
  <si>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</si>
  <si>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</si>
  <si>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</si>
  <si>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</si>
  <si>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</si>
  <si>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</si>
  <si>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</si>
  <si>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</si>
  <si>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</si>
  <si>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</si>
  <si>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</si>
  <si>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</si>
  <si>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</si>
  <si>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</si>
  <si>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</si>
  <si>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</si>
  <si>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</si>
  <si>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</si>
  <si>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</si>
  <si>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</si>
  <si>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</si>
  <si>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</si>
  <si>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</si>
  <si>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</si>
  <si>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</si>
  <si>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</si>
  <si>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</si>
  <si>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</si>
  <si>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</si>
  <si>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</si>
  <si>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</si>
  <si>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</si>
  <si>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</si>
  <si>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</si>
  <si>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</si>
  <si>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</si>
  <si>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</si>
  <si>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</si>
  <si>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</si>
  <si>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</si>
  <si>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</si>
  <si>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</si>
  <si>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</si>
  <si>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</si>
  <si>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</si>
  <si>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</si>
  <si>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</si>
  <si>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</si>
  <si>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</si>
  <si>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</si>
  <si>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</si>
  <si>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</si>
  <si>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</si>
  <si>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</si>
  <si>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</si>
  <si>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</si>
  <si>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</si>
  <si>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</si>
  <si>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</si>
  <si>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</si>
  <si>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</si>
  <si>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</si>
  <si>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</si>
  <si>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</si>
  <si>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</si>
  <si>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</si>
  <si>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</si>
  <si>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</si>
  <si>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</si>
  <si>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</si>
  <si>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</si>
  <si>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</si>
  <si>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</si>
  <si>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</si>
  <si>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</si>
  <si>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</si>
  <si>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</si>
  <si>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</si>
  <si>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</si>
  <si>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</si>
  <si>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</si>
  <si>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</si>
  <si>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</si>
  <si>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</si>
  <si>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</si>
  <si>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</si>
  <si>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</si>
  <si>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</si>
  <si>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</si>
  <si>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</si>
  <si>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</si>
  <si>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</si>
  <si>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</si>
  <si>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</si>
  <si>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</si>
  <si>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</si>
  <si>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</si>
  <si>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</si>
  <si>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</si>
  <si>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</si>
  <si>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</si>
  <si>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</si>
  <si>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</si>
  <si>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</si>
  <si>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</si>
  <si>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</si>
  <si>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</si>
  <si>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</si>
  <si>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</si>
  <si>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</si>
  <si>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</si>
  <si>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</si>
  <si>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</si>
  <si>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</si>
  <si>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</si>
  <si>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</si>
  <si>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</si>
  <si>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</si>
  <si>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</si>
  <si>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</si>
  <si>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</si>
  <si>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</si>
  <si>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</si>
  <si>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</si>
  <si>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</si>
  <si>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</si>
  <si>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</si>
  <si>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</si>
  <si>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</si>
  <si>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</si>
  <si>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</si>
  <si>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</si>
  <si>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</si>
  <si>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</si>
  <si>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</si>
  <si>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</si>
  <si>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</si>
  <si>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</si>
  <si>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</si>
  <si>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</si>
  <si>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</si>
  <si>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</si>
  <si>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</si>
  <si>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</si>
  <si>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</si>
  <si>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</si>
  <si>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</si>
  <si>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</si>
  <si>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</si>
  <si>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</si>
  <si>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</si>
  <si>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</si>
  <si>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</si>
  <si>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</si>
  <si>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</si>
  <si>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</si>
  <si>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</si>
  <si>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</si>
  <si>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</si>
  <si>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</si>
  <si>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</si>
  <si>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</si>
  <si>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</si>
  <si>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</si>
  <si>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</si>
  <si>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</si>
  <si>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</si>
  <si>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</si>
  <si>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</si>
  <si>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</si>
  <si>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</si>
  <si>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</si>
  <si>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</si>
  <si>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</si>
  <si>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</si>
  <si>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</si>
  <si>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</si>
  <si>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</si>
  <si>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</si>
  <si>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</si>
  <si>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</si>
  <si>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</si>
  <si>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</si>
  <si>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</si>
  <si>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</si>
  <si>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</si>
  <si>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</si>
  <si>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</si>
  <si>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</si>
  <si>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</si>
  <si>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</si>
  <si>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</si>
  <si>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</si>
  <si>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</si>
  <si>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</si>
  <si>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</si>
  <si>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</si>
  <si>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</si>
  <si>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</si>
  <si>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</si>
  <si>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</si>
  <si>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</si>
  <si>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</si>
  <si>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</si>
  <si>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</si>
  <si>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</si>
  <si>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</si>
  <si>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</si>
  <si>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</si>
  <si>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</si>
  <si>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</si>
  <si>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</si>
  <si>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</si>
  <si>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</si>
  <si>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</si>
  <si>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</si>
  <si>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</si>
  <si>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</si>
  <si>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</si>
  <si>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</si>
  <si>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</si>
  <si>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C:\Users\evald\iCloudDrive\Pessoal\Concept\Projeto Contabilidade\Arquivos de teste\Fontes das Macros\Pagamentos mês 01 .XLS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</si>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</sst>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quot;R$&quot;\ * #,##0.00_-;\-&quot;R$&quot;\ * #,##0.00_-;_-&quot;R$&quot;\ * &quot;-&quot;??_-;_-@_-"/>
    <numFmt numFmtId="165" formatCode="&quot;R$&quot;\ #,##0.00"/>
    <numFmt numFmtId="166" formatCode="0.0%"/>
    <numFmt numFmtId="167" formatCode="&quot;R$&quot;\ #,##0.0"/>
    <numFmt numFmtId="168" formatCode=";;;"/>
    <numFmt numFmtId="169"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26" fillId="0" borderId="16"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165"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8" fontId="0" fillId="8"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0" fillId="5" borderId="7" xfId="2" applyFont="1" applyFill="1" applyBorder="1" applyAlignment="1" applyProtection="1">
      <alignment horizontal="center" vertical="center"/>
      <protection locked="0"/>
    </xf>
    <xf numFmtId="164"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8"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4" fontId="11" fillId="13" borderId="8" xfId="2" applyFont="1" applyFill="1" applyBorder="1" applyAlignment="1" applyProtection="1">
      <alignment horizontal="center" vertical="center" wrapText="1"/>
      <protection locked="0"/>
    </xf>
    <xf numFmtId="164"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7"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7"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5"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5" fontId="18" fillId="13" borderId="5" xfId="0" applyNumberFormat="1" applyFont="1" applyFill="1" applyBorder="1" applyAlignment="1">
      <alignment horizontal="center" vertical="center"/>
    </xf>
    <xf numFmtId="165" fontId="18" fillId="12" borderId="12" xfId="0" applyNumberFormat="1" applyFont="1" applyFill="1" applyBorder="1" applyAlignment="1">
      <alignment horizontal="center" vertical="center"/>
    </xf>
    <xf numFmtId="165"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Border="1" applyProtection="1"/>
    <xf numFmtId="0" fontId="24" fillId="0" borderId="0" xfId="0" applyFont="1" applyFill="1" applyBorder="1" applyProtection="1"/>
    <xf numFmtId="169" fontId="29" fillId="3" borderId="0" xfId="0" applyNumberFormat="1" applyFont="1" applyFill="1" applyAlignment="1" applyProtection="1"/>
    <xf numFmtId="169" fontId="19" fillId="3" borderId="0" xfId="0" applyNumberFormat="1" applyFont="1" applyFill="1" applyAlignment="1">
      <alignment vertical="center"/>
    </xf>
    <xf numFmtId="169" fontId="0" fillId="0" borderId="0" xfId="0" applyNumberFormat="1" applyAlignment="1">
      <alignment horizontal="center" vertical="center"/>
    </xf>
    <xf numFmtId="169" fontId="11" fillId="13" borderId="8" xfId="0" applyNumberFormat="1" applyFont="1" applyFill="1" applyBorder="1" applyAlignment="1" applyProtection="1">
      <alignment horizontal="center" vertical="center" wrapText="1"/>
      <protection locked="0"/>
    </xf>
    <xf numFmtId="164" fontId="0" fillId="5" borderId="15" xfId="2" applyFont="1" applyFill="1" applyBorder="1" applyAlignment="1" applyProtection="1">
      <alignment horizontal="center" vertical="center"/>
      <protection locked="0"/>
    </xf>
    <xf numFmtId="0" fontId="38"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3"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0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70C0"/>
      </font>
      <fill>
        <patternFill>
          <bgColor theme="7" tint="0.59996337778862885"/>
        </patternFill>
      </fill>
    </dxf>
    <dxf>
      <font>
        <color rgb="FF002060"/>
      </font>
      <fill>
        <patternFill>
          <bgColor theme="5"/>
        </patternFill>
      </fill>
    </dxf>
    <dxf>
      <font>
        <color rgb="FFC00000"/>
      </font>
      <fill>
        <patternFill>
          <bgColor rgb="FFFFFF00"/>
        </patternFill>
      </fill>
    </dxf>
    <dxf>
      <font>
        <color theme="1" tint="0.24994659260841701"/>
      </font>
      <fill>
        <patternFill>
          <bgColor rgb="FF92D050"/>
        </patternFill>
      </fill>
    </dxf>
    <dxf>
      <font>
        <color theme="1"/>
      </font>
      <fill>
        <patternFill>
          <bgColor theme="9" tint="-0.24994659260841701"/>
        </patternFill>
      </fill>
    </dxf>
    <dxf>
      <font>
        <color rgb="FFFF0000"/>
      </font>
      <fill>
        <patternFill>
          <bgColor theme="6"/>
        </patternFill>
      </fill>
    </dxf>
    <dxf>
      <font>
        <color theme="1" tint="0.14996795556505021"/>
      </font>
      <fill>
        <patternFill>
          <bgColor theme="4"/>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0"/>
      <tableStyleElement type="headerRow" dxfId="599"/>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28" t="s">
        <v>0</v>
      </c>
      <c r="D1" s="228"/>
      <c r="E1" s="228"/>
      <c r="F1" s="228"/>
      <c r="G1" s="228"/>
      <c r="H1" s="228"/>
      <c r="I1" s="228"/>
      <c r="J1" s="228"/>
      <c r="K1" s="228"/>
      <c r="L1" s="228"/>
      <c r="M1" s="228"/>
    </row>
    <row r="2" spans="1:13" ht="54.75" customHeight="1" x14ac:dyDescent="0.9">
      <c r="A2" s="169"/>
      <c r="C2" s="234" t="s">
        <v>253</v>
      </c>
      <c r="D2" s="234"/>
      <c r="E2" s="234"/>
      <c r="F2" s="234"/>
      <c r="G2" s="234"/>
      <c r="H2" s="234"/>
      <c r="I2" s="234"/>
      <c r="J2" s="234"/>
      <c r="K2" s="234"/>
      <c r="L2" s="234"/>
      <c r="M2" s="234"/>
    </row>
    <row r="3" spans="1:13" ht="37.5" customHeight="1" x14ac:dyDescent="0.25">
      <c r="A3" s="169"/>
      <c r="C3" s="229" t="s">
        <v>1</v>
      </c>
      <c r="D3" s="229"/>
      <c r="E3" s="229"/>
      <c r="F3" s="229"/>
      <c r="G3" s="229"/>
      <c r="H3" s="229"/>
      <c r="I3" s="229"/>
      <c r="J3" s="229"/>
      <c r="K3" s="229"/>
      <c r="L3" s="229"/>
      <c r="M3" s="229"/>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30">
        <v>1</v>
      </c>
      <c r="E6" s="231" t="s">
        <v>3</v>
      </c>
      <c r="F6" s="231"/>
      <c r="G6" s="231"/>
      <c r="H6" s="231"/>
      <c r="I6" s="231"/>
      <c r="J6" s="231"/>
      <c r="K6" s="231"/>
      <c r="L6" s="231"/>
      <c r="M6" s="231"/>
    </row>
    <row r="7" spans="1:13" ht="33.75" customHeight="1" x14ac:dyDescent="0.25">
      <c r="A7" s="169"/>
      <c r="C7" s="230"/>
      <c r="E7" s="229" t="s">
        <v>177</v>
      </c>
      <c r="F7" s="229"/>
      <c r="G7" s="229"/>
      <c r="H7" s="229"/>
      <c r="I7" s="229"/>
      <c r="J7" s="229"/>
      <c r="K7" s="229"/>
      <c r="L7" s="229"/>
      <c r="M7" s="229"/>
    </row>
    <row r="8" spans="1:13" ht="17.100000000000001" customHeight="1" x14ac:dyDescent="0.25">
      <c r="A8" s="169"/>
      <c r="C8" s="230"/>
      <c r="E8" s="233"/>
      <c r="F8" s="233"/>
      <c r="G8" s="233"/>
    </row>
    <row r="9" spans="1:13" ht="12" customHeight="1" x14ac:dyDescent="0.25">
      <c r="A9" s="169"/>
    </row>
    <row r="10" spans="1:13" ht="17.100000000000001" customHeight="1" x14ac:dyDescent="0.25">
      <c r="A10" s="169"/>
      <c r="C10" s="230">
        <v>2</v>
      </c>
      <c r="E10" s="235" t="s">
        <v>178</v>
      </c>
      <c r="F10" s="235"/>
      <c r="G10" s="235"/>
      <c r="H10" s="235"/>
      <c r="I10" s="235"/>
      <c r="J10" s="235"/>
      <c r="K10" s="235"/>
      <c r="L10" s="235"/>
      <c r="M10" s="235"/>
    </row>
    <row r="11" spans="1:13" ht="33.75" customHeight="1" x14ac:dyDescent="0.25">
      <c r="A11" s="169"/>
      <c r="C11" s="230"/>
      <c r="E11" s="229" t="s">
        <v>19</v>
      </c>
      <c r="F11" s="229"/>
      <c r="G11" s="229"/>
      <c r="H11" s="229"/>
      <c r="I11" s="229"/>
      <c r="J11" s="229"/>
      <c r="K11" s="229"/>
      <c r="L11" s="229"/>
      <c r="M11" s="229"/>
    </row>
    <row r="12" spans="1:13" ht="17.100000000000001" customHeight="1" x14ac:dyDescent="0.25">
      <c r="A12" s="169"/>
      <c r="C12" s="230"/>
      <c r="E12" s="233"/>
      <c r="F12" s="233"/>
      <c r="G12" s="233"/>
    </row>
    <row r="13" spans="1:13" ht="12" customHeight="1" x14ac:dyDescent="0.35">
      <c r="A13" s="169"/>
      <c r="C13" s="56"/>
    </row>
    <row r="14" spans="1:13" ht="17.100000000000001" customHeight="1" x14ac:dyDescent="0.25">
      <c r="A14" s="169"/>
      <c r="C14" s="230">
        <v>3</v>
      </c>
      <c r="E14" s="231" t="s">
        <v>4</v>
      </c>
      <c r="F14" s="231"/>
      <c r="G14" s="231"/>
      <c r="H14" s="231"/>
      <c r="I14" s="231"/>
      <c r="J14" s="231"/>
      <c r="K14" s="231"/>
      <c r="L14" s="231"/>
      <c r="M14" s="231"/>
    </row>
    <row r="15" spans="1:13" ht="33.75" customHeight="1" x14ac:dyDescent="0.25">
      <c r="A15" s="169"/>
      <c r="C15" s="230"/>
      <c r="E15" s="229" t="s">
        <v>179</v>
      </c>
      <c r="F15" s="229"/>
      <c r="G15" s="229"/>
      <c r="H15" s="229"/>
      <c r="I15" s="229"/>
      <c r="J15" s="229"/>
      <c r="K15" s="229"/>
      <c r="L15" s="229"/>
      <c r="M15" s="229"/>
    </row>
    <row r="16" spans="1:13" ht="17.100000000000001" customHeight="1" x14ac:dyDescent="0.25">
      <c r="A16" s="169"/>
      <c r="C16" s="230"/>
      <c r="E16" s="233"/>
      <c r="F16" s="233"/>
      <c r="G16" s="233"/>
    </row>
    <row r="17" spans="1:13" ht="12" customHeight="1" x14ac:dyDescent="0.35">
      <c r="A17" s="169"/>
      <c r="C17" s="56"/>
    </row>
    <row r="18" spans="1:13" ht="17.100000000000001" customHeight="1" x14ac:dyDescent="0.25">
      <c r="A18" s="169"/>
      <c r="C18" s="230">
        <v>4</v>
      </c>
      <c r="E18" s="231" t="s">
        <v>5</v>
      </c>
      <c r="F18" s="231"/>
      <c r="G18" s="231"/>
      <c r="H18" s="231"/>
      <c r="I18" s="231"/>
      <c r="J18" s="231"/>
      <c r="K18" s="231"/>
      <c r="L18" s="231"/>
      <c r="M18" s="231"/>
    </row>
    <row r="19" spans="1:13" ht="33.75" customHeight="1" x14ac:dyDescent="0.25">
      <c r="A19" s="169"/>
      <c r="C19" s="230"/>
      <c r="E19" s="229" t="s">
        <v>6</v>
      </c>
      <c r="F19" s="229"/>
      <c r="G19" s="229"/>
      <c r="H19" s="229"/>
      <c r="I19" s="229"/>
      <c r="J19" s="229"/>
      <c r="K19" s="229"/>
      <c r="L19" s="229"/>
      <c r="M19" s="229"/>
    </row>
    <row r="20" spans="1:13" ht="17.100000000000001" customHeight="1" x14ac:dyDescent="0.25">
      <c r="A20" s="169"/>
      <c r="C20" s="230"/>
      <c r="E20" s="233"/>
      <c r="F20" s="233"/>
      <c r="G20" s="233"/>
    </row>
    <row r="21" spans="1:13" ht="12" customHeight="1" x14ac:dyDescent="0.35">
      <c r="A21" s="169"/>
      <c r="C21" s="56"/>
    </row>
    <row r="22" spans="1:13" ht="17.100000000000001" customHeight="1" x14ac:dyDescent="0.25">
      <c r="A22" s="169"/>
      <c r="C22" s="230">
        <v>5</v>
      </c>
      <c r="E22" s="231" t="s">
        <v>7</v>
      </c>
      <c r="F22" s="231"/>
      <c r="G22" s="231"/>
      <c r="H22" s="231"/>
      <c r="I22" s="231"/>
      <c r="J22" s="231"/>
      <c r="K22" s="231"/>
      <c r="L22" s="231"/>
      <c r="M22" s="231"/>
    </row>
    <row r="23" spans="1:13" ht="33.75" customHeight="1" x14ac:dyDescent="0.25">
      <c r="A23" s="169"/>
      <c r="C23" s="230"/>
      <c r="E23" s="229" t="s">
        <v>8</v>
      </c>
      <c r="F23" s="229"/>
      <c r="G23" s="229"/>
      <c r="H23" s="229"/>
      <c r="I23" s="229"/>
      <c r="J23" s="229"/>
      <c r="K23" s="229"/>
      <c r="L23" s="229"/>
      <c r="M23" s="229"/>
    </row>
    <row r="24" spans="1:13" ht="17.100000000000001" customHeight="1" x14ac:dyDescent="0.25">
      <c r="A24" s="169"/>
      <c r="C24" s="230"/>
      <c r="E24" s="233"/>
      <c r="F24" s="233"/>
      <c r="G24" s="233"/>
    </row>
    <row r="25" spans="1:13" ht="12" customHeight="1" x14ac:dyDescent="0.35">
      <c r="A25" s="169"/>
      <c r="C25" s="56"/>
    </row>
    <row r="26" spans="1:13" ht="17.100000000000001" customHeight="1" x14ac:dyDescent="0.25">
      <c r="A26" s="169"/>
      <c r="C26" s="230">
        <v>6</v>
      </c>
      <c r="E26" s="231" t="s">
        <v>9</v>
      </c>
      <c r="F26" s="231"/>
      <c r="G26" s="231"/>
      <c r="H26" s="231"/>
      <c r="I26" s="231"/>
      <c r="J26" s="231"/>
      <c r="K26" s="231"/>
      <c r="L26" s="231"/>
      <c r="M26" s="231"/>
    </row>
    <row r="27" spans="1:13" ht="33.75" customHeight="1" x14ac:dyDescent="0.25">
      <c r="A27" s="169"/>
      <c r="C27" s="230"/>
      <c r="E27" s="229" t="s">
        <v>10</v>
      </c>
      <c r="F27" s="229"/>
      <c r="G27" s="229"/>
      <c r="H27" s="229"/>
      <c r="I27" s="229"/>
      <c r="J27" s="229"/>
      <c r="K27" s="229"/>
      <c r="L27" s="229"/>
      <c r="M27" s="229"/>
    </row>
    <row r="28" spans="1:13" ht="17.100000000000001" customHeight="1" x14ac:dyDescent="0.25">
      <c r="A28" s="169"/>
      <c r="C28" s="230"/>
      <c r="E28" s="233"/>
      <c r="F28" s="233"/>
      <c r="G28" s="233"/>
    </row>
    <row r="29" spans="1:13" ht="12" customHeight="1" x14ac:dyDescent="0.35">
      <c r="A29" s="169"/>
      <c r="C29" s="56"/>
    </row>
    <row r="30" spans="1:13" ht="17.100000000000001" customHeight="1" x14ac:dyDescent="0.25">
      <c r="A30" s="169"/>
      <c r="C30" s="230">
        <v>7</v>
      </c>
      <c r="E30" s="231" t="s">
        <v>333</v>
      </c>
      <c r="F30" s="231"/>
      <c r="G30" s="231"/>
      <c r="H30" s="231"/>
      <c r="I30" s="231"/>
      <c r="J30" s="231"/>
      <c r="K30" s="231"/>
      <c r="L30" s="231"/>
      <c r="M30" s="231"/>
    </row>
    <row r="31" spans="1:13" ht="33.75" customHeight="1" x14ac:dyDescent="0.25">
      <c r="A31" s="169"/>
      <c r="C31" s="230"/>
      <c r="E31" s="229" t="s">
        <v>334</v>
      </c>
      <c r="F31" s="229"/>
      <c r="G31" s="229"/>
      <c r="H31" s="229"/>
      <c r="I31" s="229"/>
      <c r="J31" s="229"/>
      <c r="K31" s="229"/>
      <c r="L31" s="229"/>
      <c r="M31" s="229"/>
    </row>
    <row r="32" spans="1:13" ht="17.100000000000001" customHeight="1" x14ac:dyDescent="0.25">
      <c r="A32" s="169"/>
      <c r="C32" s="230"/>
      <c r="E32" s="233"/>
      <c r="F32" s="233"/>
      <c r="G32" s="233"/>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G3" activePane="bottomRight" state="frozen"/>
      <selection pane="topRight"/>
      <selection pane="bottomLeft"/>
      <selection pane="bottomRight" activeCell="H6" sqref="H6"/>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6" t="s">
        <v>148</v>
      </c>
      <c r="D1" s="236"/>
      <c r="E1" s="236"/>
      <c r="F1" s="236"/>
      <c r="G1" s="236"/>
      <c r="H1" s="236"/>
      <c r="I1" s="236"/>
      <c r="J1" s="236"/>
      <c r="K1" s="236"/>
      <c r="L1" s="236"/>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7" t="s">
        <v>30</v>
      </c>
      <c r="D4" s="178" t="s">
        <v>1333</v>
      </c>
      <c r="E4" s="179" t="s">
        <v>1397</v>
      </c>
      <c r="F4" s="21"/>
      <c r="G4" s="177" t="s">
        <v>31</v>
      </c>
      <c r="H4" s="178" t="s">
        <v>1336</v>
      </c>
      <c r="I4" s="21"/>
      <c r="J4" s="177" t="s">
        <v>32</v>
      </c>
      <c r="K4" s="178" t="s">
        <v>1337</v>
      </c>
      <c r="O4" s="221" t="str">
        <f>D4</f>
        <v>RECEITAS COM PRODUTO</v>
      </c>
      <c r="P4" s="113" t="s">
        <v>372</v>
      </c>
    </row>
    <row r="5" spans="1:19" ht="19.5" customHeight="1" thickTop="1" thickBot="1" x14ac:dyDescent="0.3">
      <c r="A5" s="169"/>
      <c r="C5" s="22" t="s">
        <v>33</v>
      </c>
      <c r="D5" s="23" t="s">
        <v>1594</v>
      </c>
      <c r="E5" s="23" t="s">
        <v>107</v>
      </c>
      <c r="F5" s="21"/>
      <c r="G5" s="22" t="s">
        <v>43</v>
      </c>
      <c r="H5" s="132" t="s">
        <v>1595</v>
      </c>
      <c r="I5" s="21"/>
      <c r="J5" s="22" t="s">
        <v>53</v>
      </c>
      <c r="K5" s="23" t="s">
        <v>1596</v>
      </c>
      <c r="O5" s="221" t="str">
        <f>H4</f>
        <v>RECEITAS COM SERVIÇOS</v>
      </c>
      <c r="P5" s="113" t="s">
        <v>373</v>
      </c>
    </row>
    <row r="6" spans="1:19" ht="19.5" customHeight="1" thickTop="1" thickBot="1" x14ac:dyDescent="0.3">
      <c r="A6" s="169"/>
      <c r="C6" s="22" t="s">
        <v>34</v>
      </c>
      <c r="D6" s="23" t="s">
        <v>1597</v>
      </c>
      <c r="E6" s="23" t="s">
        <v>107</v>
      </c>
      <c r="F6" s="21"/>
      <c r="G6" s="22" t="s">
        <v>44</v>
      </c>
      <c r="H6" s="132" t="s">
        <v>107</v>
      </c>
      <c r="I6" s="21"/>
      <c r="J6" s="22" t="s">
        <v>54</v>
      </c>
      <c r="K6" s="23" t="s">
        <v>1598</v>
      </c>
      <c r="O6" s="221" t="str">
        <f>K4</f>
        <v>RECEITAS NÃO OPERACIONAIS</v>
      </c>
      <c r="P6" s="113" t="s">
        <v>374</v>
      </c>
    </row>
    <row r="7" spans="1:19" ht="19.5" customHeight="1" thickTop="1" thickBot="1" x14ac:dyDescent="0.3">
      <c r="A7" s="169"/>
      <c r="C7" s="22" t="s">
        <v>35</v>
      </c>
      <c r="D7" s="132" t="s">
        <v>1599</v>
      </c>
      <c r="E7" s="23" t="s">
        <v>107</v>
      </c>
      <c r="F7" s="21"/>
      <c r="G7" s="22" t="s">
        <v>45</v>
      </c>
      <c r="H7" s="132" t="s">
        <v>107</v>
      </c>
      <c r="I7" s="21"/>
      <c r="J7" s="22" t="s">
        <v>55</v>
      </c>
      <c r="K7" s="23" t="s">
        <v>107</v>
      </c>
      <c r="O7" s="221" t="str">
        <f>'PC Despesas'!$D$4</f>
        <v>DESPESAS COM PRODUTOS</v>
      </c>
      <c r="P7" s="113" t="s">
        <v>375</v>
      </c>
    </row>
    <row r="8" spans="1:19" ht="19.5" customHeight="1" thickTop="1" thickBot="1" x14ac:dyDescent="0.3">
      <c r="A8" s="169"/>
      <c r="C8" s="22" t="s">
        <v>36</v>
      </c>
      <c r="D8" s="132" t="s">
        <v>1600</v>
      </c>
      <c r="E8" s="23" t="s">
        <v>107</v>
      </c>
      <c r="F8" s="21"/>
      <c r="G8" s="22" t="s">
        <v>46</v>
      </c>
      <c r="H8" s="132" t="s">
        <v>107</v>
      </c>
      <c r="I8" s="21"/>
      <c r="J8" s="22" t="s">
        <v>56</v>
      </c>
      <c r="K8" s="23" t="s">
        <v>107</v>
      </c>
      <c r="O8" s="221" t="str">
        <f>'PC Despesas'!$G$4</f>
        <v>DESPESAS COM SERVIÇOS</v>
      </c>
      <c r="P8" s="113" t="s">
        <v>376</v>
      </c>
    </row>
    <row r="9" spans="1:19" ht="19.5" customHeight="1" thickTop="1" thickBot="1" x14ac:dyDescent="0.3">
      <c r="A9" s="169"/>
      <c r="C9" s="22" t="s">
        <v>37</v>
      </c>
      <c r="D9" s="132" t="s">
        <v>1601</v>
      </c>
      <c r="E9" s="23" t="s">
        <v>107</v>
      </c>
      <c r="F9" s="21"/>
      <c r="G9" s="22" t="s">
        <v>47</v>
      </c>
      <c r="H9" s="132" t="s">
        <v>107</v>
      </c>
      <c r="I9" s="21"/>
      <c r="J9" s="22" t="s">
        <v>57</v>
      </c>
      <c r="K9" s="23" t="s">
        <v>107</v>
      </c>
      <c r="O9" s="221"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221"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221"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221"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221"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221"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22"/>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22"/>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6" t="s">
        <v>148</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7" t="s">
        <v>111</v>
      </c>
      <c r="D4" s="178" t="s">
        <v>1338</v>
      </c>
      <c r="E4" s="21"/>
      <c r="F4" s="177" t="s">
        <v>142</v>
      </c>
      <c r="G4" s="178" t="s">
        <v>149</v>
      </c>
      <c r="H4" s="21"/>
      <c r="I4" s="177" t="s">
        <v>143</v>
      </c>
      <c r="J4" s="178" t="s">
        <v>1342</v>
      </c>
      <c r="L4" s="177" t="s">
        <v>144</v>
      </c>
      <c r="M4" s="178" t="s">
        <v>150</v>
      </c>
      <c r="N4" s="21"/>
      <c r="O4" s="177" t="s">
        <v>145</v>
      </c>
      <c r="P4" s="178" t="s">
        <v>1339</v>
      </c>
      <c r="Q4" s="21"/>
      <c r="R4" s="177" t="s">
        <v>146</v>
      </c>
      <c r="S4" s="180" t="s">
        <v>1340</v>
      </c>
      <c r="U4" s="177" t="s">
        <v>147</v>
      </c>
      <c r="V4" s="181" t="s">
        <v>1335</v>
      </c>
      <c r="X4" s="177" t="s">
        <v>293</v>
      </c>
      <c r="Y4" s="178" t="s">
        <v>1341</v>
      </c>
    </row>
    <row r="5" spans="1:25" s="20" customFormat="1" ht="19.5" customHeight="1" thickTop="1" thickBot="1" x14ac:dyDescent="0.3">
      <c r="A5" s="169"/>
      <c r="C5" s="22" t="s">
        <v>112</v>
      </c>
      <c r="D5" s="23" t="s">
        <v>1492</v>
      </c>
      <c r="E5" s="21"/>
      <c r="F5" s="22" t="s">
        <v>113</v>
      </c>
      <c r="G5" s="23" t="s">
        <v>1352</v>
      </c>
      <c r="H5" s="21"/>
      <c r="I5" s="22" t="s">
        <v>114</v>
      </c>
      <c r="J5" s="23" t="s">
        <v>1602</v>
      </c>
      <c r="L5" s="22" t="s">
        <v>195</v>
      </c>
      <c r="M5" s="23" t="s">
        <v>1480</v>
      </c>
      <c r="N5" s="21"/>
      <c r="O5" s="22" t="s">
        <v>205</v>
      </c>
      <c r="P5" s="23" t="s">
        <v>1603</v>
      </c>
      <c r="Q5" s="21"/>
      <c r="R5" s="22" t="s">
        <v>215</v>
      </c>
      <c r="S5" s="23" t="s">
        <v>1347</v>
      </c>
      <c r="U5" s="22" t="s">
        <v>185</v>
      </c>
      <c r="V5" s="23" t="s">
        <v>1604</v>
      </c>
      <c r="X5" s="22" t="s">
        <v>294</v>
      </c>
      <c r="Y5" s="23" t="s">
        <v>107</v>
      </c>
    </row>
    <row r="6" spans="1:25" s="20" customFormat="1" ht="19.5" customHeight="1" thickTop="1" thickBot="1" x14ac:dyDescent="0.3">
      <c r="A6" s="169"/>
      <c r="C6" s="22" t="s">
        <v>115</v>
      </c>
      <c r="D6" s="23" t="s">
        <v>1488</v>
      </c>
      <c r="E6" s="21"/>
      <c r="F6" s="22" t="s">
        <v>123</v>
      </c>
      <c r="G6" s="23" t="s">
        <v>1605</v>
      </c>
      <c r="H6" s="21"/>
      <c r="I6" s="22" t="s">
        <v>131</v>
      </c>
      <c r="J6" s="23" t="s">
        <v>1606</v>
      </c>
      <c r="L6" s="22" t="s">
        <v>196</v>
      </c>
      <c r="M6" s="23" t="s">
        <v>1351</v>
      </c>
      <c r="N6" s="21"/>
      <c r="O6" s="22" t="s">
        <v>206</v>
      </c>
      <c r="P6" s="23" t="s">
        <v>1490</v>
      </c>
      <c r="Q6" s="21"/>
      <c r="R6" s="22" t="s">
        <v>216</v>
      </c>
      <c r="S6" s="23" t="s">
        <v>1607</v>
      </c>
      <c r="U6" s="22" t="s">
        <v>186</v>
      </c>
      <c r="V6" s="23" t="s">
        <v>1477</v>
      </c>
      <c r="X6" s="22" t="s">
        <v>295</v>
      </c>
      <c r="Y6" s="23"/>
    </row>
    <row r="7" spans="1:25" s="20" customFormat="1" ht="19.5" customHeight="1" thickTop="1" thickBot="1" x14ac:dyDescent="0.3">
      <c r="A7" s="169"/>
      <c r="C7" s="22" t="s">
        <v>116</v>
      </c>
      <c r="D7" s="23" t="s">
        <v>1608</v>
      </c>
      <c r="E7" s="21"/>
      <c r="F7" s="22" t="s">
        <v>124</v>
      </c>
      <c r="G7" s="23" t="s">
        <v>1609</v>
      </c>
      <c r="H7" s="21"/>
      <c r="I7" s="22" t="s">
        <v>132</v>
      </c>
      <c r="J7" s="23" t="s">
        <v>1610</v>
      </c>
      <c r="L7" s="22" t="s">
        <v>197</v>
      </c>
      <c r="M7" s="23" t="s">
        <v>1352</v>
      </c>
      <c r="N7" s="21"/>
      <c r="O7" s="22" t="s">
        <v>207</v>
      </c>
      <c r="P7" s="23" t="s">
        <v>1611</v>
      </c>
      <c r="Q7" s="21"/>
      <c r="R7" s="22" t="s">
        <v>217</v>
      </c>
      <c r="S7" s="23" t="s">
        <v>107</v>
      </c>
      <c r="U7" s="22" t="s">
        <v>187</v>
      </c>
      <c r="V7" s="23" t="s">
        <v>1612</v>
      </c>
      <c r="X7" s="22" t="s">
        <v>296</v>
      </c>
      <c r="Y7" s="23" t="s">
        <v>107</v>
      </c>
    </row>
    <row r="8" spans="1:25" s="20" customFormat="1" ht="19.5" customHeight="1" thickTop="1" thickBot="1" x14ac:dyDescent="0.3">
      <c r="A8" s="169"/>
      <c r="C8" s="22" t="s">
        <v>117</v>
      </c>
      <c r="D8" s="23" t="s">
        <v>1613</v>
      </c>
      <c r="E8" s="21"/>
      <c r="F8" s="22" t="s">
        <v>125</v>
      </c>
      <c r="G8" s="23" t="s">
        <v>1351</v>
      </c>
      <c r="H8" s="21"/>
      <c r="I8" s="22" t="s">
        <v>133</v>
      </c>
      <c r="J8" s="23" t="s">
        <v>1614</v>
      </c>
      <c r="L8" s="22" t="s">
        <v>198</v>
      </c>
      <c r="M8" s="23" t="s">
        <v>1615</v>
      </c>
      <c r="N8" s="21"/>
      <c r="O8" s="22" t="s">
        <v>208</v>
      </c>
      <c r="P8" s="23" t="s">
        <v>1616</v>
      </c>
      <c r="Q8" s="21"/>
      <c r="R8" s="22" t="s">
        <v>218</v>
      </c>
      <c r="S8" s="23" t="s">
        <v>107</v>
      </c>
      <c r="U8" s="22" t="s">
        <v>188</v>
      </c>
      <c r="V8" s="23" t="s">
        <v>1617</v>
      </c>
      <c r="X8" s="22" t="s">
        <v>297</v>
      </c>
      <c r="Y8" s="23" t="s">
        <v>107</v>
      </c>
    </row>
    <row r="9" spans="1:25" s="20" customFormat="1" ht="19.5" customHeight="1" thickTop="1" thickBot="1" x14ac:dyDescent="0.3">
      <c r="A9" s="169"/>
      <c r="C9" s="22" t="s">
        <v>118</v>
      </c>
      <c r="D9" s="23" t="s">
        <v>1618</v>
      </c>
      <c r="E9" s="21"/>
      <c r="F9" s="22" t="s">
        <v>126</v>
      </c>
      <c r="G9" s="23" t="s">
        <v>1619</v>
      </c>
      <c r="H9" s="21"/>
      <c r="I9" s="22" t="s">
        <v>134</v>
      </c>
      <c r="J9" s="23" t="s">
        <v>1620</v>
      </c>
      <c r="L9" s="22" t="s">
        <v>199</v>
      </c>
      <c r="M9" s="23" t="s">
        <v>1621</v>
      </c>
      <c r="N9" s="21"/>
      <c r="O9" s="22" t="s">
        <v>209</v>
      </c>
      <c r="P9" s="23" t="s">
        <v>1622</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1623</v>
      </c>
      <c r="H10" s="21"/>
      <c r="I10" s="22" t="s">
        <v>135</v>
      </c>
      <c r="J10" s="23" t="s">
        <v>1624</v>
      </c>
      <c r="L10" s="22" t="s">
        <v>200</v>
      </c>
      <c r="M10" s="23" t="s">
        <v>1353</v>
      </c>
      <c r="N10" s="21"/>
      <c r="O10" s="22" t="s">
        <v>210</v>
      </c>
      <c r="P10" s="23" t="s">
        <v>1625</v>
      </c>
      <c r="Q10" s="21"/>
      <c r="R10" s="22" t="s">
        <v>220</v>
      </c>
      <c r="S10" s="23" t="s">
        <v>107</v>
      </c>
      <c r="U10" s="22" t="s">
        <v>190</v>
      </c>
      <c r="V10" s="23" t="s">
        <v>1626</v>
      </c>
      <c r="X10" s="22" t="s">
        <v>299</v>
      </c>
      <c r="Y10" s="23" t="s">
        <v>107</v>
      </c>
    </row>
    <row r="11" spans="1:25" s="20" customFormat="1" ht="19.5" customHeight="1" thickTop="1" thickBot="1" x14ac:dyDescent="0.3">
      <c r="A11" s="169"/>
      <c r="C11" s="22" t="s">
        <v>120</v>
      </c>
      <c r="D11" s="23" t="s">
        <v>107</v>
      </c>
      <c r="E11" s="21"/>
      <c r="F11" s="22" t="s">
        <v>128</v>
      </c>
      <c r="G11" s="23" t="s">
        <v>1627</v>
      </c>
      <c r="H11" s="21"/>
      <c r="I11" s="22" t="s">
        <v>136</v>
      </c>
      <c r="J11" s="23" t="s">
        <v>107</v>
      </c>
      <c r="L11" s="22" t="s">
        <v>201</v>
      </c>
      <c r="M11" s="23" t="s">
        <v>1355</v>
      </c>
      <c r="N11" s="21"/>
      <c r="O11" s="22" t="s">
        <v>211</v>
      </c>
      <c r="P11" s="23" t="s">
        <v>1628</v>
      </c>
      <c r="Q11" s="21"/>
      <c r="R11" s="22" t="s">
        <v>221</v>
      </c>
      <c r="S11" s="23" t="s">
        <v>107</v>
      </c>
      <c r="U11" s="22" t="s">
        <v>191</v>
      </c>
      <c r="V11" s="23" t="s">
        <v>1629</v>
      </c>
      <c r="X11" s="22" t="s">
        <v>300</v>
      </c>
      <c r="Y11" s="23" t="s">
        <v>107</v>
      </c>
    </row>
    <row r="12" spans="1:25" s="20" customFormat="1" ht="19.5" customHeight="1" thickTop="1" thickBot="1" x14ac:dyDescent="0.3">
      <c r="A12" s="169"/>
      <c r="C12" s="22" t="s">
        <v>121</v>
      </c>
      <c r="D12" s="23" t="s">
        <v>107</v>
      </c>
      <c r="E12" s="21"/>
      <c r="F12" s="22" t="s">
        <v>129</v>
      </c>
      <c r="G12" s="23" t="s">
        <v>1630</v>
      </c>
      <c r="H12" s="21"/>
      <c r="I12" s="22" t="s">
        <v>137</v>
      </c>
      <c r="J12" s="23" t="s">
        <v>107</v>
      </c>
      <c r="L12" s="22" t="s">
        <v>202</v>
      </c>
      <c r="M12" s="23" t="s">
        <v>1631</v>
      </c>
      <c r="N12" s="21"/>
      <c r="O12" s="22" t="s">
        <v>212</v>
      </c>
      <c r="P12" s="23" t="s">
        <v>1632</v>
      </c>
      <c r="Q12" s="21"/>
      <c r="R12" s="22" t="s">
        <v>222</v>
      </c>
      <c r="S12" s="23" t="s">
        <v>107</v>
      </c>
      <c r="U12" s="22" t="s">
        <v>192</v>
      </c>
      <c r="V12" s="23" t="s">
        <v>1633</v>
      </c>
      <c r="X12" s="22" t="s">
        <v>301</v>
      </c>
      <c r="Y12" s="23" t="s">
        <v>107</v>
      </c>
    </row>
    <row r="13" spans="1:25" s="20" customFormat="1" ht="19.5" customHeight="1" thickTop="1" thickBot="1" x14ac:dyDescent="0.3">
      <c r="A13" s="169"/>
      <c r="C13" s="22" t="s">
        <v>122</v>
      </c>
      <c r="D13" s="23" t="s">
        <v>107</v>
      </c>
      <c r="E13" s="21"/>
      <c r="F13" s="22" t="s">
        <v>130</v>
      </c>
      <c r="G13" s="23" t="s">
        <v>1634</v>
      </c>
      <c r="H13" s="21"/>
      <c r="I13" s="22" t="s">
        <v>138</v>
      </c>
      <c r="J13" s="23" t="s">
        <v>107</v>
      </c>
      <c r="L13" s="22" t="s">
        <v>203</v>
      </c>
      <c r="M13" s="23" t="s">
        <v>1635</v>
      </c>
      <c r="N13" s="21"/>
      <c r="O13" s="22" t="s">
        <v>213</v>
      </c>
      <c r="P13" s="23" t="s">
        <v>1636</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1637</v>
      </c>
      <c r="H14" s="21"/>
      <c r="I14" s="22" t="s">
        <v>367</v>
      </c>
      <c r="J14" s="23" t="s">
        <v>107</v>
      </c>
      <c r="L14" s="22" t="s">
        <v>381</v>
      </c>
      <c r="M14" s="23" t="s">
        <v>1638</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1631</v>
      </c>
      <c r="H15" s="21"/>
      <c r="I15" s="22" t="s">
        <v>368</v>
      </c>
      <c r="J15" s="23" t="s">
        <v>107</v>
      </c>
      <c r="L15" s="22" t="s">
        <v>382</v>
      </c>
      <c r="M15" s="23" t="s">
        <v>1639</v>
      </c>
      <c r="N15" s="21"/>
      <c r="O15" s="22" t="s">
        <v>387</v>
      </c>
      <c r="P15" s="23" t="s">
        <v>1640</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1641</v>
      </c>
      <c r="H16" s="21"/>
      <c r="I16" s="22" t="s">
        <v>369</v>
      </c>
      <c r="J16" s="23" t="s">
        <v>107</v>
      </c>
      <c r="L16" s="22" t="s">
        <v>383</v>
      </c>
      <c r="M16" s="23" t="s">
        <v>1642</v>
      </c>
      <c r="N16" s="21"/>
      <c r="O16" s="22" t="s">
        <v>388</v>
      </c>
      <c r="P16" s="23" t="s">
        <v>1643</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1609</v>
      </c>
      <c r="N17" s="21"/>
      <c r="O17" s="22" t="s">
        <v>389</v>
      </c>
      <c r="P17" s="23" t="s">
        <v>1644</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1621</v>
      </c>
      <c r="H18" s="21"/>
      <c r="I18" s="22" t="s">
        <v>371</v>
      </c>
      <c r="J18" s="23" t="s">
        <v>107</v>
      </c>
      <c r="L18" s="22" t="s">
        <v>385</v>
      </c>
      <c r="M18" s="23" t="s">
        <v>1619</v>
      </c>
      <c r="N18" s="21"/>
      <c r="O18" s="22" t="s">
        <v>390</v>
      </c>
      <c r="P18" s="23" t="s">
        <v>1645</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1623</v>
      </c>
      <c r="N19" s="21"/>
      <c r="O19" s="22" t="s">
        <v>662</v>
      </c>
      <c r="P19" s="23" t="s">
        <v>1646</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1647</v>
      </c>
      <c r="H20" s="21"/>
      <c r="I20" s="22" t="s">
        <v>668</v>
      </c>
      <c r="J20" s="126" t="s">
        <v>107</v>
      </c>
      <c r="L20" s="22" t="s">
        <v>669</v>
      </c>
      <c r="M20" s="23" t="s">
        <v>1627</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1648</v>
      </c>
      <c r="N21" s="21"/>
      <c r="O21" s="22" t="s">
        <v>678</v>
      </c>
      <c r="P21" s="23" t="s">
        <v>1649</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1650</v>
      </c>
      <c r="N22" s="21"/>
      <c r="O22" s="22" t="s">
        <v>686</v>
      </c>
      <c r="P22" s="23" t="s">
        <v>1651</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1652</v>
      </c>
      <c r="N23" s="21"/>
      <c r="O23" s="22" t="s">
        <v>694</v>
      </c>
      <c r="P23" s="23" t="s">
        <v>1653</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1654</v>
      </c>
      <c r="N24" s="21"/>
      <c r="O24" s="22" t="s">
        <v>702</v>
      </c>
      <c r="P24" s="23" t="s">
        <v>1655</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1656</v>
      </c>
      <c r="N25" s="21"/>
      <c r="O25" s="22" t="s">
        <v>710</v>
      </c>
      <c r="P25" s="23" t="s">
        <v>1657</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1658</v>
      </c>
      <c r="N26" s="21"/>
      <c r="O26" s="22" t="s">
        <v>718</v>
      </c>
      <c r="P26" s="23" t="s">
        <v>1659</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1630</v>
      </c>
      <c r="N27" s="21"/>
      <c r="O27" s="22" t="s">
        <v>726</v>
      </c>
      <c r="P27" s="23" t="s">
        <v>1660</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1661</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1662</v>
      </c>
      <c r="N29" s="21"/>
      <c r="O29" s="22" t="s">
        <v>742</v>
      </c>
      <c r="P29" s="23" t="s">
        <v>1663</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1664</v>
      </c>
      <c r="N30" s="21"/>
      <c r="O30" s="22" t="s">
        <v>750</v>
      </c>
      <c r="P30" s="23" t="s">
        <v>1608</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1665</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1666</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1667</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1668</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1669</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1670</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1671</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1672</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1673</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1674</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1675</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1676</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1677</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1678</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1679</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1680</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1681</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1682</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1683</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6" customWidth="1"/>
    <col min="21" max="16384" width="8.85546875" style="119"/>
  </cols>
  <sheetData>
    <row r="1" spans="1:20" s="18" customFormat="1" ht="33.950000000000003" customHeight="1" x14ac:dyDescent="0.35">
      <c r="A1" s="169"/>
      <c r="D1" s="151" t="s">
        <v>1413</v>
      </c>
      <c r="T1" s="175"/>
    </row>
    <row r="2" spans="1:20" s="18" customFormat="1" ht="37.5" customHeight="1" x14ac:dyDescent="0.25">
      <c r="A2" s="169"/>
      <c r="C2" s="19"/>
      <c r="D2" s="19"/>
      <c r="E2" s="19"/>
      <c r="T2" s="175"/>
    </row>
    <row r="3" spans="1:20" s="20" customFormat="1" ht="15" customHeight="1" thickBot="1" x14ac:dyDescent="0.3">
      <c r="A3" s="169"/>
      <c r="D3" s="130" t="s">
        <v>1445</v>
      </c>
      <c r="E3" s="130" t="s">
        <v>1444</v>
      </c>
      <c r="T3" s="176"/>
    </row>
    <row r="4" spans="1:20" s="20" customFormat="1" ht="30" customHeight="1" thickTop="1" thickBot="1" x14ac:dyDescent="0.3">
      <c r="A4" s="169"/>
      <c r="C4" s="21"/>
      <c r="D4" s="177" t="s">
        <v>14</v>
      </c>
      <c r="E4" s="178" t="s">
        <v>1405</v>
      </c>
      <c r="F4" s="21"/>
      <c r="G4" s="177" t="s">
        <v>1426</v>
      </c>
      <c r="H4" s="182" t="s">
        <v>1443</v>
      </c>
      <c r="I4" s="183" t="s">
        <v>1427</v>
      </c>
      <c r="J4" s="183" t="s">
        <v>1428</v>
      </c>
      <c r="K4" s="177" t="s">
        <v>1434</v>
      </c>
      <c r="L4" s="183" t="s">
        <v>1435</v>
      </c>
      <c r="M4" s="183" t="s">
        <v>1436</v>
      </c>
      <c r="N4" s="183" t="s">
        <v>1438</v>
      </c>
      <c r="O4" s="183" t="s">
        <v>1437</v>
      </c>
      <c r="P4" s="184" t="s">
        <v>1439</v>
      </c>
      <c r="Q4" s="184" t="s">
        <v>1440</v>
      </c>
      <c r="R4" s="184" t="s">
        <v>1441</v>
      </c>
      <c r="S4" s="184" t="s">
        <v>1442</v>
      </c>
      <c r="T4" s="184" t="s">
        <v>1459</v>
      </c>
    </row>
    <row r="5" spans="1:20" s="20" customFormat="1" ht="19.5" customHeight="1" thickTop="1" x14ac:dyDescent="0.25">
      <c r="A5" s="169"/>
      <c r="C5" s="21"/>
      <c r="D5" s="23" t="s">
        <v>1406</v>
      </c>
      <c r="E5" s="23">
        <v>2017</v>
      </c>
      <c r="F5" s="21"/>
      <c r="G5" s="172" t="s">
        <v>1461</v>
      </c>
      <c r="H5" s="23" t="s">
        <v>1339</v>
      </c>
      <c r="I5" s="23" t="s">
        <v>670</v>
      </c>
      <c r="J5" s="172" t="s">
        <v>1473</v>
      </c>
      <c r="K5" s="172" t="s">
        <v>1577</v>
      </c>
      <c r="L5" s="23">
        <v>11</v>
      </c>
      <c r="M5" s="23">
        <v>395</v>
      </c>
      <c r="N5" s="23" t="s">
        <v>1453</v>
      </c>
      <c r="O5" s="172" t="s">
        <v>1466</v>
      </c>
      <c r="P5" s="23" t="s">
        <v>1455</v>
      </c>
      <c r="Q5" s="23" t="s">
        <v>1454</v>
      </c>
      <c r="R5" s="23" t="s">
        <v>1457</v>
      </c>
      <c r="S5" s="23" t="s">
        <v>1458</v>
      </c>
      <c r="T5" s="23"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23" t="s">
        <v>1455</v>
      </c>
    </row>
    <row r="7" spans="1:20" s="20" customFormat="1" ht="19.5" customHeight="1" x14ac:dyDescent="0.25">
      <c r="A7" s="169"/>
      <c r="C7" s="21"/>
      <c r="D7" s="23"/>
      <c r="E7" s="23"/>
      <c r="F7" s="21"/>
      <c r="G7" s="172" t="s">
        <v>1476</v>
      </c>
      <c r="H7" s="23" t="s">
        <v>1335</v>
      </c>
      <c r="I7" s="23" t="s">
        <v>186</v>
      </c>
      <c r="J7" s="172" t="s">
        <v>1477</v>
      </c>
      <c r="O7" s="172" t="s">
        <v>1467</v>
      </c>
      <c r="T7" s="23" t="s">
        <v>1455</v>
      </c>
    </row>
    <row r="8" spans="1:20" s="20" customFormat="1" ht="19.5" customHeight="1" x14ac:dyDescent="0.25">
      <c r="A8" s="169"/>
      <c r="C8" s="21"/>
      <c r="D8" s="23"/>
      <c r="E8" s="23"/>
      <c r="F8" s="21"/>
      <c r="G8" s="172" t="s">
        <v>1478</v>
      </c>
      <c r="H8" s="23" t="s">
        <v>1339</v>
      </c>
      <c r="I8" s="23" t="s">
        <v>878</v>
      </c>
      <c r="J8" s="172" t="s">
        <v>1479</v>
      </c>
      <c r="O8" s="172" t="s">
        <v>1465</v>
      </c>
      <c r="T8" s="23" t="s">
        <v>1455</v>
      </c>
    </row>
    <row r="9" spans="1:20" s="20" customFormat="1" ht="19.5" customHeight="1" x14ac:dyDescent="0.25">
      <c r="A9" s="169"/>
      <c r="C9" s="21"/>
      <c r="D9" s="23"/>
      <c r="E9" s="23"/>
      <c r="F9" s="21"/>
      <c r="G9" s="172" t="s">
        <v>1462</v>
      </c>
      <c r="H9" s="23" t="s">
        <v>150</v>
      </c>
      <c r="I9" s="23" t="s">
        <v>195</v>
      </c>
      <c r="J9" s="172" t="s">
        <v>1480</v>
      </c>
      <c r="O9" s="172" t="s">
        <v>1469</v>
      </c>
      <c r="T9" s="23" t="s">
        <v>1455</v>
      </c>
    </row>
    <row r="10" spans="1:20" s="20" customFormat="1" ht="19.5" customHeight="1" x14ac:dyDescent="0.25">
      <c r="A10" s="169"/>
      <c r="C10" s="21"/>
      <c r="D10" s="23"/>
      <c r="E10" s="23"/>
      <c r="F10" s="21"/>
      <c r="G10" s="172" t="s">
        <v>1464</v>
      </c>
      <c r="H10" s="23" t="s">
        <v>150</v>
      </c>
      <c r="I10" s="23" t="s">
        <v>195</v>
      </c>
      <c r="J10" s="172" t="s">
        <v>1480</v>
      </c>
      <c r="O10" s="172" t="s">
        <v>1481</v>
      </c>
      <c r="T10" s="23" t="s">
        <v>1455</v>
      </c>
    </row>
    <row r="11" spans="1:20" s="20" customFormat="1" ht="19.5" customHeight="1" x14ac:dyDescent="0.25">
      <c r="A11" s="169"/>
      <c r="C11" s="21"/>
      <c r="D11" s="23"/>
      <c r="E11" s="23"/>
      <c r="F11" s="21"/>
      <c r="G11" s="172" t="s">
        <v>1446</v>
      </c>
      <c r="H11" s="23" t="s">
        <v>150</v>
      </c>
      <c r="I11" s="23" t="s">
        <v>195</v>
      </c>
      <c r="J11" s="172" t="s">
        <v>1480</v>
      </c>
      <c r="O11" s="172" t="s">
        <v>1468</v>
      </c>
      <c r="T11" s="23" t="s">
        <v>1455</v>
      </c>
    </row>
    <row r="12" spans="1:20" s="20" customFormat="1" ht="19.5" customHeight="1" x14ac:dyDescent="0.25">
      <c r="A12" s="169"/>
      <c r="C12" s="21"/>
      <c r="D12" s="23"/>
      <c r="E12" s="23"/>
      <c r="F12" s="21"/>
      <c r="G12" s="172" t="s">
        <v>1447</v>
      </c>
      <c r="H12" s="23" t="s">
        <v>150</v>
      </c>
      <c r="I12" s="23" t="s">
        <v>195</v>
      </c>
      <c r="J12" s="172" t="s">
        <v>1480</v>
      </c>
      <c r="O12" s="172" t="s">
        <v>1482</v>
      </c>
      <c r="T12" s="23" t="s">
        <v>1455</v>
      </c>
    </row>
    <row r="13" spans="1:20" s="20" customFormat="1" ht="19.5" customHeight="1" x14ac:dyDescent="0.25">
      <c r="A13" s="169"/>
      <c r="C13" s="21"/>
      <c r="D13" s="23"/>
      <c r="E13" s="23"/>
      <c r="F13" s="21"/>
      <c r="G13" s="172" t="s">
        <v>1448</v>
      </c>
      <c r="H13" s="23" t="s">
        <v>150</v>
      </c>
      <c r="I13" s="23" t="s">
        <v>195</v>
      </c>
      <c r="J13" s="172" t="s">
        <v>1480</v>
      </c>
      <c r="O13" s="172" t="s">
        <v>1483</v>
      </c>
      <c r="T13" s="23" t="s">
        <v>1455</v>
      </c>
    </row>
    <row r="14" spans="1:20" s="20" customFormat="1" ht="19.5" customHeight="1" x14ac:dyDescent="0.25">
      <c r="A14" s="169"/>
      <c r="C14" s="21"/>
      <c r="D14" s="23"/>
      <c r="E14" s="23"/>
      <c r="F14" s="21"/>
      <c r="G14" s="172" t="s">
        <v>1449</v>
      </c>
      <c r="H14" s="23" t="s">
        <v>150</v>
      </c>
      <c r="I14" s="23" t="s">
        <v>195</v>
      </c>
      <c r="J14" s="172" t="s">
        <v>1480</v>
      </c>
      <c r="O14" s="172" t="s">
        <v>1484</v>
      </c>
      <c r="T14" s="23" t="s">
        <v>1455</v>
      </c>
    </row>
    <row r="15" spans="1:20" s="20" customFormat="1" ht="19.5" customHeight="1" x14ac:dyDescent="0.25">
      <c r="A15" s="169"/>
      <c r="C15" s="21"/>
      <c r="D15" s="23"/>
      <c r="E15" s="23"/>
      <c r="F15" s="21"/>
      <c r="G15" s="172" t="s">
        <v>1450</v>
      </c>
      <c r="H15" s="23" t="s">
        <v>150</v>
      </c>
      <c r="I15" s="23" t="s">
        <v>195</v>
      </c>
      <c r="J15" s="172" t="s">
        <v>1480</v>
      </c>
      <c r="O15" s="172" t="s">
        <v>1485</v>
      </c>
      <c r="T15" s="23" t="s">
        <v>1455</v>
      </c>
    </row>
    <row r="16" spans="1:20" s="20" customFormat="1" ht="19.5" customHeight="1" x14ac:dyDescent="0.25">
      <c r="A16" s="169"/>
      <c r="C16" s="21"/>
      <c r="D16" s="23"/>
      <c r="E16" s="23"/>
      <c r="F16" s="21"/>
      <c r="G16" s="172" t="s">
        <v>1451</v>
      </c>
      <c r="H16" s="23" t="s">
        <v>150</v>
      </c>
      <c r="I16" s="23" t="s">
        <v>195</v>
      </c>
      <c r="J16" s="172" t="s">
        <v>1480</v>
      </c>
      <c r="O16" s="172" t="s">
        <v>1486</v>
      </c>
      <c r="T16" s="23" t="s">
        <v>1455</v>
      </c>
    </row>
    <row r="17" spans="1:20" s="20" customFormat="1" ht="19.5" customHeight="1" x14ac:dyDescent="0.25">
      <c r="A17" s="169"/>
      <c r="C17" s="21"/>
      <c r="D17" s="143"/>
      <c r="E17" s="144"/>
      <c r="F17" s="21"/>
      <c r="G17" s="172" t="s">
        <v>1487</v>
      </c>
      <c r="H17" s="23" t="s">
        <v>1338</v>
      </c>
      <c r="I17" s="23" t="s">
        <v>115</v>
      </c>
      <c r="J17" s="172" t="s">
        <v>1488</v>
      </c>
      <c r="O17" s="172" t="s">
        <v>1470</v>
      </c>
      <c r="T17" s="23" t="s">
        <v>1455</v>
      </c>
    </row>
    <row r="18" spans="1:20" s="20" customFormat="1" ht="19.5" customHeight="1" x14ac:dyDescent="0.25">
      <c r="A18" s="169"/>
      <c r="C18" s="21"/>
      <c r="D18" s="143"/>
      <c r="E18" s="144"/>
      <c r="F18" s="21"/>
      <c r="G18" s="172" t="s">
        <v>1489</v>
      </c>
      <c r="H18" s="23" t="s">
        <v>150</v>
      </c>
      <c r="I18" s="23" t="s">
        <v>200</v>
      </c>
      <c r="J18" s="172" t="s">
        <v>1353</v>
      </c>
      <c r="O18" s="172" t="s">
        <v>1471</v>
      </c>
      <c r="T18" s="23" t="s">
        <v>1455</v>
      </c>
    </row>
    <row r="19" spans="1:20" s="20" customFormat="1" ht="19.5" customHeight="1" x14ac:dyDescent="0.25">
      <c r="A19" s="169"/>
      <c r="C19" s="21"/>
      <c r="D19" s="143"/>
      <c r="E19" s="144"/>
      <c r="F19" s="21"/>
      <c r="G19" s="172" t="s">
        <v>1452</v>
      </c>
      <c r="H19" s="23" t="s">
        <v>1339</v>
      </c>
      <c r="I19" s="23" t="s">
        <v>206</v>
      </c>
      <c r="J19" s="172" t="s">
        <v>1490</v>
      </c>
      <c r="O19" s="172" t="s">
        <v>1472</v>
      </c>
      <c r="T19" s="23" t="s">
        <v>1455</v>
      </c>
    </row>
    <row r="20" spans="1:20" s="20" customFormat="1" ht="19.5" customHeight="1" x14ac:dyDescent="0.25">
      <c r="A20" s="169"/>
      <c r="C20" s="21"/>
      <c r="D20" s="143"/>
      <c r="E20" s="144"/>
      <c r="F20" s="21"/>
      <c r="G20" s="172" t="s">
        <v>1491</v>
      </c>
      <c r="H20" s="23" t="s">
        <v>1339</v>
      </c>
      <c r="I20" s="23" t="s">
        <v>790</v>
      </c>
      <c r="J20" s="172" t="s">
        <v>1669</v>
      </c>
      <c r="O20" s="172" t="s">
        <v>1493</v>
      </c>
      <c r="T20" s="23" t="s">
        <v>1455</v>
      </c>
    </row>
    <row r="21" spans="1:20" s="20" customFormat="1" ht="19.5" customHeight="1" x14ac:dyDescent="0.25">
      <c r="A21" s="169"/>
      <c r="C21" s="21"/>
      <c r="D21" s="143"/>
      <c r="E21" s="144"/>
      <c r="F21" s="21"/>
      <c r="G21" s="172" t="s">
        <v>1463</v>
      </c>
      <c r="H21" s="23" t="s">
        <v>1340</v>
      </c>
      <c r="I21" s="23" t="s">
        <v>215</v>
      </c>
      <c r="J21" s="172" t="s">
        <v>1347</v>
      </c>
      <c r="O21" s="172" t="s">
        <v>1495</v>
      </c>
      <c r="T21" s="23" t="s">
        <v>1455</v>
      </c>
    </row>
    <row r="22" spans="1:20" s="20" customFormat="1" ht="19.5" customHeight="1" x14ac:dyDescent="0.25">
      <c r="A22" s="40"/>
      <c r="C22" s="21"/>
      <c r="D22" s="143"/>
      <c r="E22" s="144"/>
      <c r="F22" s="21"/>
      <c r="G22" s="172" t="s">
        <v>1496</v>
      </c>
      <c r="H22" s="23" t="s">
        <v>150</v>
      </c>
      <c r="I22" s="23" t="s">
        <v>195</v>
      </c>
      <c r="J22" s="172" t="s">
        <v>1480</v>
      </c>
      <c r="O22" s="172" t="s">
        <v>1498</v>
      </c>
      <c r="T22" s="23" t="s">
        <v>1455</v>
      </c>
    </row>
    <row r="23" spans="1:20" s="20" customFormat="1" ht="19.5" customHeight="1" x14ac:dyDescent="0.25">
      <c r="A23" s="40"/>
      <c r="C23" s="21"/>
      <c r="D23" s="143"/>
      <c r="E23" s="144"/>
      <c r="F23" s="21"/>
      <c r="G23" s="172" t="s">
        <v>1499</v>
      </c>
      <c r="H23" s="23" t="s">
        <v>1339</v>
      </c>
      <c r="I23" s="23" t="s">
        <v>386</v>
      </c>
      <c r="J23" s="172" t="s">
        <v>1500</v>
      </c>
      <c r="O23" s="172" t="s">
        <v>1578</v>
      </c>
      <c r="T23" s="23" t="s">
        <v>1455</v>
      </c>
    </row>
    <row r="24" spans="1:20" s="20" customFormat="1" ht="19.5" customHeight="1" x14ac:dyDescent="0.25">
      <c r="A24" s="40"/>
      <c r="C24" s="21"/>
      <c r="D24" s="143"/>
      <c r="E24" s="144"/>
      <c r="F24" s="21"/>
      <c r="G24" s="172" t="s">
        <v>1501</v>
      </c>
      <c r="H24" s="23" t="s">
        <v>1339</v>
      </c>
      <c r="I24" s="23" t="s">
        <v>790</v>
      </c>
      <c r="J24" s="172" t="s">
        <v>1669</v>
      </c>
      <c r="O24" s="172" t="s">
        <v>1579</v>
      </c>
      <c r="T24" s="23" t="s">
        <v>1455</v>
      </c>
    </row>
    <row r="25" spans="1:20" s="20" customFormat="1" ht="19.5" customHeight="1" x14ac:dyDescent="0.25">
      <c r="A25" s="40"/>
      <c r="C25" s="21"/>
      <c r="D25" s="143"/>
      <c r="E25" s="144"/>
      <c r="F25" s="21"/>
      <c r="G25" s="172" t="s">
        <v>1528</v>
      </c>
      <c r="H25" s="23" t="s">
        <v>1339</v>
      </c>
      <c r="I25" s="23" t="s">
        <v>838</v>
      </c>
      <c r="J25" s="172" t="s">
        <v>1672</v>
      </c>
      <c r="O25" s="172" t="s">
        <v>1580</v>
      </c>
      <c r="T25" s="23" t="s">
        <v>1455</v>
      </c>
    </row>
    <row r="26" spans="1:20" s="20" customFormat="1" ht="19.5" customHeight="1" x14ac:dyDescent="0.25">
      <c r="A26" s="40"/>
      <c r="C26" s="21"/>
      <c r="D26" s="143"/>
      <c r="E26" s="144"/>
      <c r="F26" s="21"/>
      <c r="G26" s="172" t="s">
        <v>1529</v>
      </c>
      <c r="H26" s="23" t="s">
        <v>1339</v>
      </c>
      <c r="I26" s="23" t="s">
        <v>838</v>
      </c>
      <c r="J26" s="172" t="s">
        <v>1672</v>
      </c>
      <c r="O26" s="172" t="s">
        <v>1581</v>
      </c>
      <c r="T26" s="23" t="s">
        <v>1455</v>
      </c>
    </row>
    <row r="27" spans="1:20" s="20" customFormat="1" ht="19.5" customHeight="1" x14ac:dyDescent="0.25">
      <c r="A27" s="40"/>
      <c r="C27" s="21"/>
      <c r="D27" s="143"/>
      <c r="E27" s="144"/>
      <c r="F27" s="21"/>
      <c r="G27" s="172" t="s">
        <v>1530</v>
      </c>
      <c r="H27" s="23" t="s">
        <v>1339</v>
      </c>
      <c r="I27" s="23" t="s">
        <v>726</v>
      </c>
      <c r="J27" s="172" t="s">
        <v>1660</v>
      </c>
      <c r="O27" s="172" t="s">
        <v>1582</v>
      </c>
      <c r="T27" s="23" t="s">
        <v>1455</v>
      </c>
    </row>
    <row r="28" spans="1:20" s="20" customFormat="1" ht="19.5" customHeight="1" x14ac:dyDescent="0.25">
      <c r="A28" s="40"/>
      <c r="C28" s="21"/>
      <c r="D28" s="143"/>
      <c r="E28" s="144"/>
      <c r="F28" s="21"/>
      <c r="G28" s="172" t="s">
        <v>1531</v>
      </c>
      <c r="H28" s="23" t="s">
        <v>1339</v>
      </c>
      <c r="I28" s="23" t="s">
        <v>726</v>
      </c>
      <c r="J28" s="172" t="s">
        <v>1660</v>
      </c>
      <c r="O28" s="172" t="s">
        <v>1583</v>
      </c>
      <c r="T28" s="23" t="s">
        <v>1455</v>
      </c>
    </row>
    <row r="29" spans="1:20" s="20" customFormat="1" ht="19.5" customHeight="1" x14ac:dyDescent="0.25">
      <c r="A29" s="40"/>
      <c r="C29" s="21"/>
      <c r="D29" s="143"/>
      <c r="E29" s="144"/>
      <c r="F29" s="21"/>
      <c r="G29" s="172" t="s">
        <v>1532</v>
      </c>
      <c r="H29" s="23" t="s">
        <v>149</v>
      </c>
      <c r="I29" s="23" t="s">
        <v>124</v>
      </c>
      <c r="J29" s="172" t="s">
        <v>1609</v>
      </c>
      <c r="O29" s="172" t="s">
        <v>1584</v>
      </c>
      <c r="T29" s="23" t="s">
        <v>1455</v>
      </c>
    </row>
    <row r="30" spans="1:20" s="20" customFormat="1" ht="19.5" customHeight="1" x14ac:dyDescent="0.25">
      <c r="A30" s="40"/>
      <c r="C30" s="21"/>
      <c r="D30" s="143"/>
      <c r="E30" s="144"/>
      <c r="F30" s="21"/>
      <c r="G30" s="172" t="s">
        <v>1533</v>
      </c>
      <c r="H30" s="23" t="s">
        <v>1335</v>
      </c>
      <c r="I30" s="23" t="s">
        <v>190</v>
      </c>
      <c r="J30" s="172" t="s">
        <v>1626</v>
      </c>
      <c r="O30" s="172" t="s">
        <v>1585</v>
      </c>
      <c r="T30" s="23" t="s">
        <v>1455</v>
      </c>
    </row>
    <row r="31" spans="1:20" s="20" customFormat="1" ht="19.5" customHeight="1" x14ac:dyDescent="0.25">
      <c r="A31" s="40"/>
      <c r="C31" s="21"/>
      <c r="D31" s="143"/>
      <c r="E31" s="144"/>
      <c r="F31" s="21"/>
      <c r="G31" s="172" t="s">
        <v>1534</v>
      </c>
      <c r="H31" s="23" t="s">
        <v>1335</v>
      </c>
      <c r="I31" s="23" t="s">
        <v>190</v>
      </c>
      <c r="J31" s="23" t="s">
        <v>1626</v>
      </c>
      <c r="O31" s="172" t="s">
        <v>1586</v>
      </c>
      <c r="T31" s="23" t="s">
        <v>1455</v>
      </c>
    </row>
    <row r="32" spans="1:20" s="20" customFormat="1" ht="19.5" customHeight="1" x14ac:dyDescent="0.25">
      <c r="A32" s="40"/>
      <c r="C32" s="21"/>
      <c r="D32" s="143"/>
      <c r="E32" s="144"/>
      <c r="F32" s="21"/>
      <c r="G32" s="172" t="s">
        <v>1535</v>
      </c>
      <c r="H32" s="23" t="s">
        <v>1339</v>
      </c>
      <c r="I32" s="23" t="s">
        <v>386</v>
      </c>
      <c r="J32" s="23" t="s">
        <v>1500</v>
      </c>
      <c r="O32" s="172" t="s">
        <v>1587</v>
      </c>
      <c r="T32" s="23" t="s">
        <v>1455</v>
      </c>
    </row>
    <row r="33" spans="1:20" s="20" customFormat="1" ht="19.5" customHeight="1" x14ac:dyDescent="0.25">
      <c r="A33" s="40"/>
      <c r="C33" s="21"/>
      <c r="D33" s="143"/>
      <c r="E33" s="144"/>
      <c r="F33" s="21"/>
      <c r="G33" s="173" t="s">
        <v>1536</v>
      </c>
      <c r="H33" s="20" t="s">
        <v>1339</v>
      </c>
      <c r="I33" s="20" t="s">
        <v>386</v>
      </c>
      <c r="J33" s="20" t="s">
        <v>1500</v>
      </c>
      <c r="O33" s="172" t="s">
        <v>1588</v>
      </c>
      <c r="T33" s="23" t="s">
        <v>1455</v>
      </c>
    </row>
    <row r="34" spans="1:20" s="20" customFormat="1" ht="19.5" customHeight="1" x14ac:dyDescent="0.25">
      <c r="A34" s="40"/>
      <c r="C34" s="21"/>
      <c r="D34" s="143"/>
      <c r="E34" s="144"/>
      <c r="F34" s="21"/>
      <c r="G34" s="173" t="s">
        <v>1537</v>
      </c>
      <c r="H34" s="20" t="s">
        <v>1339</v>
      </c>
      <c r="I34" s="20" t="s">
        <v>386</v>
      </c>
      <c r="J34" s="20" t="s">
        <v>1500</v>
      </c>
      <c r="O34" s="172" t="s">
        <v>1589</v>
      </c>
      <c r="T34" s="23" t="s">
        <v>1455</v>
      </c>
    </row>
    <row r="35" spans="1:20" s="20" customFormat="1" ht="19.5" customHeight="1" x14ac:dyDescent="0.25">
      <c r="A35" s="40"/>
      <c r="C35" s="21"/>
      <c r="D35" s="143"/>
      <c r="E35" s="144"/>
      <c r="F35" s="21"/>
      <c r="G35" s="173" t="s">
        <v>1538</v>
      </c>
      <c r="H35" s="20" t="s">
        <v>1339</v>
      </c>
      <c r="I35" s="20" t="s">
        <v>686</v>
      </c>
      <c r="J35" s="20" t="s">
        <v>1651</v>
      </c>
      <c r="O35" s="173" t="s">
        <v>1590</v>
      </c>
      <c r="T35" s="176" t="s">
        <v>1455</v>
      </c>
    </row>
    <row r="36" spans="1:20" s="20" customFormat="1" ht="19.5" customHeight="1" x14ac:dyDescent="0.25">
      <c r="A36" s="40"/>
      <c r="C36" s="21"/>
      <c r="D36" s="143"/>
      <c r="E36" s="144"/>
      <c r="F36" s="21"/>
      <c r="G36" s="173" t="s">
        <v>1539</v>
      </c>
      <c r="H36" s="20" t="s">
        <v>1339</v>
      </c>
      <c r="I36" s="20" t="s">
        <v>726</v>
      </c>
      <c r="J36" s="20" t="s">
        <v>1660</v>
      </c>
      <c r="O36" s="173" t="s">
        <v>1591</v>
      </c>
      <c r="T36" s="176" t="s">
        <v>1455</v>
      </c>
    </row>
    <row r="37" spans="1:20" s="20" customFormat="1" ht="19.5" customHeight="1" x14ac:dyDescent="0.25">
      <c r="A37" s="40"/>
      <c r="C37" s="21"/>
      <c r="D37" s="143"/>
      <c r="E37" s="144"/>
      <c r="F37" s="21"/>
      <c r="G37" s="173" t="s">
        <v>1540</v>
      </c>
      <c r="H37" s="20" t="s">
        <v>1339</v>
      </c>
      <c r="I37" s="20" t="s">
        <v>726</v>
      </c>
      <c r="J37" s="20" t="s">
        <v>1660</v>
      </c>
      <c r="O37" s="173" t="s">
        <v>1592</v>
      </c>
      <c r="T37" s="176" t="s">
        <v>1455</v>
      </c>
    </row>
    <row r="38" spans="1:20" s="20" customFormat="1" ht="19.5" customHeight="1" x14ac:dyDescent="0.25">
      <c r="A38" s="40"/>
      <c r="C38" s="21"/>
      <c r="D38" s="143"/>
      <c r="E38" s="144"/>
      <c r="F38" s="21"/>
      <c r="G38" s="173" t="s">
        <v>1541</v>
      </c>
      <c r="H38" s="20" t="s">
        <v>1339</v>
      </c>
      <c r="I38" s="20" t="s">
        <v>758</v>
      </c>
      <c r="J38" s="20" t="s">
        <v>1665</v>
      </c>
      <c r="O38" s="173" t="s">
        <v>1593</v>
      </c>
      <c r="T38" s="176" t="s">
        <v>1455</v>
      </c>
    </row>
    <row r="39" spans="1:20" s="20" customFormat="1" ht="19.5" customHeight="1" x14ac:dyDescent="0.25">
      <c r="A39" s="40"/>
      <c r="C39" s="21"/>
      <c r="D39" s="143"/>
      <c r="E39" s="144"/>
      <c r="F39" s="21"/>
      <c r="G39" s="173" t="s">
        <v>1542</v>
      </c>
      <c r="H39" s="20" t="s">
        <v>1339</v>
      </c>
      <c r="I39" s="20" t="s">
        <v>782</v>
      </c>
      <c r="J39" s="20" t="s">
        <v>1668</v>
      </c>
      <c r="O39" s="173"/>
      <c r="T39" s="176" t="s">
        <v>1455</v>
      </c>
    </row>
    <row r="40" spans="1:20" s="20" customFormat="1" ht="19.5" customHeight="1" x14ac:dyDescent="0.25">
      <c r="A40" s="40"/>
      <c r="C40" s="21"/>
      <c r="D40" s="143"/>
      <c r="E40" s="144"/>
      <c r="F40" s="21"/>
      <c r="G40" s="173" t="s">
        <v>1543</v>
      </c>
      <c r="H40" s="20" t="s">
        <v>1339</v>
      </c>
      <c r="I40" s="20" t="s">
        <v>386</v>
      </c>
      <c r="J40" s="20" t="s">
        <v>1500</v>
      </c>
      <c r="O40" s="173"/>
      <c r="T40" s="176" t="s">
        <v>1455</v>
      </c>
    </row>
    <row r="41" spans="1:20" s="20" customFormat="1" ht="19.5" customHeight="1" x14ac:dyDescent="0.25">
      <c r="A41" s="40"/>
      <c r="C41" s="21"/>
      <c r="D41" s="143"/>
      <c r="E41" s="144"/>
      <c r="F41" s="21"/>
      <c r="G41" s="173" t="s">
        <v>1544</v>
      </c>
      <c r="H41" s="20" t="s">
        <v>1339</v>
      </c>
      <c r="I41" s="20" t="s">
        <v>774</v>
      </c>
      <c r="J41" s="20" t="s">
        <v>1667</v>
      </c>
      <c r="O41" s="173"/>
      <c r="T41" s="176" t="s">
        <v>1455</v>
      </c>
    </row>
    <row r="42" spans="1:20" s="20" customFormat="1" ht="19.5" customHeight="1" x14ac:dyDescent="0.25">
      <c r="A42" s="40"/>
      <c r="C42" s="21"/>
      <c r="D42" s="143"/>
      <c r="E42" s="144"/>
      <c r="F42" s="21"/>
      <c r="G42" s="173" t="s">
        <v>1545</v>
      </c>
      <c r="H42" s="20" t="s">
        <v>1339</v>
      </c>
      <c r="I42" s="20" t="s">
        <v>386</v>
      </c>
      <c r="J42" s="20" t="s">
        <v>1500</v>
      </c>
      <c r="O42" s="173"/>
      <c r="T42" s="176" t="s">
        <v>1455</v>
      </c>
    </row>
    <row r="43" spans="1:20" s="20" customFormat="1" ht="19.5" customHeight="1" x14ac:dyDescent="0.25">
      <c r="A43" s="40"/>
      <c r="C43" s="21"/>
      <c r="D43" s="143"/>
      <c r="E43" s="144"/>
      <c r="F43" s="21"/>
      <c r="G43" s="173" t="s">
        <v>1546</v>
      </c>
      <c r="H43" s="20" t="s">
        <v>1335</v>
      </c>
      <c r="I43" s="20" t="s">
        <v>190</v>
      </c>
      <c r="J43" s="20" t="s">
        <v>1626</v>
      </c>
      <c r="O43" s="173"/>
      <c r="T43" s="176" t="s">
        <v>1455</v>
      </c>
    </row>
    <row r="44" spans="1:20" s="20" customFormat="1" ht="19.5" customHeight="1" x14ac:dyDescent="0.25">
      <c r="A44" s="40"/>
      <c r="C44" s="21"/>
      <c r="D44" s="143"/>
      <c r="E44" s="144"/>
      <c r="F44" s="21"/>
      <c r="G44" s="173" t="s">
        <v>1547</v>
      </c>
      <c r="H44" s="20" t="s">
        <v>1335</v>
      </c>
      <c r="I44" s="20" t="s">
        <v>190</v>
      </c>
      <c r="J44" s="20" t="s">
        <v>1626</v>
      </c>
      <c r="O44" s="173"/>
      <c r="T44" s="176" t="s">
        <v>1455</v>
      </c>
    </row>
    <row r="45" spans="1:20" s="20" customFormat="1" ht="19.5" customHeight="1" x14ac:dyDescent="0.25">
      <c r="A45" s="40"/>
      <c r="C45" s="21"/>
      <c r="D45" s="143"/>
      <c r="E45" s="144"/>
      <c r="F45" s="21"/>
      <c r="G45" s="173" t="s">
        <v>1548</v>
      </c>
      <c r="H45" s="20" t="s">
        <v>1335</v>
      </c>
      <c r="I45" s="20" t="s">
        <v>190</v>
      </c>
      <c r="J45" s="20" t="s">
        <v>1626</v>
      </c>
      <c r="O45" s="173"/>
      <c r="T45" s="176" t="s">
        <v>1455</v>
      </c>
    </row>
    <row r="46" spans="1:20" s="20" customFormat="1" ht="19.5" customHeight="1" x14ac:dyDescent="0.25">
      <c r="A46" s="40"/>
      <c r="C46" s="21"/>
      <c r="D46" s="143"/>
      <c r="E46" s="144"/>
      <c r="F46" s="21"/>
      <c r="G46" s="173" t="s">
        <v>1549</v>
      </c>
      <c r="H46" s="20" t="s">
        <v>1335</v>
      </c>
      <c r="I46" s="20" t="s">
        <v>190</v>
      </c>
      <c r="J46" s="20" t="s">
        <v>1626</v>
      </c>
      <c r="O46" s="173"/>
      <c r="T46" s="176" t="s">
        <v>1455</v>
      </c>
    </row>
    <row r="47" spans="1:20" s="20" customFormat="1" ht="19.5" customHeight="1" x14ac:dyDescent="0.25">
      <c r="A47" s="40"/>
      <c r="C47" s="21"/>
      <c r="D47" s="143"/>
      <c r="E47" s="144"/>
      <c r="F47" s="21"/>
      <c r="G47" s="173" t="s">
        <v>1550</v>
      </c>
      <c r="H47" s="20" t="s">
        <v>1335</v>
      </c>
      <c r="I47" s="20" t="s">
        <v>190</v>
      </c>
      <c r="J47" s="20" t="s">
        <v>1626</v>
      </c>
      <c r="O47" s="173"/>
      <c r="T47" s="176" t="s">
        <v>1455</v>
      </c>
    </row>
    <row r="48" spans="1:20" s="20" customFormat="1" ht="19.5" customHeight="1" x14ac:dyDescent="0.25">
      <c r="A48" s="40"/>
      <c r="C48" s="21"/>
      <c r="D48" s="143"/>
      <c r="E48" s="144"/>
      <c r="F48" s="21"/>
      <c r="G48" s="173" t="s">
        <v>1551</v>
      </c>
      <c r="H48" s="20" t="s">
        <v>1335</v>
      </c>
      <c r="I48" s="20" t="s">
        <v>190</v>
      </c>
      <c r="J48" s="20" t="s">
        <v>1626</v>
      </c>
      <c r="O48" s="173"/>
      <c r="T48" s="176" t="s">
        <v>1455</v>
      </c>
    </row>
    <row r="49" spans="1:20" s="20" customFormat="1" ht="19.5" customHeight="1" x14ac:dyDescent="0.25">
      <c r="A49" s="40"/>
      <c r="C49" s="21"/>
      <c r="D49" s="143"/>
      <c r="E49" s="144"/>
      <c r="F49" s="21"/>
      <c r="G49" s="173" t="s">
        <v>1552</v>
      </c>
      <c r="H49" s="20" t="s">
        <v>1335</v>
      </c>
      <c r="I49" s="20" t="s">
        <v>190</v>
      </c>
      <c r="J49" s="20" t="s">
        <v>1626</v>
      </c>
      <c r="O49" s="173"/>
      <c r="T49" s="176" t="s">
        <v>1455</v>
      </c>
    </row>
    <row r="50" spans="1:20" s="20" customFormat="1" ht="19.5" customHeight="1" x14ac:dyDescent="0.25">
      <c r="A50" s="40"/>
      <c r="C50" s="21"/>
      <c r="D50" s="143"/>
      <c r="E50" s="144"/>
      <c r="F50" s="21"/>
      <c r="G50" s="173" t="s">
        <v>1553</v>
      </c>
      <c r="H50" s="20" t="s">
        <v>1335</v>
      </c>
      <c r="I50" s="20" t="s">
        <v>190</v>
      </c>
      <c r="J50" s="20" t="s">
        <v>1626</v>
      </c>
      <c r="O50" s="173"/>
      <c r="T50" s="176" t="s">
        <v>1455</v>
      </c>
    </row>
    <row r="51" spans="1:20" s="20" customFormat="1" ht="19.5" customHeight="1" x14ac:dyDescent="0.25">
      <c r="A51" s="40"/>
      <c r="C51" s="21"/>
      <c r="D51" s="143"/>
      <c r="E51" s="144"/>
      <c r="F51" s="21"/>
      <c r="G51" s="173" t="s">
        <v>1554</v>
      </c>
      <c r="H51" s="20" t="s">
        <v>1335</v>
      </c>
      <c r="I51" s="20" t="s">
        <v>190</v>
      </c>
      <c r="J51" s="20" t="s">
        <v>1626</v>
      </c>
      <c r="O51" s="173"/>
      <c r="T51" s="176" t="s">
        <v>1455</v>
      </c>
    </row>
    <row r="52" spans="1:20" s="20" customFormat="1" ht="19.5" customHeight="1" x14ac:dyDescent="0.25">
      <c r="A52" s="40"/>
      <c r="C52" s="21"/>
      <c r="D52" s="143"/>
      <c r="E52" s="144"/>
      <c r="F52" s="21"/>
      <c r="G52" s="173" t="s">
        <v>1555</v>
      </c>
      <c r="H52" s="20" t="s">
        <v>1335</v>
      </c>
      <c r="I52" s="20" t="s">
        <v>190</v>
      </c>
      <c r="J52" s="20" t="s">
        <v>1626</v>
      </c>
      <c r="O52" s="173"/>
      <c r="T52" s="176" t="s">
        <v>1455</v>
      </c>
    </row>
    <row r="53" spans="1:20" s="20" customFormat="1" ht="19.5" customHeight="1" x14ac:dyDescent="0.25">
      <c r="A53" s="40"/>
      <c r="C53" s="21"/>
      <c r="D53" s="143"/>
      <c r="E53" s="144"/>
      <c r="F53" s="21"/>
      <c r="G53" s="20" t="s">
        <v>1556</v>
      </c>
      <c r="H53" s="20" t="s">
        <v>1335</v>
      </c>
      <c r="I53" s="20" t="s">
        <v>190</v>
      </c>
      <c r="J53" s="20" t="s">
        <v>1626</v>
      </c>
      <c r="O53" s="173"/>
      <c r="T53" s="176" t="s">
        <v>1455</v>
      </c>
    </row>
    <row r="54" spans="1:20" s="20" customFormat="1" ht="19.5" customHeight="1" x14ac:dyDescent="0.25">
      <c r="A54" s="40"/>
      <c r="C54" s="21"/>
      <c r="D54" s="143"/>
      <c r="E54" s="144"/>
      <c r="F54" s="21"/>
      <c r="G54" s="20" t="s">
        <v>1557</v>
      </c>
      <c r="H54" s="20" t="s">
        <v>1335</v>
      </c>
      <c r="I54" s="20" t="s">
        <v>190</v>
      </c>
      <c r="J54" s="20" t="s">
        <v>1626</v>
      </c>
      <c r="O54" s="173"/>
      <c r="T54" s="176" t="s">
        <v>1455</v>
      </c>
    </row>
    <row r="55" spans="1:20" s="20" customFormat="1" ht="19.5" customHeight="1" x14ac:dyDescent="0.25">
      <c r="A55" s="40"/>
      <c r="C55" s="21"/>
      <c r="D55" s="143"/>
      <c r="E55" s="144"/>
      <c r="F55" s="21"/>
      <c r="G55" s="20" t="s">
        <v>1558</v>
      </c>
      <c r="H55" s="20" t="s">
        <v>1335</v>
      </c>
      <c r="I55" s="20" t="s">
        <v>190</v>
      </c>
      <c r="J55" s="20" t="s">
        <v>1626</v>
      </c>
      <c r="O55" s="173"/>
      <c r="T55" s="176" t="s">
        <v>1455</v>
      </c>
    </row>
    <row r="56" spans="1:20" s="20" customFormat="1" ht="19.5" customHeight="1" x14ac:dyDescent="0.25">
      <c r="A56" s="40"/>
      <c r="C56" s="21"/>
      <c r="D56" s="143"/>
      <c r="E56" s="144"/>
      <c r="F56" s="21"/>
      <c r="G56" s="20" t="s">
        <v>1559</v>
      </c>
      <c r="H56" s="20" t="s">
        <v>1339</v>
      </c>
      <c r="I56" s="20" t="s">
        <v>207</v>
      </c>
      <c r="J56" s="20" t="s">
        <v>1611</v>
      </c>
      <c r="O56" s="173"/>
      <c r="T56" s="176" t="s">
        <v>1455</v>
      </c>
    </row>
    <row r="57" spans="1:20" s="20" customFormat="1" ht="19.5" customHeight="1" x14ac:dyDescent="0.25">
      <c r="A57" s="40"/>
      <c r="C57" s="21"/>
      <c r="D57" s="143"/>
      <c r="E57" s="144"/>
      <c r="F57" s="21"/>
      <c r="G57" s="20" t="s">
        <v>1560</v>
      </c>
      <c r="H57" s="20" t="s">
        <v>1339</v>
      </c>
      <c r="I57" s="20" t="s">
        <v>207</v>
      </c>
      <c r="J57" s="20" t="s">
        <v>1611</v>
      </c>
      <c r="O57" s="173"/>
      <c r="T57" s="176" t="s">
        <v>1455</v>
      </c>
    </row>
    <row r="58" spans="1:20" s="20" customFormat="1" ht="19.5" customHeight="1" x14ac:dyDescent="0.25">
      <c r="A58" s="40"/>
      <c r="C58" s="21"/>
      <c r="D58" s="143"/>
      <c r="E58" s="144"/>
      <c r="F58" s="21"/>
      <c r="G58" s="20" t="s">
        <v>1561</v>
      </c>
      <c r="H58" s="20" t="s">
        <v>1335</v>
      </c>
      <c r="I58" s="20" t="s">
        <v>186</v>
      </c>
      <c r="J58" s="20" t="s">
        <v>1477</v>
      </c>
      <c r="O58" s="173"/>
      <c r="T58" s="176" t="s">
        <v>1455</v>
      </c>
    </row>
    <row r="59" spans="1:20" s="20" customFormat="1" ht="19.5" customHeight="1" x14ac:dyDescent="0.25">
      <c r="A59" s="40"/>
      <c r="C59" s="21"/>
      <c r="D59" s="143"/>
      <c r="E59" s="144"/>
      <c r="F59" s="21"/>
      <c r="G59" s="20" t="s">
        <v>1562</v>
      </c>
      <c r="H59" s="20" t="s">
        <v>1339</v>
      </c>
      <c r="I59" s="20" t="s">
        <v>211</v>
      </c>
      <c r="J59" s="20" t="s">
        <v>1628</v>
      </c>
      <c r="O59" s="173"/>
      <c r="T59" s="176" t="s">
        <v>1455</v>
      </c>
    </row>
    <row r="60" spans="1:20" s="20" customFormat="1" ht="19.5" customHeight="1" x14ac:dyDescent="0.25">
      <c r="A60" s="40"/>
      <c r="C60" s="21"/>
      <c r="D60" s="143"/>
      <c r="E60" s="144"/>
      <c r="F60" s="21"/>
      <c r="G60" s="20" t="s">
        <v>1563</v>
      </c>
      <c r="H60" s="20" t="s">
        <v>150</v>
      </c>
      <c r="I60" s="20" t="s">
        <v>195</v>
      </c>
      <c r="J60" s="20" t="s">
        <v>1480</v>
      </c>
      <c r="O60" s="173"/>
      <c r="T60" s="176" t="s">
        <v>1455</v>
      </c>
    </row>
    <row r="61" spans="1:20" s="20" customFormat="1" ht="19.5" customHeight="1" x14ac:dyDescent="0.25">
      <c r="A61" s="40"/>
      <c r="C61" s="21"/>
      <c r="D61" s="143"/>
      <c r="E61" s="144"/>
      <c r="F61" s="21"/>
      <c r="G61" s="20" t="s">
        <v>1564</v>
      </c>
      <c r="H61" s="20" t="s">
        <v>150</v>
      </c>
      <c r="I61" s="20" t="s">
        <v>382</v>
      </c>
      <c r="J61" s="20" t="s">
        <v>1639</v>
      </c>
      <c r="O61" s="173"/>
      <c r="T61" s="176" t="s">
        <v>1455</v>
      </c>
    </row>
    <row r="62" spans="1:20" s="20" customFormat="1" ht="19.5" customHeight="1" x14ac:dyDescent="0.25">
      <c r="A62" s="40"/>
      <c r="C62" s="21"/>
      <c r="D62" s="143"/>
      <c r="E62" s="144"/>
      <c r="F62" s="21"/>
      <c r="G62" s="20" t="s">
        <v>1565</v>
      </c>
      <c r="H62" s="20" t="s">
        <v>150</v>
      </c>
      <c r="I62" s="20" t="s">
        <v>733</v>
      </c>
      <c r="J62" s="20" t="s">
        <v>1661</v>
      </c>
      <c r="O62" s="173"/>
      <c r="T62" s="176" t="s">
        <v>1455</v>
      </c>
    </row>
    <row r="63" spans="1:20" s="20" customFormat="1" ht="19.5" customHeight="1" x14ac:dyDescent="0.25">
      <c r="A63" s="40"/>
      <c r="C63" s="21"/>
      <c r="D63" s="143"/>
      <c r="E63" s="144"/>
      <c r="F63" s="21"/>
      <c r="G63" s="20" t="s">
        <v>1566</v>
      </c>
      <c r="H63" s="20" t="s">
        <v>1339</v>
      </c>
      <c r="I63" s="20" t="s">
        <v>670</v>
      </c>
      <c r="J63" s="20" t="s">
        <v>1473</v>
      </c>
      <c r="O63" s="173"/>
      <c r="T63" s="176" t="s">
        <v>1455</v>
      </c>
    </row>
    <row r="64" spans="1:20" s="20" customFormat="1" ht="19.5" customHeight="1" x14ac:dyDescent="0.25">
      <c r="A64" s="40"/>
      <c r="C64" s="21"/>
      <c r="D64" s="143"/>
      <c r="E64" s="144"/>
      <c r="F64" s="21"/>
      <c r="G64" s="20" t="s">
        <v>1567</v>
      </c>
      <c r="H64" s="20" t="s">
        <v>1339</v>
      </c>
      <c r="I64" s="20" t="s">
        <v>386</v>
      </c>
      <c r="J64" s="20" t="s">
        <v>1500</v>
      </c>
      <c r="O64" s="173"/>
      <c r="T64" s="176" t="s">
        <v>1455</v>
      </c>
    </row>
    <row r="65" spans="1:20" s="20" customFormat="1" ht="19.5" customHeight="1" x14ac:dyDescent="0.25">
      <c r="A65" s="40"/>
      <c r="C65" s="21"/>
      <c r="D65" s="143"/>
      <c r="E65" s="144"/>
      <c r="F65" s="21"/>
      <c r="G65" s="20" t="s">
        <v>1568</v>
      </c>
      <c r="H65" s="20" t="s">
        <v>1335</v>
      </c>
      <c r="I65" s="20" t="s">
        <v>191</v>
      </c>
      <c r="J65" s="20" t="s">
        <v>1629</v>
      </c>
      <c r="O65" s="173"/>
      <c r="T65" s="176" t="s">
        <v>1455</v>
      </c>
    </row>
    <row r="66" spans="1:20" s="20" customFormat="1" ht="19.5" customHeight="1" x14ac:dyDescent="0.25">
      <c r="A66" s="40"/>
      <c r="C66" s="21"/>
      <c r="D66" s="143"/>
      <c r="E66" s="144"/>
      <c r="F66" s="21"/>
      <c r="G66" s="20" t="s">
        <v>1569</v>
      </c>
      <c r="H66" s="20" t="s">
        <v>150</v>
      </c>
      <c r="I66" s="20" t="s">
        <v>199</v>
      </c>
      <c r="J66" s="20" t="s">
        <v>1621</v>
      </c>
      <c r="O66" s="173"/>
      <c r="T66" s="176" t="s">
        <v>1455</v>
      </c>
    </row>
    <row r="67" spans="1:20" s="20" customFormat="1" ht="19.5" customHeight="1" x14ac:dyDescent="0.25">
      <c r="A67" s="40"/>
      <c r="C67" s="21"/>
      <c r="D67" s="143"/>
      <c r="E67" s="144"/>
      <c r="F67" s="21"/>
      <c r="G67" s="20" t="s">
        <v>1570</v>
      </c>
      <c r="H67" s="20" t="s">
        <v>1335</v>
      </c>
      <c r="I67" s="20" t="s">
        <v>185</v>
      </c>
      <c r="J67" s="20" t="s">
        <v>1604</v>
      </c>
      <c r="O67" s="173"/>
      <c r="T67" s="176" t="s">
        <v>1455</v>
      </c>
    </row>
    <row r="68" spans="1:20" s="20" customFormat="1" ht="19.5" customHeight="1" x14ac:dyDescent="0.25">
      <c r="A68" s="40"/>
      <c r="C68" s="21"/>
      <c r="D68" s="143"/>
      <c r="E68" s="144"/>
      <c r="F68" s="21"/>
      <c r="G68" s="20" t="s">
        <v>1571</v>
      </c>
      <c r="H68" s="20" t="s">
        <v>1339</v>
      </c>
      <c r="I68" s="20" t="s">
        <v>205</v>
      </c>
      <c r="J68" s="20" t="s">
        <v>1603</v>
      </c>
      <c r="O68" s="173"/>
      <c r="T68" s="176" t="s">
        <v>1455</v>
      </c>
    </row>
    <row r="69" spans="1:20" s="20" customFormat="1" ht="19.5" customHeight="1" x14ac:dyDescent="0.25">
      <c r="A69" s="40"/>
      <c r="C69" s="21"/>
      <c r="D69" s="143"/>
      <c r="E69" s="144"/>
      <c r="F69" s="21"/>
      <c r="G69" s="20" t="s">
        <v>1572</v>
      </c>
      <c r="H69" s="20" t="s">
        <v>1339</v>
      </c>
      <c r="I69" s="20" t="s">
        <v>726</v>
      </c>
      <c r="J69" s="20" t="s">
        <v>1660</v>
      </c>
      <c r="O69" s="173"/>
      <c r="T69" s="176" t="s">
        <v>1455</v>
      </c>
    </row>
    <row r="70" spans="1:20" s="20" customFormat="1" ht="19.5" customHeight="1" x14ac:dyDescent="0.25">
      <c r="A70" s="40"/>
      <c r="C70" s="21"/>
      <c r="D70" s="143"/>
      <c r="E70" s="144"/>
      <c r="F70" s="21"/>
      <c r="G70" s="20" t="s">
        <v>1573</v>
      </c>
      <c r="H70" s="20" t="s">
        <v>1339</v>
      </c>
      <c r="I70" s="20" t="s">
        <v>726</v>
      </c>
      <c r="J70" s="20" t="s">
        <v>1660</v>
      </c>
      <c r="O70" s="173"/>
      <c r="T70" s="176" t="s">
        <v>1455</v>
      </c>
    </row>
    <row r="71" spans="1:20" s="20" customFormat="1" ht="19.5" customHeight="1" x14ac:dyDescent="0.25">
      <c r="A71" s="40"/>
      <c r="C71" s="21"/>
      <c r="D71" s="143"/>
      <c r="E71" s="144"/>
      <c r="F71" s="21"/>
      <c r="G71" s="20" t="s">
        <v>1574</v>
      </c>
      <c r="H71" s="20" t="s">
        <v>1339</v>
      </c>
      <c r="I71" s="20" t="s">
        <v>758</v>
      </c>
      <c r="J71" s="20" t="s">
        <v>1665</v>
      </c>
      <c r="O71" s="173"/>
      <c r="T71" s="176" t="s">
        <v>1455</v>
      </c>
    </row>
    <row r="72" spans="1:20" s="20" customFormat="1" ht="19.5" customHeight="1" x14ac:dyDescent="0.25">
      <c r="A72" s="40"/>
      <c r="C72" s="21"/>
      <c r="D72" s="143"/>
      <c r="E72" s="144"/>
      <c r="F72" s="21"/>
      <c r="G72" s="20" t="s">
        <v>1575</v>
      </c>
      <c r="H72" s="20" t="s">
        <v>1339</v>
      </c>
      <c r="I72" s="20" t="s">
        <v>726</v>
      </c>
      <c r="J72" s="20" t="s">
        <v>1660</v>
      </c>
      <c r="O72" s="173"/>
      <c r="T72" s="176" t="s">
        <v>1455</v>
      </c>
    </row>
    <row r="73" spans="1:20" s="20" customFormat="1" ht="19.5" customHeight="1" x14ac:dyDescent="0.25">
      <c r="A73" s="40"/>
      <c r="C73" s="21"/>
      <c r="D73" s="143"/>
      <c r="E73" s="144"/>
      <c r="F73" s="21"/>
      <c r="G73" s="20" t="s">
        <v>1576</v>
      </c>
      <c r="H73" s="20" t="s">
        <v>1339</v>
      </c>
      <c r="I73" s="20" t="s">
        <v>934</v>
      </c>
      <c r="J73" s="20" t="s">
        <v>1683</v>
      </c>
      <c r="O73" s="173"/>
      <c r="T73" s="176" t="s">
        <v>1455</v>
      </c>
    </row>
    <row r="74" spans="1:20" s="20" customFormat="1" ht="19.5" customHeight="1" x14ac:dyDescent="0.25">
      <c r="A74" s="40"/>
      <c r="C74" s="21"/>
      <c r="D74" s="143"/>
      <c r="E74" s="144"/>
      <c r="F74" s="21"/>
      <c r="O74" s="173"/>
      <c r="T74" s="176"/>
    </row>
    <row r="75" spans="1:20" s="20" customFormat="1" ht="19.5" customHeight="1" x14ac:dyDescent="0.25">
      <c r="A75" s="40"/>
      <c r="C75" s="21"/>
      <c r="D75" s="143"/>
      <c r="E75" s="144"/>
      <c r="F75" s="21"/>
      <c r="O75" s="173"/>
      <c r="T75" s="176"/>
    </row>
    <row r="76" spans="1:20" s="20" customFormat="1" ht="19.5" customHeight="1" x14ac:dyDescent="0.25">
      <c r="A76" s="40"/>
      <c r="C76" s="21"/>
      <c r="D76" s="143"/>
      <c r="E76" s="144"/>
      <c r="F76" s="21"/>
      <c r="O76" s="173"/>
      <c r="T76" s="176"/>
    </row>
    <row r="77" spans="1:20" s="20" customFormat="1" ht="19.5" customHeight="1" x14ac:dyDescent="0.25">
      <c r="A77" s="40"/>
      <c r="C77" s="21"/>
      <c r="D77" s="143"/>
      <c r="E77" s="144"/>
      <c r="F77" s="21"/>
      <c r="O77" s="173"/>
      <c r="T77" s="176"/>
    </row>
    <row r="78" spans="1:20" s="20" customFormat="1" ht="19.5" customHeight="1" x14ac:dyDescent="0.25">
      <c r="A78" s="40"/>
      <c r="C78" s="21"/>
      <c r="D78" s="143"/>
      <c r="E78" s="144"/>
      <c r="F78" s="21"/>
      <c r="O78" s="173"/>
      <c r="T78" s="176"/>
    </row>
    <row r="79" spans="1:20" s="20" customFormat="1" ht="19.5" customHeight="1" x14ac:dyDescent="0.25">
      <c r="A79" s="40"/>
      <c r="C79" s="21"/>
      <c r="D79" s="143"/>
      <c r="E79" s="144"/>
      <c r="F79" s="21"/>
      <c r="O79" s="173"/>
      <c r="T79" s="176"/>
    </row>
    <row r="80" spans="1:20" s="20" customFormat="1" ht="19.5" customHeight="1" x14ac:dyDescent="0.25">
      <c r="A80" s="40"/>
      <c r="C80" s="21"/>
      <c r="D80" s="143"/>
      <c r="E80" s="144"/>
      <c r="F80" s="21"/>
      <c r="O80" s="173"/>
      <c r="T80" s="176"/>
    </row>
    <row r="81" spans="1:20" s="20" customFormat="1" ht="19.5" customHeight="1" x14ac:dyDescent="0.25">
      <c r="A81" s="40"/>
      <c r="C81" s="21"/>
      <c r="D81" s="143"/>
      <c r="E81" s="144"/>
      <c r="F81" s="21"/>
      <c r="O81" s="173"/>
      <c r="T81" s="176"/>
    </row>
    <row r="82" spans="1:20" s="20" customFormat="1" ht="19.5" customHeight="1" x14ac:dyDescent="0.25">
      <c r="A82" s="40"/>
      <c r="C82" s="21"/>
      <c r="D82" s="143"/>
      <c r="E82" s="144"/>
      <c r="F82" s="21"/>
      <c r="O82" s="173"/>
      <c r="T82" s="176"/>
    </row>
    <row r="83" spans="1:20" s="20" customFormat="1" ht="19.5" customHeight="1" x14ac:dyDescent="0.25">
      <c r="A83" s="40"/>
      <c r="C83" s="21"/>
      <c r="D83" s="143"/>
      <c r="E83" s="144"/>
      <c r="F83" s="21"/>
      <c r="O83" s="173"/>
      <c r="T83" s="176"/>
    </row>
    <row r="84" spans="1:20" s="20" customFormat="1" ht="19.5" customHeight="1" x14ac:dyDescent="0.25">
      <c r="A84" s="40"/>
      <c r="C84" s="21"/>
      <c r="D84" s="143"/>
      <c r="E84" s="144"/>
      <c r="F84" s="21"/>
      <c r="O84" s="173"/>
      <c r="T84" s="176"/>
    </row>
    <row r="85" spans="1:20" s="20" customFormat="1" ht="19.5" customHeight="1" x14ac:dyDescent="0.25">
      <c r="A85" s="40"/>
      <c r="C85" s="21"/>
      <c r="D85" s="143"/>
      <c r="E85" s="144"/>
      <c r="F85" s="21"/>
      <c r="O85" s="173"/>
      <c r="T85" s="176"/>
    </row>
    <row r="86" spans="1:20" s="20" customFormat="1" ht="19.5" customHeight="1" x14ac:dyDescent="0.25">
      <c r="A86" s="40"/>
      <c r="C86" s="21"/>
      <c r="D86" s="143"/>
      <c r="E86" s="144"/>
      <c r="F86" s="21"/>
      <c r="O86" s="173"/>
      <c r="T86" s="176"/>
    </row>
    <row r="87" spans="1:20" s="20" customFormat="1" ht="19.5" customHeight="1" x14ac:dyDescent="0.25">
      <c r="A87" s="40"/>
      <c r="C87" s="21"/>
      <c r="D87" s="143"/>
      <c r="E87" s="144"/>
      <c r="F87" s="21"/>
      <c r="O87" s="173"/>
      <c r="T87" s="176"/>
    </row>
    <row r="88" spans="1:20" s="20" customFormat="1" ht="19.5" customHeight="1" x14ac:dyDescent="0.25">
      <c r="A88" s="40"/>
      <c r="C88" s="21"/>
      <c r="D88" s="143"/>
      <c r="E88" s="144"/>
      <c r="F88" s="21"/>
      <c r="O88" s="173"/>
      <c r="T88" s="176"/>
    </row>
    <row r="89" spans="1:20" s="20" customFormat="1" ht="19.5" customHeight="1" x14ac:dyDescent="0.25">
      <c r="A89" s="40"/>
      <c r="C89" s="21"/>
      <c r="D89" s="143"/>
      <c r="E89" s="144"/>
      <c r="F89" s="21"/>
      <c r="O89" s="173"/>
      <c r="T89" s="176"/>
    </row>
    <row r="90" spans="1:20" s="20" customFormat="1" ht="19.5" customHeight="1" x14ac:dyDescent="0.25">
      <c r="A90" s="40"/>
      <c r="C90" s="21"/>
      <c r="D90" s="143"/>
      <c r="E90" s="144"/>
      <c r="F90" s="21"/>
      <c r="O90" s="173"/>
      <c r="T90" s="176"/>
    </row>
    <row r="91" spans="1:20" s="20" customFormat="1" ht="19.5" customHeight="1" x14ac:dyDescent="0.25">
      <c r="A91" s="40"/>
      <c r="C91" s="21"/>
      <c r="D91" s="143"/>
      <c r="E91" s="144"/>
      <c r="F91" s="21"/>
      <c r="O91" s="173"/>
      <c r="T91" s="176"/>
    </row>
    <row r="92" spans="1:20" s="20" customFormat="1" ht="19.5" customHeight="1" x14ac:dyDescent="0.25">
      <c r="A92" s="40"/>
      <c r="C92" s="21"/>
      <c r="D92" s="143"/>
      <c r="E92" s="144"/>
      <c r="F92" s="21"/>
      <c r="O92" s="173"/>
      <c r="T92" s="176"/>
    </row>
    <row r="93" spans="1:20" s="20" customFormat="1" ht="19.5" customHeight="1" x14ac:dyDescent="0.25">
      <c r="A93" s="40"/>
      <c r="C93" s="21"/>
      <c r="D93" s="143"/>
      <c r="E93" s="144"/>
      <c r="F93" s="21"/>
      <c r="O93" s="173"/>
      <c r="T93" s="176"/>
    </row>
    <row r="94" spans="1:20" s="20" customFormat="1" ht="19.5" customHeight="1" x14ac:dyDescent="0.25">
      <c r="A94" s="40"/>
      <c r="C94" s="21"/>
      <c r="D94" s="143"/>
      <c r="E94" s="144"/>
      <c r="F94" s="21"/>
      <c r="O94" s="173"/>
      <c r="T94" s="176"/>
    </row>
    <row r="95" spans="1:20" s="20" customFormat="1" ht="19.5" customHeight="1" x14ac:dyDescent="0.25">
      <c r="A95" s="40"/>
      <c r="C95" s="21"/>
      <c r="D95" s="143"/>
      <c r="E95" s="144"/>
      <c r="F95" s="21"/>
      <c r="O95" s="173"/>
      <c r="T95" s="176"/>
    </row>
    <row r="96" spans="1:20" s="20" customFormat="1" ht="19.5" customHeight="1" x14ac:dyDescent="0.25">
      <c r="A96" s="40"/>
      <c r="C96" s="21"/>
      <c r="D96" s="143"/>
      <c r="E96" s="144"/>
      <c r="F96" s="21"/>
      <c r="O96" s="173"/>
      <c r="T96" s="176"/>
    </row>
    <row r="97" spans="1:20" s="20" customFormat="1" ht="19.5" customHeight="1" x14ac:dyDescent="0.25">
      <c r="A97" s="40"/>
      <c r="C97" s="21"/>
      <c r="D97" s="143"/>
      <c r="E97" s="144"/>
      <c r="F97" s="21"/>
      <c r="O97" s="173"/>
      <c r="T97" s="176"/>
    </row>
    <row r="98" spans="1:20" s="20" customFormat="1" ht="19.5" customHeight="1" x14ac:dyDescent="0.25">
      <c r="A98" s="40"/>
      <c r="C98" s="21"/>
      <c r="D98" s="143"/>
      <c r="E98" s="144"/>
      <c r="F98" s="21"/>
      <c r="O98" s="173"/>
      <c r="T98" s="176"/>
    </row>
    <row r="99" spans="1:20" s="20" customFormat="1" ht="19.5" customHeight="1" x14ac:dyDescent="0.25">
      <c r="A99" s="40"/>
      <c r="C99" s="21"/>
      <c r="D99" s="143"/>
      <c r="E99" s="144"/>
      <c r="F99" s="21"/>
      <c r="O99" s="173"/>
      <c r="T99" s="176"/>
    </row>
    <row r="100" spans="1:20" s="20" customFormat="1" ht="19.5" customHeight="1" x14ac:dyDescent="0.25">
      <c r="A100" s="40"/>
      <c r="C100" s="21"/>
      <c r="D100" s="143"/>
      <c r="E100" s="144"/>
      <c r="F100" s="21"/>
      <c r="O100" s="173"/>
      <c r="T100" s="176"/>
    </row>
    <row r="101" spans="1:20" s="20" customFormat="1" ht="19.5" customHeight="1" x14ac:dyDescent="0.25">
      <c r="A101" s="40"/>
      <c r="C101" s="21"/>
      <c r="D101" s="143"/>
      <c r="E101" s="144"/>
      <c r="F101" s="21"/>
      <c r="O101" s="173"/>
      <c r="T101" s="176"/>
    </row>
    <row r="102" spans="1:20" s="20" customFormat="1" ht="19.5" customHeight="1" x14ac:dyDescent="0.25">
      <c r="A102" s="40"/>
      <c r="C102" s="21"/>
      <c r="D102" s="143"/>
      <c r="E102" s="144"/>
      <c r="F102" s="21"/>
      <c r="O102" s="173"/>
      <c r="T102" s="176"/>
    </row>
    <row r="103" spans="1:20" s="20" customFormat="1" ht="19.5" customHeight="1" x14ac:dyDescent="0.25">
      <c r="A103" s="40"/>
      <c r="C103" s="21"/>
      <c r="D103" s="143"/>
      <c r="E103" s="144"/>
      <c r="F103" s="21"/>
      <c r="O103" s="173"/>
      <c r="T103" s="176"/>
    </row>
    <row r="104" spans="1:20" s="20" customFormat="1" ht="12" customHeight="1" x14ac:dyDescent="0.25">
      <c r="A104" s="40"/>
      <c r="D104" s="145"/>
      <c r="E104" s="145"/>
      <c r="O104" s="173"/>
      <c r="T104" s="176"/>
    </row>
    <row r="105" spans="1:20" s="20" customFormat="1" ht="24.75" customHeight="1" x14ac:dyDescent="0.25">
      <c r="A105" s="40"/>
      <c r="D105" s="145"/>
      <c r="E105" s="145"/>
      <c r="O105" s="173"/>
      <c r="T105" s="176"/>
    </row>
    <row r="106" spans="1:20" s="20" customFormat="1" ht="19.5" customHeight="1" x14ac:dyDescent="0.25">
      <c r="A106" s="40"/>
      <c r="D106" s="145"/>
      <c r="E106" s="145"/>
      <c r="O106" s="173"/>
      <c r="T106" s="176"/>
    </row>
    <row r="107" spans="1:20" s="20" customFormat="1" ht="19.5" customHeight="1" x14ac:dyDescent="0.25">
      <c r="A107" s="40"/>
      <c r="D107" s="145"/>
      <c r="E107" s="145"/>
      <c r="O107" s="173"/>
      <c r="T107" s="176"/>
    </row>
    <row r="108" spans="1:20" s="20" customFormat="1" ht="19.5" customHeight="1" x14ac:dyDescent="0.25">
      <c r="A108" s="40"/>
      <c r="D108" s="145"/>
      <c r="E108" s="145"/>
      <c r="O108" s="173"/>
      <c r="T108" s="176"/>
    </row>
    <row r="109" spans="1:20" s="20" customFormat="1" ht="19.5" customHeight="1" x14ac:dyDescent="0.25">
      <c r="A109" s="40"/>
      <c r="D109" s="145"/>
      <c r="E109" s="145"/>
      <c r="O109" s="173"/>
      <c r="T109" s="176"/>
    </row>
    <row r="110" spans="1:20" s="20" customFormat="1" ht="19.5" customHeight="1" x14ac:dyDescent="0.25">
      <c r="A110" s="40"/>
      <c r="D110" s="145"/>
      <c r="E110" s="145"/>
      <c r="O110" s="173"/>
      <c r="T110" s="176"/>
    </row>
    <row r="111" spans="1:20" s="20" customFormat="1" ht="19.5" customHeight="1" x14ac:dyDescent="0.25">
      <c r="A111" s="40"/>
      <c r="D111" s="145"/>
      <c r="E111" s="145"/>
      <c r="O111" s="173"/>
      <c r="T111" s="176"/>
    </row>
    <row r="112" spans="1:20" s="20" customFormat="1" ht="19.5" customHeight="1" x14ac:dyDescent="0.25">
      <c r="A112" s="40"/>
      <c r="D112" s="145"/>
      <c r="E112" s="145"/>
      <c r="O112" s="173"/>
      <c r="T112" s="176"/>
    </row>
    <row r="113" spans="1:20" s="20" customFormat="1" ht="19.5" customHeight="1" x14ac:dyDescent="0.25">
      <c r="A113" s="40"/>
      <c r="D113" s="145"/>
      <c r="E113" s="145"/>
      <c r="O113" s="173"/>
      <c r="T113" s="176"/>
    </row>
    <row r="114" spans="1:20" s="20" customFormat="1" ht="19.5" customHeight="1" x14ac:dyDescent="0.25">
      <c r="A114" s="40"/>
      <c r="D114" s="145"/>
      <c r="E114" s="145"/>
      <c r="O114" s="173"/>
      <c r="T114" s="176"/>
    </row>
    <row r="115" spans="1:20" s="20" customFormat="1" ht="19.5" customHeight="1" x14ac:dyDescent="0.25">
      <c r="A115" s="40"/>
      <c r="D115" s="145"/>
      <c r="E115" s="145"/>
      <c r="O115" s="173"/>
      <c r="T115" s="176"/>
    </row>
    <row r="116" spans="1:20" s="20" customFormat="1" ht="19.5" customHeight="1" x14ac:dyDescent="0.25">
      <c r="A116" s="40"/>
      <c r="D116" s="145"/>
      <c r="E116" s="145"/>
      <c r="O116" s="173"/>
      <c r="T116" s="176"/>
    </row>
    <row r="117" spans="1:20" s="20" customFormat="1" ht="19.5" customHeight="1" x14ac:dyDescent="0.25">
      <c r="A117" s="40"/>
      <c r="D117" s="145"/>
      <c r="E117" s="145"/>
      <c r="O117" s="173"/>
      <c r="T117" s="176"/>
    </row>
    <row r="118" spans="1:20" s="20" customFormat="1" ht="19.5" customHeight="1" x14ac:dyDescent="0.25">
      <c r="A118" s="40"/>
      <c r="D118" s="145"/>
      <c r="E118" s="145"/>
      <c r="O118" s="173"/>
      <c r="T118" s="176"/>
    </row>
    <row r="119" spans="1:20" s="20" customFormat="1" ht="19.5" customHeight="1" x14ac:dyDescent="0.25">
      <c r="A119" s="40"/>
      <c r="D119" s="145"/>
      <c r="E119" s="145"/>
      <c r="O119" s="173"/>
      <c r="T119" s="176"/>
    </row>
    <row r="120" spans="1:20" s="20" customFormat="1" ht="24.75" customHeight="1" x14ac:dyDescent="0.25">
      <c r="A120" s="40"/>
      <c r="D120" s="145"/>
      <c r="E120" s="145"/>
      <c r="O120" s="173"/>
      <c r="T120" s="176"/>
    </row>
    <row r="121" spans="1:20" s="20" customFormat="1" ht="12" customHeight="1" x14ac:dyDescent="0.25">
      <c r="A121" s="40"/>
      <c r="D121" s="145"/>
      <c r="E121" s="145"/>
      <c r="O121" s="173"/>
      <c r="T121" s="176"/>
    </row>
    <row r="122" spans="1:20" s="20" customFormat="1" ht="25.5" customHeight="1" x14ac:dyDescent="0.25">
      <c r="A122" s="40"/>
      <c r="D122" s="145"/>
      <c r="E122" s="145"/>
      <c r="O122" s="173"/>
      <c r="T122" s="176"/>
    </row>
    <row r="123" spans="1:20" s="20" customFormat="1" ht="19.5" customHeight="1" x14ac:dyDescent="0.25">
      <c r="A123" s="40"/>
      <c r="D123" s="145"/>
      <c r="E123" s="145"/>
      <c r="O123" s="173"/>
      <c r="T123" s="176"/>
    </row>
    <row r="124" spans="1:20" s="20" customFormat="1" ht="19.5" customHeight="1" x14ac:dyDescent="0.25">
      <c r="A124" s="40"/>
      <c r="D124" s="145"/>
      <c r="E124" s="145"/>
      <c r="O124" s="173"/>
      <c r="T124" s="176"/>
    </row>
    <row r="125" spans="1:20" s="20" customFormat="1" ht="19.5" customHeight="1" x14ac:dyDescent="0.25">
      <c r="A125" s="40"/>
      <c r="D125" s="145"/>
      <c r="E125" s="145"/>
      <c r="O125" s="173"/>
      <c r="T125" s="176"/>
    </row>
    <row r="126" spans="1:20" s="20" customFormat="1" ht="19.5" customHeight="1" x14ac:dyDescent="0.25">
      <c r="A126" s="40"/>
      <c r="D126" s="145"/>
      <c r="E126" s="145"/>
      <c r="O126" s="173"/>
      <c r="T126" s="176"/>
    </row>
    <row r="127" spans="1:20" s="20" customFormat="1" ht="19.5" customHeight="1" x14ac:dyDescent="0.25">
      <c r="A127" s="40"/>
      <c r="D127" s="145"/>
      <c r="E127" s="145"/>
      <c r="O127" s="173"/>
      <c r="T127" s="176"/>
    </row>
    <row r="128" spans="1:20" s="20" customFormat="1" ht="19.5" customHeight="1" x14ac:dyDescent="0.25">
      <c r="A128" s="40"/>
      <c r="D128" s="145"/>
      <c r="E128" s="145"/>
      <c r="O128" s="173"/>
      <c r="T128" s="176"/>
    </row>
    <row r="129" spans="1:20" s="20" customFormat="1" ht="19.5" customHeight="1" x14ac:dyDescent="0.25">
      <c r="A129" s="40"/>
      <c r="D129" s="145"/>
      <c r="E129" s="145"/>
      <c r="O129" s="173"/>
      <c r="T129" s="176"/>
    </row>
    <row r="130" spans="1:20" s="20" customFormat="1" ht="19.5" customHeight="1" x14ac:dyDescent="0.25">
      <c r="A130" s="40"/>
      <c r="D130" s="145"/>
      <c r="E130" s="145"/>
      <c r="O130" s="173"/>
      <c r="T130" s="176"/>
    </row>
    <row r="131" spans="1:20" s="20" customFormat="1" ht="19.5" customHeight="1" x14ac:dyDescent="0.25">
      <c r="A131" s="40"/>
      <c r="D131" s="145"/>
      <c r="E131" s="145"/>
      <c r="O131" s="173"/>
      <c r="T131" s="176"/>
    </row>
    <row r="132" spans="1:20" s="20" customFormat="1" ht="19.5" customHeight="1" x14ac:dyDescent="0.25">
      <c r="A132" s="40"/>
      <c r="D132" s="145"/>
      <c r="E132" s="145"/>
      <c r="O132" s="173"/>
      <c r="T132" s="176"/>
    </row>
    <row r="133" spans="1:20" s="20" customFormat="1" ht="19.5" customHeight="1" x14ac:dyDescent="0.25">
      <c r="A133" s="40"/>
      <c r="D133" s="145"/>
      <c r="E133" s="145"/>
      <c r="O133" s="173"/>
      <c r="T133" s="176"/>
    </row>
    <row r="134" spans="1:20" s="20" customFormat="1" ht="19.5" customHeight="1" x14ac:dyDescent="0.25">
      <c r="A134" s="40"/>
      <c r="D134" s="145"/>
      <c r="E134" s="145"/>
      <c r="O134" s="173"/>
      <c r="T134" s="176"/>
    </row>
    <row r="135" spans="1:20" s="20" customFormat="1" ht="19.5" customHeight="1" x14ac:dyDescent="0.25">
      <c r="A135" s="40"/>
      <c r="D135" s="145"/>
      <c r="E135" s="145"/>
      <c r="O135" s="173"/>
      <c r="T135" s="176"/>
    </row>
    <row r="136" spans="1:20" s="20" customFormat="1" x14ac:dyDescent="0.25">
      <c r="A136" s="40"/>
      <c r="D136" s="145"/>
      <c r="E136" s="145"/>
      <c r="O136" s="173"/>
      <c r="T136" s="176"/>
    </row>
    <row r="137" spans="1:20" s="20" customFormat="1" x14ac:dyDescent="0.25">
      <c r="A137" s="40"/>
      <c r="D137" s="145"/>
      <c r="E137" s="145"/>
      <c r="O137" s="173"/>
      <c r="T137" s="176"/>
    </row>
    <row r="138" spans="1:20" s="20" customFormat="1" x14ac:dyDescent="0.25">
      <c r="A138" s="40"/>
      <c r="D138" s="145"/>
      <c r="E138" s="145"/>
      <c r="O138" s="173"/>
      <c r="T138" s="176"/>
    </row>
    <row r="139" spans="1:20" x14ac:dyDescent="0.25">
      <c r="D139" s="146"/>
      <c r="E139" s="146"/>
      <c r="O139" s="174"/>
    </row>
    <row r="140" spans="1:20" x14ac:dyDescent="0.25">
      <c r="D140" s="146"/>
      <c r="E140" s="146"/>
      <c r="O140" s="174"/>
    </row>
    <row r="141" spans="1:20" x14ac:dyDescent="0.25">
      <c r="D141" s="146"/>
      <c r="E141" s="146"/>
      <c r="O141" s="174"/>
    </row>
    <row r="142" spans="1:20" x14ac:dyDescent="0.25">
      <c r="D142" s="146"/>
      <c r="E142" s="146"/>
      <c r="O142" s="174"/>
    </row>
    <row r="143" spans="1:20" x14ac:dyDescent="0.25">
      <c r="D143" s="146"/>
      <c r="E143" s="146"/>
      <c r="O143" s="174"/>
    </row>
    <row r="144" spans="1:20" x14ac:dyDescent="0.25">
      <c r="D144" s="146"/>
      <c r="E144" s="146"/>
      <c r="O144" s="174"/>
    </row>
    <row r="145" spans="4:15" x14ac:dyDescent="0.25">
      <c r="D145" s="146"/>
      <c r="E145" s="146"/>
      <c r="O145" s="174"/>
    </row>
    <row r="146" spans="4:15" x14ac:dyDescent="0.25">
      <c r="D146" s="146"/>
      <c r="E146" s="146"/>
      <c r="O146" s="174"/>
    </row>
    <row r="147" spans="4:15" x14ac:dyDescent="0.25">
      <c r="D147" s="146"/>
      <c r="E147" s="146"/>
      <c r="O147" s="174"/>
    </row>
    <row r="148" spans="4:15" x14ac:dyDescent="0.25">
      <c r="D148" s="146"/>
      <c r="E148" s="146"/>
      <c r="O148" s="174"/>
    </row>
    <row r="149" spans="4:15" x14ac:dyDescent="0.25">
      <c r="D149" s="146"/>
      <c r="E149" s="146"/>
      <c r="O149" s="174"/>
    </row>
    <row r="150" spans="4:15" x14ac:dyDescent="0.25">
      <c r="D150" s="146"/>
      <c r="E150" s="146"/>
      <c r="O150" s="174"/>
    </row>
    <row r="151" spans="4:15" x14ac:dyDescent="0.25">
      <c r="D151" s="146"/>
      <c r="E151" s="146"/>
      <c r="O151" s="174"/>
    </row>
    <row r="152" spans="4:15" x14ac:dyDescent="0.25">
      <c r="D152" s="146"/>
      <c r="E152" s="146"/>
      <c r="O152" s="174"/>
    </row>
    <row r="153" spans="4:15" x14ac:dyDescent="0.25">
      <c r="D153" s="146"/>
      <c r="E153" s="146"/>
      <c r="O153" s="174"/>
    </row>
    <row r="154" spans="4:15" x14ac:dyDescent="0.25">
      <c r="D154" s="146"/>
      <c r="E154" s="146"/>
      <c r="O154" s="174"/>
    </row>
    <row r="155" spans="4:15" x14ac:dyDescent="0.25">
      <c r="D155" s="146"/>
      <c r="E155" s="146"/>
      <c r="O155" s="174"/>
    </row>
    <row r="156" spans="4:15" x14ac:dyDescent="0.25">
      <c r="D156" s="146"/>
      <c r="E156" s="146"/>
      <c r="O156" s="174"/>
    </row>
    <row r="157" spans="4:15" x14ac:dyDescent="0.25">
      <c r="D157" s="146"/>
      <c r="E157" s="146"/>
      <c r="O157" s="174"/>
    </row>
    <row r="158" spans="4:15" x14ac:dyDescent="0.25">
      <c r="D158" s="146"/>
      <c r="E158" s="146"/>
      <c r="O158" s="174"/>
    </row>
    <row r="159" spans="4:15" x14ac:dyDescent="0.25">
      <c r="D159" s="146"/>
      <c r="E159" s="146"/>
      <c r="O159" s="174"/>
    </row>
    <row r="160" spans="4:15" x14ac:dyDescent="0.25">
      <c r="D160" s="146"/>
      <c r="E160" s="146"/>
      <c r="O160" s="174"/>
    </row>
    <row r="161" spans="4:15" x14ac:dyDescent="0.25">
      <c r="D161" s="146"/>
      <c r="E161" s="146"/>
      <c r="O161" s="174"/>
    </row>
    <row r="162" spans="4:15" x14ac:dyDescent="0.25">
      <c r="D162" s="146"/>
      <c r="E162" s="146"/>
      <c r="O162" s="174"/>
    </row>
    <row r="163" spans="4:15" x14ac:dyDescent="0.25">
      <c r="D163" s="146"/>
      <c r="E163" s="146"/>
    </row>
    <row r="164" spans="4:15" x14ac:dyDescent="0.25">
      <c r="D164" s="146"/>
      <c r="E164" s="146"/>
    </row>
    <row r="165" spans="4:15" x14ac:dyDescent="0.25">
      <c r="D165" s="146"/>
      <c r="E165" s="146"/>
    </row>
    <row r="166" spans="4:15" x14ac:dyDescent="0.25">
      <c r="D166" s="146"/>
      <c r="E166" s="146"/>
    </row>
    <row r="167" spans="4:15" x14ac:dyDescent="0.25">
      <c r="D167" s="146"/>
      <c r="E167" s="146"/>
    </row>
    <row r="168" spans="4:15" x14ac:dyDescent="0.25">
      <c r="D168" s="146"/>
      <c r="E168" s="146"/>
    </row>
    <row r="169" spans="4:15" x14ac:dyDescent="0.25">
      <c r="D169" s="146"/>
      <c r="E169" s="146"/>
    </row>
    <row r="170" spans="4:15" x14ac:dyDescent="0.25">
      <c r="D170" s="146"/>
      <c r="E170" s="146"/>
    </row>
    <row r="171" spans="4:15" x14ac:dyDescent="0.25">
      <c r="D171" s="146"/>
      <c r="E171" s="146"/>
    </row>
    <row r="172" spans="4:15" x14ac:dyDescent="0.25">
      <c r="D172" s="146"/>
      <c r="E172" s="146"/>
    </row>
    <row r="173" spans="4:15" x14ac:dyDescent="0.25">
      <c r="D173" s="146"/>
      <c r="E173" s="146"/>
    </row>
    <row r="174" spans="4:15" x14ac:dyDescent="0.25">
      <c r="D174" s="146"/>
      <c r="E174" s="146"/>
    </row>
    <row r="175" spans="4:15" x14ac:dyDescent="0.25">
      <c r="D175" s="146"/>
      <c r="E175" s="146"/>
    </row>
    <row r="176" spans="4:15" x14ac:dyDescent="0.25">
      <c r="D176" s="146"/>
      <c r="E176" s="146"/>
    </row>
    <row r="177" spans="4:5" x14ac:dyDescent="0.25">
      <c r="D177" s="146"/>
      <c r="E177" s="146"/>
    </row>
    <row r="178" spans="4:5" x14ac:dyDescent="0.25">
      <c r="D178" s="146"/>
      <c r="E178" s="146"/>
    </row>
    <row r="179" spans="4:5" x14ac:dyDescent="0.25">
      <c r="D179" s="146"/>
      <c r="E179" s="146"/>
    </row>
    <row r="180" spans="4:5" x14ac:dyDescent="0.25">
      <c r="D180" s="146"/>
      <c r="E180" s="146"/>
    </row>
    <row r="181" spans="4:5" x14ac:dyDescent="0.25">
      <c r="D181" s="146"/>
      <c r="E181" s="146"/>
    </row>
    <row r="182" spans="4:5" x14ac:dyDescent="0.25">
      <c r="D182" s="146"/>
      <c r="E182" s="146"/>
    </row>
    <row r="183" spans="4:5" x14ac:dyDescent="0.25">
      <c r="D183" s="146"/>
      <c r="E183" s="146"/>
    </row>
    <row r="184" spans="4:5" x14ac:dyDescent="0.25">
      <c r="D184" s="146"/>
      <c r="E184" s="146"/>
    </row>
    <row r="185" spans="4:5" x14ac:dyDescent="0.25">
      <c r="D185" s="146"/>
      <c r="E185" s="146"/>
    </row>
    <row r="186" spans="4:5" x14ac:dyDescent="0.25">
      <c r="D186" s="146"/>
      <c r="E186" s="146"/>
    </row>
    <row r="187" spans="4:5" x14ac:dyDescent="0.25">
      <c r="D187" s="146"/>
      <c r="E187" s="146"/>
    </row>
    <row r="188" spans="4:5" x14ac:dyDescent="0.25">
      <c r="D188" s="146"/>
      <c r="E188" s="146"/>
    </row>
    <row r="189" spans="4:5" x14ac:dyDescent="0.25">
      <c r="D189" s="146"/>
      <c r="E189" s="146"/>
    </row>
    <row r="190" spans="4:5" x14ac:dyDescent="0.25">
      <c r="D190" s="146"/>
      <c r="E190" s="146"/>
    </row>
    <row r="191" spans="4:5" x14ac:dyDescent="0.25">
      <c r="D191" s="146"/>
      <c r="E191" s="146"/>
    </row>
    <row r="192" spans="4:5" x14ac:dyDescent="0.25">
      <c r="D192" s="146"/>
      <c r="E192" s="146"/>
    </row>
    <row r="193" spans="4:5" x14ac:dyDescent="0.25">
      <c r="D193" s="146"/>
      <c r="E193" s="146"/>
    </row>
    <row r="194" spans="4:5" x14ac:dyDescent="0.25">
      <c r="D194" s="146"/>
      <c r="E194" s="146"/>
    </row>
    <row r="195" spans="4:5" x14ac:dyDescent="0.25">
      <c r="D195" s="146"/>
      <c r="E195" s="146"/>
    </row>
    <row r="196" spans="4:5" x14ac:dyDescent="0.25">
      <c r="D196" s="146"/>
      <c r="E196" s="146"/>
    </row>
    <row r="197" spans="4:5" x14ac:dyDescent="0.25">
      <c r="D197" s="146"/>
      <c r="E197" s="146"/>
    </row>
    <row r="198" spans="4:5" x14ac:dyDescent="0.25">
      <c r="D198" s="146"/>
      <c r="E198" s="146"/>
    </row>
    <row r="199" spans="4:5" x14ac:dyDescent="0.25">
      <c r="D199" s="146"/>
      <c r="E199" s="146"/>
    </row>
    <row r="200" spans="4:5" x14ac:dyDescent="0.25">
      <c r="D200" s="146"/>
      <c r="E200" s="146"/>
    </row>
    <row r="201" spans="4:5" x14ac:dyDescent="0.25">
      <c r="D201" s="146"/>
      <c r="E201" s="146"/>
    </row>
    <row r="202" spans="4:5" x14ac:dyDescent="0.25">
      <c r="D202" s="146"/>
      <c r="E202" s="146"/>
    </row>
    <row r="203" spans="4:5" x14ac:dyDescent="0.25">
      <c r="D203" s="146"/>
      <c r="E203" s="146"/>
    </row>
    <row r="204" spans="4:5" x14ac:dyDescent="0.25">
      <c r="D204" s="146"/>
      <c r="E204" s="146"/>
    </row>
    <row r="205" spans="4:5" x14ac:dyDescent="0.25">
      <c r="D205" s="146"/>
      <c r="E205" s="146"/>
    </row>
    <row r="206" spans="4:5" x14ac:dyDescent="0.25">
      <c r="D206" s="146"/>
      <c r="E206" s="146"/>
    </row>
    <row r="207" spans="4:5" x14ac:dyDescent="0.25">
      <c r="D207" s="146"/>
      <c r="E207" s="146"/>
    </row>
    <row r="208" spans="4:5" x14ac:dyDescent="0.25">
      <c r="D208" s="146"/>
      <c r="E208" s="146"/>
    </row>
    <row r="209" spans="4:5" x14ac:dyDescent="0.25">
      <c r="D209" s="146"/>
      <c r="E209" s="146"/>
    </row>
    <row r="210" spans="4:5" x14ac:dyDescent="0.25">
      <c r="D210" s="146"/>
      <c r="E210" s="146"/>
    </row>
    <row r="211" spans="4:5" x14ac:dyDescent="0.25">
      <c r="D211" s="146"/>
      <c r="E211" s="146"/>
    </row>
    <row r="212" spans="4:5" x14ac:dyDescent="0.25">
      <c r="D212" s="146"/>
      <c r="E212" s="146"/>
    </row>
    <row r="213" spans="4:5" x14ac:dyDescent="0.25">
      <c r="D213" s="146"/>
      <c r="E213" s="146"/>
    </row>
    <row r="214" spans="4:5" x14ac:dyDescent="0.25">
      <c r="D214" s="146"/>
      <c r="E214" s="146"/>
    </row>
    <row r="215" spans="4:5" x14ac:dyDescent="0.25">
      <c r="D215" s="146"/>
      <c r="E215" s="146"/>
    </row>
    <row r="216" spans="4:5" x14ac:dyDescent="0.25">
      <c r="D216" s="146"/>
      <c r="E216" s="146"/>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6" t="s">
        <v>1415</v>
      </c>
      <c r="E1" s="236"/>
      <c r="F1" s="236"/>
      <c r="G1" s="236"/>
      <c r="H1" s="236"/>
      <c r="I1" s="236"/>
      <c r="J1" s="236"/>
      <c r="K1" s="236"/>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7" t="s">
        <v>1411</v>
      </c>
      <c r="E4" s="183" t="s">
        <v>1410</v>
      </c>
      <c r="F4" s="185" t="s">
        <v>1417</v>
      </c>
      <c r="G4" s="186" t="s">
        <v>1416</v>
      </c>
      <c r="H4" s="177" t="s">
        <v>1412</v>
      </c>
      <c r="I4" s="177" t="s">
        <v>1419</v>
      </c>
      <c r="J4" s="187"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5">
        <f>'Configurações Básicas'!$E$5</f>
        <v>2017</v>
      </c>
      <c r="G1" s="86"/>
      <c r="H1" s="86"/>
      <c r="I1" s="86"/>
      <c r="J1" s="86"/>
      <c r="K1" s="223"/>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6"/>
      <c r="G2" s="105"/>
      <c r="H2" s="105"/>
      <c r="I2" s="105"/>
      <c r="J2" s="105"/>
      <c r="K2" s="224"/>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7"/>
      <c r="G3" s="24"/>
      <c r="H3" s="10"/>
      <c r="I3" s="10"/>
    </row>
    <row r="4" spans="1:28" ht="30.75" customHeight="1" thickTop="1" thickBot="1" x14ac:dyDescent="0.3">
      <c r="A4" s="169"/>
      <c r="C4" s="183" t="s">
        <v>13</v>
      </c>
      <c r="D4" s="183" t="s">
        <v>1391</v>
      </c>
      <c r="E4" s="178" t="s">
        <v>16</v>
      </c>
      <c r="F4" s="218" t="s">
        <v>1392</v>
      </c>
      <c r="G4" s="178" t="s">
        <v>15</v>
      </c>
      <c r="H4" s="183" t="s">
        <v>1393</v>
      </c>
      <c r="I4" s="183" t="s">
        <v>1420</v>
      </c>
      <c r="J4" s="183" t="s">
        <v>1394</v>
      </c>
      <c r="K4" s="226" t="s">
        <v>1395</v>
      </c>
      <c r="L4" s="178" t="s">
        <v>17</v>
      </c>
      <c r="M4" s="183" t="s">
        <v>1396</v>
      </c>
      <c r="N4" s="188" t="s">
        <v>18</v>
      </c>
      <c r="P4" s="243" t="s">
        <v>24</v>
      </c>
      <c r="Q4" s="243"/>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7">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5" t="s">
        <v>27</v>
      </c>
      <c r="Q5" s="244">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7">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6"/>
      <c r="Q6" s="244"/>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7">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7" t="s">
        <v>25</v>
      </c>
      <c r="Q7" s="240">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7">
        <v>2.1</v>
      </c>
      <c r="L8" s="45" t="s">
        <v>1359</v>
      </c>
      <c r="M8" s="45"/>
      <c r="N8" s="41">
        <f>N7+IF(AND(L8="Pago",OR(E8='PC Receitas'!$O$4,E8='PC Receitas'!$O$5,E8='PC Receitas'!$O$6)),K8,IF(AND(L8="Pago",OR(E8='PC Receitas'!$O$7,E8='PC Receitas'!$O$8,E8='PC Receitas'!$O$9,E8='PC Receitas'!$O$10,E8='PC Receitas'!$O$11,E8='PC Receitas'!$O$12,E8='PC Receitas'!$O$13,E8='PC Receitas'!$O$14)),-K8,0))</f>
        <v>9819.85</v>
      </c>
      <c r="P8" s="237"/>
      <c r="Q8" s="241"/>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7">
        <v>2.1</v>
      </c>
      <c r="L9" s="45" t="s">
        <v>1359</v>
      </c>
      <c r="M9" s="45"/>
      <c r="N9" s="41">
        <f>N8+IF(AND(L9="Pago",OR(E9='PC Receitas'!$O$4,E9='PC Receitas'!$O$5,E9='PC Receitas'!$O$6)),K9,IF(AND(L9="Pago",OR(E9='PC Receitas'!$O$7,E9='PC Receitas'!$O$8,E9='PC Receitas'!$O$9,E9='PC Receitas'!$O$10,E9='PC Receitas'!$O$11,E9='PC Receitas'!$O$12,E9='PC Receitas'!$O$13,E9='PC Receitas'!$O$14)),-K9,0))</f>
        <v>9817.75</v>
      </c>
      <c r="P9" s="237" t="s">
        <v>26</v>
      </c>
      <c r="Q9" s="238">
        <f>SUMIFS($J$5:$J$586,$E$5:$E$586,'PC Receitas'!$O$7,$L$5:$L$586,"Pago")+SUMIFS($J$5:$J$586,$E$5:$E$586,'PC Receitas'!$O$8,$L$5:$L$586,"Pago")+SUMIFS($J$5:$J$586,$E$5:$E$586,'PC Receitas'!$O$9,$L$5:$L$586,"Pago")+SUMIFS($J$5:$J$586,$E$5:$E$586,'PC Receitas'!$O$10,$L$5:$L$586,"Pago")+SUMIFS($J$5:$J$586,$E$5:$E$586,'PC Receitas'!$O$11,$L$5:$L$586,"Pago")+SUMIFS($J$5:$J$586,$E$5:$E$586,'PC Receitas'!$O$12,$L$5:$L$586,"Pago")+SUMIFS($J$5:$J$586,$E$5:$E$586,'PC Receitas'!$O$13,$L$5:$L$586,"Pago")+SUMIFS($J$5:$J$586,$E$5:$E$586,'PC Receitas'!$O$14,$L$5:$L$586,"Pago")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7">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7"/>
      <c r="Q10" s="239"/>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7">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7" t="s">
        <v>28</v>
      </c>
      <c r="Q11" s="238">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7">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7"/>
      <c r="Q12" s="239"/>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7">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7" t="s">
        <v>64</v>
      </c>
      <c r="Q13" s="238">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7">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7"/>
      <c r="Q14" s="242"/>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7">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7">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7">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7">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7">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7">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9" t="s">
        <v>1513</v>
      </c>
      <c r="G21" s="43" t="s">
        <v>1480</v>
      </c>
      <c r="H21" s="150" t="s">
        <v>1430</v>
      </c>
      <c r="I21" s="150"/>
      <c r="J21" s="44">
        <v>0</v>
      </c>
      <c r="K21" s="227">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9" t="s">
        <v>1514</v>
      </c>
      <c r="G22" s="43" t="s">
        <v>1480</v>
      </c>
      <c r="H22" s="150" t="s">
        <v>1430</v>
      </c>
      <c r="I22" s="150"/>
      <c r="J22" s="44">
        <v>0</v>
      </c>
      <c r="K22" s="227">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9" t="s">
        <v>1515</v>
      </c>
      <c r="G23" s="43" t="s">
        <v>1480</v>
      </c>
      <c r="H23" s="150" t="s">
        <v>1430</v>
      </c>
      <c r="I23" s="150"/>
      <c r="J23" s="44">
        <v>0</v>
      </c>
      <c r="K23" s="227">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9" t="s">
        <v>1516</v>
      </c>
      <c r="G24" s="43" t="s">
        <v>1480</v>
      </c>
      <c r="H24" s="150" t="s">
        <v>1430</v>
      </c>
      <c r="I24" s="150"/>
      <c r="J24" s="44">
        <v>0</v>
      </c>
      <c r="K24" s="227">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9" t="s">
        <v>1517</v>
      </c>
      <c r="G25" s="43" t="s">
        <v>1480</v>
      </c>
      <c r="H25" s="43" t="s">
        <v>1430</v>
      </c>
      <c r="I25" s="43"/>
      <c r="J25" s="44">
        <v>0</v>
      </c>
      <c r="K25" s="227">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4">
        <v>14489</v>
      </c>
      <c r="G26" s="43" t="s">
        <v>1479</v>
      </c>
      <c r="H26" s="150" t="s">
        <v>1429</v>
      </c>
      <c r="I26" s="150"/>
      <c r="J26" s="44">
        <v>0</v>
      </c>
      <c r="K26" s="227">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9" t="s">
        <v>1518</v>
      </c>
      <c r="G27" s="43" t="s">
        <v>1480</v>
      </c>
      <c r="H27" s="150" t="s">
        <v>1430</v>
      </c>
      <c r="I27" s="150"/>
      <c r="J27" s="44">
        <v>0</v>
      </c>
      <c r="K27" s="227">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9">
        <v>20404</v>
      </c>
      <c r="G28" s="43" t="s">
        <v>1488</v>
      </c>
      <c r="H28" s="43" t="s">
        <v>1431</v>
      </c>
      <c r="I28" s="43"/>
      <c r="J28" s="44">
        <v>0</v>
      </c>
      <c r="K28" s="227">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9" t="s">
        <v>1519</v>
      </c>
      <c r="G29" s="43" t="s">
        <v>1488</v>
      </c>
      <c r="H29" s="43" t="s">
        <v>1430</v>
      </c>
      <c r="I29" s="43"/>
      <c r="J29" s="44">
        <v>0</v>
      </c>
      <c r="K29" s="227">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9" t="s">
        <v>1520</v>
      </c>
      <c r="G30" s="43" t="s">
        <v>1353</v>
      </c>
      <c r="H30" s="43" t="s">
        <v>1429</v>
      </c>
      <c r="I30" s="43"/>
      <c r="J30" s="44">
        <v>0</v>
      </c>
      <c r="K30" s="227">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9" t="s">
        <v>1521</v>
      </c>
      <c r="G31" s="43" t="s">
        <v>1490</v>
      </c>
      <c r="H31" s="43" t="s">
        <v>1429</v>
      </c>
      <c r="I31" s="43"/>
      <c r="J31" s="44">
        <v>0</v>
      </c>
      <c r="K31" s="227">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9">
        <v>5721</v>
      </c>
      <c r="G32" s="43" t="s">
        <v>1669</v>
      </c>
      <c r="H32" s="43" t="s">
        <v>1431</v>
      </c>
      <c r="I32" s="43"/>
      <c r="J32" s="44">
        <v>0</v>
      </c>
      <c r="K32" s="227">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9">
        <v>14494</v>
      </c>
      <c r="G33" s="43" t="s">
        <v>1479</v>
      </c>
      <c r="H33" s="43" t="s">
        <v>1429</v>
      </c>
      <c r="I33" s="43"/>
      <c r="J33" s="44">
        <v>0</v>
      </c>
      <c r="K33" s="227">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9">
        <v>14540</v>
      </c>
      <c r="G34" s="43" t="s">
        <v>1479</v>
      </c>
      <c r="H34" s="43" t="s">
        <v>1429</v>
      </c>
      <c r="I34" s="43"/>
      <c r="J34" s="44">
        <v>0</v>
      </c>
      <c r="K34" s="227">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9">
        <v>14533</v>
      </c>
      <c r="G35" s="43" t="s">
        <v>1479</v>
      </c>
      <c r="H35" s="43" t="s">
        <v>1430</v>
      </c>
      <c r="I35" s="43"/>
      <c r="J35" s="44">
        <v>0</v>
      </c>
      <c r="K35" s="227">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9">
        <v>14613</v>
      </c>
      <c r="G36" s="43" t="s">
        <v>1479</v>
      </c>
      <c r="H36" s="43" t="s">
        <v>1429</v>
      </c>
      <c r="I36" s="43"/>
      <c r="J36" s="44">
        <v>0</v>
      </c>
      <c r="K36" s="227">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9" t="s">
        <v>1522</v>
      </c>
      <c r="G37" s="43" t="s">
        <v>1347</v>
      </c>
      <c r="H37" s="43" t="s">
        <v>1431</v>
      </c>
      <c r="I37" s="43"/>
      <c r="J37" s="44">
        <v>0</v>
      </c>
      <c r="K37" s="227">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9" t="s">
        <v>1523</v>
      </c>
      <c r="G38" s="43" t="s">
        <v>1480</v>
      </c>
      <c r="H38" s="43" t="s">
        <v>1429</v>
      </c>
      <c r="I38" s="43"/>
      <c r="J38" s="44">
        <v>0</v>
      </c>
      <c r="K38" s="227">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9" t="s">
        <v>1524</v>
      </c>
      <c r="G39" s="43" t="s">
        <v>1480</v>
      </c>
      <c r="H39" s="43" t="s">
        <v>1430</v>
      </c>
      <c r="I39" s="43"/>
      <c r="J39" s="44">
        <v>0</v>
      </c>
      <c r="K39" s="227">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9">
        <v>14528</v>
      </c>
      <c r="G40" s="43" t="s">
        <v>1479</v>
      </c>
      <c r="H40" s="43" t="s">
        <v>1429</v>
      </c>
      <c r="I40" s="43"/>
      <c r="J40" s="44">
        <v>0</v>
      </c>
      <c r="K40" s="227">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9">
        <v>14531</v>
      </c>
      <c r="G41" s="43" t="s">
        <v>1479</v>
      </c>
      <c r="H41" s="43" t="s">
        <v>1429</v>
      </c>
      <c r="I41" s="43"/>
      <c r="J41" s="44">
        <v>0</v>
      </c>
      <c r="K41" s="227">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9">
        <v>14534</v>
      </c>
      <c r="G42" s="43" t="s">
        <v>1479</v>
      </c>
      <c r="H42" s="43" t="s">
        <v>1429</v>
      </c>
      <c r="I42" s="43"/>
      <c r="J42" s="44">
        <v>0</v>
      </c>
      <c r="K42" s="227">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9">
        <v>14544</v>
      </c>
      <c r="G43" s="43" t="s">
        <v>1479</v>
      </c>
      <c r="H43" s="43" t="s">
        <v>1429</v>
      </c>
      <c r="I43" s="43"/>
      <c r="J43" s="44">
        <v>0</v>
      </c>
      <c r="K43" s="227">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9" t="s">
        <v>1525</v>
      </c>
      <c r="G44" s="43" t="s">
        <v>1479</v>
      </c>
      <c r="H44" s="43" t="s">
        <v>1429</v>
      </c>
      <c r="I44" s="43"/>
      <c r="J44" s="44">
        <v>0</v>
      </c>
      <c r="K44" s="227">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9">
        <v>14467</v>
      </c>
      <c r="G45" s="43" t="s">
        <v>1479</v>
      </c>
      <c r="H45" s="43" t="s">
        <v>1429</v>
      </c>
      <c r="I45" s="43"/>
      <c r="J45" s="44">
        <v>0</v>
      </c>
      <c r="K45" s="227">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9" t="s">
        <v>1526</v>
      </c>
      <c r="G46" s="43" t="s">
        <v>1479</v>
      </c>
      <c r="H46" s="43" t="s">
        <v>1429</v>
      </c>
      <c r="I46" s="43"/>
      <c r="J46" s="44">
        <v>0</v>
      </c>
      <c r="K46" s="227">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9">
        <v>775091</v>
      </c>
      <c r="G47" s="43" t="s">
        <v>1500</v>
      </c>
      <c r="H47" s="43" t="s">
        <v>1431</v>
      </c>
      <c r="I47" s="43"/>
      <c r="J47" s="44">
        <v>0</v>
      </c>
      <c r="K47" s="227">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9">
        <v>14650</v>
      </c>
      <c r="G48" s="43" t="s">
        <v>1479</v>
      </c>
      <c r="H48" s="43" t="s">
        <v>1429</v>
      </c>
      <c r="I48" s="43"/>
      <c r="J48" s="44">
        <v>0</v>
      </c>
      <c r="K48" s="227">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9">
        <v>14627</v>
      </c>
      <c r="G49" s="43" t="s">
        <v>1479</v>
      </c>
      <c r="H49" s="43" t="s">
        <v>1429</v>
      </c>
      <c r="I49" s="43"/>
      <c r="J49" s="44">
        <v>0</v>
      </c>
      <c r="K49" s="227">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9">
        <v>14527</v>
      </c>
      <c r="G50" s="43" t="s">
        <v>1479</v>
      </c>
      <c r="H50" s="43" t="s">
        <v>1429</v>
      </c>
      <c r="I50" s="43"/>
      <c r="J50" s="44">
        <v>0</v>
      </c>
      <c r="K50" s="227">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9">
        <v>14520</v>
      </c>
      <c r="G51" s="43" t="s">
        <v>1479</v>
      </c>
      <c r="H51" s="43" t="s">
        <v>1429</v>
      </c>
      <c r="I51" s="43"/>
      <c r="J51" s="44">
        <v>0</v>
      </c>
      <c r="K51" s="227">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9">
        <v>14592</v>
      </c>
      <c r="G52" s="43" t="s">
        <v>1479</v>
      </c>
      <c r="H52" s="43" t="s">
        <v>1429</v>
      </c>
      <c r="I52" s="43"/>
      <c r="J52" s="44">
        <v>0</v>
      </c>
      <c r="K52" s="227">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9">
        <v>14557</v>
      </c>
      <c r="G53" s="43" t="s">
        <v>1479</v>
      </c>
      <c r="H53" s="43" t="s">
        <v>1429</v>
      </c>
      <c r="I53" s="43"/>
      <c r="J53" s="44">
        <v>0</v>
      </c>
      <c r="K53" s="227">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9" t="s">
        <v>1527</v>
      </c>
      <c r="G54" s="43" t="s">
        <v>1480</v>
      </c>
      <c r="H54" s="43" t="s">
        <v>1430</v>
      </c>
      <c r="I54" s="43"/>
      <c r="J54" s="44">
        <v>0</v>
      </c>
      <c r="K54" s="227">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9">
        <v>19760</v>
      </c>
      <c r="G55" s="43" t="s">
        <v>1669</v>
      </c>
      <c r="H55" s="43" t="s">
        <v>1429</v>
      </c>
      <c r="I55" s="43"/>
      <c r="J55" s="44">
        <v>0</v>
      </c>
      <c r="K55" s="227">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9" t="s">
        <v>1684</v>
      </c>
      <c r="G56" s="43" t="s">
        <v>1480</v>
      </c>
      <c r="H56" s="43" t="s">
        <v>1429</v>
      </c>
      <c r="I56" s="43"/>
      <c r="J56" s="44">
        <v>0</v>
      </c>
      <c r="K56" s="227">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9">
        <v>95623</v>
      </c>
      <c r="G57" s="43" t="s">
        <v>1672</v>
      </c>
      <c r="H57" s="43" t="s">
        <v>1430</v>
      </c>
      <c r="I57" s="43"/>
      <c r="J57" s="44">
        <v>0</v>
      </c>
      <c r="K57" s="227">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9">
        <v>1580</v>
      </c>
      <c r="G58" s="43" t="s">
        <v>1672</v>
      </c>
      <c r="H58" s="43" t="s">
        <v>1429</v>
      </c>
      <c r="I58" s="43"/>
      <c r="J58" s="44">
        <v>0</v>
      </c>
      <c r="K58" s="227">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9">
        <v>14495</v>
      </c>
      <c r="G59" s="43" t="s">
        <v>1479</v>
      </c>
      <c r="H59" s="43" t="s">
        <v>1429</v>
      </c>
      <c r="I59" s="43"/>
      <c r="J59" s="44">
        <v>0</v>
      </c>
      <c r="K59" s="227">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9" t="s">
        <v>1685</v>
      </c>
      <c r="G60" s="43" t="s">
        <v>1479</v>
      </c>
      <c r="H60" s="43" t="s">
        <v>1429</v>
      </c>
      <c r="I60" s="43"/>
      <c r="J60" s="44">
        <v>0</v>
      </c>
      <c r="K60" s="227">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9" t="s">
        <v>1686</v>
      </c>
      <c r="G61" s="43" t="s">
        <v>1479</v>
      </c>
      <c r="H61" s="43" t="s">
        <v>1429</v>
      </c>
      <c r="I61" s="43"/>
      <c r="J61" s="44">
        <v>0</v>
      </c>
      <c r="K61" s="227">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9" t="s">
        <v>1687</v>
      </c>
      <c r="G62" s="43" t="s">
        <v>1479</v>
      </c>
      <c r="H62" s="43" t="s">
        <v>1429</v>
      </c>
      <c r="I62" s="43"/>
      <c r="J62" s="44">
        <v>0</v>
      </c>
      <c r="K62" s="227">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9">
        <v>14552</v>
      </c>
      <c r="G63" s="43" t="s">
        <v>1479</v>
      </c>
      <c r="H63" s="43" t="s">
        <v>1429</v>
      </c>
      <c r="I63" s="43"/>
      <c r="J63" s="44">
        <v>0</v>
      </c>
      <c r="K63" s="227">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9">
        <v>14562</v>
      </c>
      <c r="G64" s="43" t="s">
        <v>1479</v>
      </c>
      <c r="H64" s="43" t="s">
        <v>1429</v>
      </c>
      <c r="I64" s="43"/>
      <c r="J64" s="44">
        <v>0</v>
      </c>
      <c r="K64" s="227">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9" t="s">
        <v>1688</v>
      </c>
      <c r="G65" s="43" t="s">
        <v>1479</v>
      </c>
      <c r="H65" s="43" t="s">
        <v>1429</v>
      </c>
      <c r="I65" s="43"/>
      <c r="J65" s="44">
        <v>0</v>
      </c>
      <c r="K65" s="227">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9">
        <v>14556</v>
      </c>
      <c r="G66" s="43" t="s">
        <v>1479</v>
      </c>
      <c r="H66" s="43" t="s">
        <v>1429</v>
      </c>
      <c r="I66" s="43"/>
      <c r="J66" s="44">
        <v>0</v>
      </c>
      <c r="K66" s="227">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9">
        <v>14538</v>
      </c>
      <c r="G67" s="43" t="s">
        <v>1479</v>
      </c>
      <c r="H67" s="43" t="s">
        <v>1429</v>
      </c>
      <c r="I67" s="43"/>
      <c r="J67" s="44">
        <v>0</v>
      </c>
      <c r="K67" s="227">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9" t="s">
        <v>1689</v>
      </c>
      <c r="G68" s="43" t="s">
        <v>1660</v>
      </c>
      <c r="H68" s="43" t="s">
        <v>1431</v>
      </c>
      <c r="I68" s="43"/>
      <c r="J68" s="44">
        <v>0</v>
      </c>
      <c r="K68" s="227">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9" t="s">
        <v>1690</v>
      </c>
      <c r="G69" s="43" t="s">
        <v>1660</v>
      </c>
      <c r="H69" s="43" t="s">
        <v>1431</v>
      </c>
      <c r="I69" s="43"/>
      <c r="J69" s="44">
        <v>0</v>
      </c>
      <c r="K69" s="227">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9" t="s">
        <v>1691</v>
      </c>
      <c r="G70" s="43" t="s">
        <v>1609</v>
      </c>
      <c r="H70" s="43" t="s">
        <v>1431</v>
      </c>
      <c r="I70" s="43"/>
      <c r="J70" s="44">
        <v>0</v>
      </c>
      <c r="K70" s="227">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9" t="s">
        <v>1692</v>
      </c>
      <c r="G71" s="43" t="s">
        <v>1609</v>
      </c>
      <c r="H71" s="43" t="s">
        <v>1431</v>
      </c>
      <c r="I71" s="43"/>
      <c r="J71" s="44">
        <v>0</v>
      </c>
      <c r="K71" s="227">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9" t="s">
        <v>1693</v>
      </c>
      <c r="G72" s="43" t="s">
        <v>1626</v>
      </c>
      <c r="H72" s="43" t="s">
        <v>1431</v>
      </c>
      <c r="I72" s="43"/>
      <c r="J72" s="44">
        <v>0</v>
      </c>
      <c r="K72" s="227">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9" t="s">
        <v>1694</v>
      </c>
      <c r="G73" s="43" t="s">
        <v>1626</v>
      </c>
      <c r="H73" s="43" t="s">
        <v>1431</v>
      </c>
      <c r="I73" s="43"/>
      <c r="J73" s="44">
        <v>0</v>
      </c>
      <c r="K73" s="227">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9">
        <v>995509</v>
      </c>
      <c r="G74" s="43" t="s">
        <v>1500</v>
      </c>
      <c r="H74" s="43" t="s">
        <v>1431</v>
      </c>
      <c r="I74" s="43"/>
      <c r="J74" s="44">
        <v>0</v>
      </c>
      <c r="K74" s="227">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9">
        <v>977735</v>
      </c>
      <c r="G75" s="43" t="s">
        <v>1500</v>
      </c>
      <c r="H75" s="43" t="s">
        <v>1431</v>
      </c>
      <c r="I75" s="43"/>
      <c r="J75" s="44">
        <v>0</v>
      </c>
      <c r="K75" s="227">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9">
        <v>989411</v>
      </c>
      <c r="G76" s="43" t="s">
        <v>1500</v>
      </c>
      <c r="H76" s="43" t="s">
        <v>1431</v>
      </c>
      <c r="I76" s="43"/>
      <c r="J76" s="44">
        <v>0</v>
      </c>
      <c r="K76" s="227">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9">
        <v>1207</v>
      </c>
      <c r="G77" s="43" t="s">
        <v>1500</v>
      </c>
      <c r="H77" s="43" t="s">
        <v>1431</v>
      </c>
      <c r="I77" s="43"/>
      <c r="J77" s="44">
        <v>0</v>
      </c>
      <c r="K77" s="227">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9">
        <v>7371</v>
      </c>
      <c r="G78" s="43" t="s">
        <v>1500</v>
      </c>
      <c r="H78" s="43" t="s">
        <v>1431</v>
      </c>
      <c r="I78" s="43"/>
      <c r="J78" s="44">
        <v>0</v>
      </c>
      <c r="K78" s="227">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9">
        <v>55394</v>
      </c>
      <c r="G79" s="43" t="s">
        <v>1651</v>
      </c>
      <c r="H79" s="43" t="s">
        <v>1431</v>
      </c>
      <c r="I79" s="43"/>
      <c r="J79" s="44">
        <v>0</v>
      </c>
      <c r="K79" s="227">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9">
        <v>29930</v>
      </c>
      <c r="G80" s="43" t="s">
        <v>1660</v>
      </c>
      <c r="H80" s="43" t="s">
        <v>1431</v>
      </c>
      <c r="I80" s="43"/>
      <c r="J80" s="44">
        <v>0</v>
      </c>
      <c r="K80" s="227">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9" t="s">
        <v>1695</v>
      </c>
      <c r="G81" s="43" t="s">
        <v>1660</v>
      </c>
      <c r="H81" s="43" t="s">
        <v>1431</v>
      </c>
      <c r="I81" s="43"/>
      <c r="J81" s="44">
        <v>0</v>
      </c>
      <c r="K81" s="227">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9">
        <v>126039</v>
      </c>
      <c r="G82" s="43" t="s">
        <v>1665</v>
      </c>
      <c r="H82" s="43" t="s">
        <v>1431</v>
      </c>
      <c r="I82" s="43"/>
      <c r="J82" s="44">
        <v>0</v>
      </c>
      <c r="K82" s="227">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9">
        <v>364902</v>
      </c>
      <c r="G83" s="43" t="s">
        <v>1668</v>
      </c>
      <c r="H83" s="43" t="s">
        <v>1431</v>
      </c>
      <c r="I83" s="43"/>
      <c r="J83" s="44">
        <v>0</v>
      </c>
      <c r="K83" s="227">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9">
        <v>32154475</v>
      </c>
      <c r="G84" s="43" t="s">
        <v>1500</v>
      </c>
      <c r="H84" s="43" t="s">
        <v>1431</v>
      </c>
      <c r="I84" s="43"/>
      <c r="J84" s="44">
        <v>0</v>
      </c>
      <c r="K84" s="227">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9">
        <v>181058</v>
      </c>
      <c r="G85" s="43" t="s">
        <v>1667</v>
      </c>
      <c r="H85" s="43" t="s">
        <v>1431</v>
      </c>
      <c r="I85" s="43"/>
      <c r="J85" s="44">
        <v>0</v>
      </c>
      <c r="K85" s="227">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9">
        <v>14563</v>
      </c>
      <c r="G86" s="43" t="s">
        <v>1479</v>
      </c>
      <c r="H86" s="43" t="s">
        <v>1429</v>
      </c>
      <c r="I86" s="43"/>
      <c r="J86" s="44">
        <v>0</v>
      </c>
      <c r="K86" s="227">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9">
        <v>14560</v>
      </c>
      <c r="G87" s="43" t="s">
        <v>1479</v>
      </c>
      <c r="H87" s="43" t="s">
        <v>1429</v>
      </c>
      <c r="I87" s="43"/>
      <c r="J87" s="44">
        <v>0</v>
      </c>
      <c r="K87" s="227">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9" t="s">
        <v>1696</v>
      </c>
      <c r="G88" s="43" t="s">
        <v>1479</v>
      </c>
      <c r="H88" s="43" t="s">
        <v>1429</v>
      </c>
      <c r="I88" s="43"/>
      <c r="J88" s="44">
        <v>0</v>
      </c>
      <c r="K88" s="227">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9">
        <v>996116</v>
      </c>
      <c r="G89" s="43" t="s">
        <v>1500</v>
      </c>
      <c r="H89" s="43" t="s">
        <v>1429</v>
      </c>
      <c r="I89" s="43"/>
      <c r="J89" s="44">
        <v>0</v>
      </c>
      <c r="K89" s="227">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9" t="s">
        <v>1697</v>
      </c>
      <c r="G90" s="43" t="s">
        <v>1626</v>
      </c>
      <c r="H90" s="43" t="s">
        <v>1431</v>
      </c>
      <c r="I90" s="43"/>
      <c r="J90" s="44">
        <v>0</v>
      </c>
      <c r="K90" s="227">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9" t="s">
        <v>1698</v>
      </c>
      <c r="G91" s="43" t="s">
        <v>1626</v>
      </c>
      <c r="H91" s="43" t="s">
        <v>1431</v>
      </c>
      <c r="I91" s="43"/>
      <c r="J91" s="44">
        <v>0</v>
      </c>
      <c r="K91" s="227">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9" t="s">
        <v>1699</v>
      </c>
      <c r="G92" s="43" t="s">
        <v>1626</v>
      </c>
      <c r="H92" s="43" t="s">
        <v>1431</v>
      </c>
      <c r="I92" s="43"/>
      <c r="J92" s="44">
        <v>0</v>
      </c>
      <c r="K92" s="227">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9" t="s">
        <v>1700</v>
      </c>
      <c r="G93" s="43" t="s">
        <v>1626</v>
      </c>
      <c r="H93" s="43" t="s">
        <v>1431</v>
      </c>
      <c r="I93" s="43"/>
      <c r="J93" s="44">
        <v>0</v>
      </c>
      <c r="K93" s="227">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7">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1701</v>
      </c>
      <c r="G95" s="43" t="s">
        <v>1626</v>
      </c>
      <c r="H95" s="43" t="s">
        <v>1431</v>
      </c>
      <c r="I95" s="43"/>
      <c r="J95" s="44">
        <v>0</v>
      </c>
      <c r="K95" s="227">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1702</v>
      </c>
      <c r="G96" s="43" t="s">
        <v>1626</v>
      </c>
      <c r="H96" s="43" t="s">
        <v>1431</v>
      </c>
      <c r="I96" s="43"/>
      <c r="J96" s="44">
        <v>0</v>
      </c>
      <c r="K96" s="227">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1703</v>
      </c>
      <c r="G97" s="43" t="s">
        <v>1626</v>
      </c>
      <c r="H97" s="43" t="s">
        <v>1431</v>
      </c>
      <c r="I97" s="43"/>
      <c r="J97" s="44">
        <v>0</v>
      </c>
      <c r="K97" s="227">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1704</v>
      </c>
      <c r="G98" s="43" t="s">
        <v>1626</v>
      </c>
      <c r="H98" s="43" t="s">
        <v>1431</v>
      </c>
      <c r="I98" s="43"/>
      <c r="J98" s="44">
        <v>0</v>
      </c>
      <c r="K98" s="227">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1705</v>
      </c>
      <c r="G99" s="43" t="s">
        <v>1626</v>
      </c>
      <c r="H99" s="43" t="s">
        <v>1431</v>
      </c>
      <c r="I99" s="43"/>
      <c r="J99" s="44">
        <v>0</v>
      </c>
      <c r="K99" s="227">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1706</v>
      </c>
      <c r="G100" s="43" t="s">
        <v>1626</v>
      </c>
      <c r="H100" s="43" t="s">
        <v>1431</v>
      </c>
      <c r="I100" s="43"/>
      <c r="J100" s="44">
        <v>0</v>
      </c>
      <c r="K100" s="227">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1707</v>
      </c>
      <c r="G101" s="43" t="s">
        <v>1626</v>
      </c>
      <c r="H101" s="43" t="s">
        <v>1431</v>
      </c>
      <c r="I101" s="43"/>
      <c r="J101" s="44">
        <v>0</v>
      </c>
      <c r="K101" s="227">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1708</v>
      </c>
      <c r="G102" s="43" t="s">
        <v>1626</v>
      </c>
      <c r="H102" s="43" t="s">
        <v>1431</v>
      </c>
      <c r="I102" s="43"/>
      <c r="J102" s="44">
        <v>0</v>
      </c>
      <c r="K102" s="227">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1709</v>
      </c>
      <c r="G103" s="43" t="s">
        <v>1626</v>
      </c>
      <c r="H103" s="43" t="s">
        <v>1431</v>
      </c>
      <c r="I103" s="43"/>
      <c r="J103" s="44">
        <v>0</v>
      </c>
      <c r="K103" s="227">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1710</v>
      </c>
      <c r="G104" s="43" t="s">
        <v>1611</v>
      </c>
      <c r="H104" s="43" t="s">
        <v>1429</v>
      </c>
      <c r="I104" s="43"/>
      <c r="J104" s="44">
        <v>0</v>
      </c>
      <c r="K104" s="227">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1611</v>
      </c>
      <c r="H105" s="43" t="s">
        <v>1430</v>
      </c>
      <c r="I105" s="43"/>
      <c r="J105" s="44">
        <v>0</v>
      </c>
      <c r="K105" s="227">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1711</v>
      </c>
      <c r="G106" s="43" t="s">
        <v>1479</v>
      </c>
      <c r="H106" s="43" t="s">
        <v>1429</v>
      </c>
      <c r="I106" s="43"/>
      <c r="J106" s="44">
        <v>0</v>
      </c>
      <c r="K106" s="227">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1712</v>
      </c>
      <c r="G107" s="43" t="s">
        <v>1479</v>
      </c>
      <c r="H107" s="43" t="s">
        <v>1429</v>
      </c>
      <c r="I107" s="43"/>
      <c r="J107" s="44">
        <v>0</v>
      </c>
      <c r="K107" s="227">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7">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7">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7">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7">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7">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7">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1713</v>
      </c>
      <c r="G114" s="43" t="s">
        <v>1479</v>
      </c>
      <c r="H114" s="43" t="s">
        <v>1429</v>
      </c>
      <c r="I114" s="43"/>
      <c r="J114" s="44">
        <v>0</v>
      </c>
      <c r="K114" s="227">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1714</v>
      </c>
      <c r="G115" s="43" t="s">
        <v>1479</v>
      </c>
      <c r="H115" s="43" t="s">
        <v>1429</v>
      </c>
      <c r="I115" s="43"/>
      <c r="J115" s="44">
        <v>0</v>
      </c>
      <c r="K115" s="227">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7">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7">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1715</v>
      </c>
      <c r="G118" s="43" t="s">
        <v>1480</v>
      </c>
      <c r="H118" s="43" t="s">
        <v>1430</v>
      </c>
      <c r="I118" s="43"/>
      <c r="J118" s="44">
        <v>0</v>
      </c>
      <c r="K118" s="227">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1716</v>
      </c>
      <c r="G119" s="43" t="s">
        <v>1477</v>
      </c>
      <c r="H119" s="43" t="s">
        <v>1431</v>
      </c>
      <c r="I119" s="43"/>
      <c r="J119" s="44">
        <v>0</v>
      </c>
      <c r="K119" s="227">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7">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7">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7">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1717</v>
      </c>
      <c r="G123" s="43" t="s">
        <v>1628</v>
      </c>
      <c r="H123" s="43" t="s">
        <v>1429</v>
      </c>
      <c r="I123" s="43"/>
      <c r="J123" s="44">
        <v>0</v>
      </c>
      <c r="K123" s="227">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7">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1718</v>
      </c>
      <c r="G125" s="43" t="s">
        <v>1609</v>
      </c>
      <c r="H125" s="43" t="s">
        <v>1431</v>
      </c>
      <c r="I125" s="43"/>
      <c r="J125" s="44">
        <v>0</v>
      </c>
      <c r="K125" s="227">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1719</v>
      </c>
      <c r="G126" s="43" t="s">
        <v>1609</v>
      </c>
      <c r="H126" s="43" t="s">
        <v>1431</v>
      </c>
      <c r="I126" s="43"/>
      <c r="J126" s="44">
        <v>0</v>
      </c>
      <c r="K126" s="227">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1720</v>
      </c>
      <c r="G127" s="43" t="s">
        <v>1480</v>
      </c>
      <c r="H127" s="43" t="s">
        <v>1430</v>
      </c>
      <c r="I127" s="43"/>
      <c r="J127" s="44">
        <v>0</v>
      </c>
      <c r="K127" s="227">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7">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1721</v>
      </c>
      <c r="G129" s="43" t="s">
        <v>1639</v>
      </c>
      <c r="H129" s="43" t="s">
        <v>1431</v>
      </c>
      <c r="I129" s="43"/>
      <c r="J129" s="44">
        <v>0</v>
      </c>
      <c r="K129" s="227">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1722</v>
      </c>
      <c r="G130" s="43" t="s">
        <v>1661</v>
      </c>
      <c r="H130" s="43" t="s">
        <v>1429</v>
      </c>
      <c r="I130" s="43"/>
      <c r="J130" s="44">
        <v>0</v>
      </c>
      <c r="K130" s="227">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1672</v>
      </c>
      <c r="H131" s="43" t="s">
        <v>1429</v>
      </c>
      <c r="I131" s="43"/>
      <c r="J131" s="44">
        <v>0</v>
      </c>
      <c r="K131" s="227">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1723</v>
      </c>
      <c r="G132" s="43" t="s">
        <v>1672</v>
      </c>
      <c r="H132" s="43" t="s">
        <v>1431</v>
      </c>
      <c r="I132" s="43"/>
      <c r="J132" s="44">
        <v>0</v>
      </c>
      <c r="K132" s="227">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1724</v>
      </c>
      <c r="G133" s="43" t="s">
        <v>1479</v>
      </c>
      <c r="H133" s="43" t="s">
        <v>1429</v>
      </c>
      <c r="I133" s="43"/>
      <c r="J133" s="44">
        <v>0</v>
      </c>
      <c r="K133" s="227">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1725</v>
      </c>
      <c r="G134" s="43" t="s">
        <v>1479</v>
      </c>
      <c r="H134" s="43" t="s">
        <v>1429</v>
      </c>
      <c r="I134" s="43"/>
      <c r="J134" s="44">
        <v>0</v>
      </c>
      <c r="K134" s="227">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7">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7">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7">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7">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7">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7">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7">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7">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1726</v>
      </c>
      <c r="G143" s="43" t="s">
        <v>1479</v>
      </c>
      <c r="H143" s="43" t="s">
        <v>1429</v>
      </c>
      <c r="I143" s="43"/>
      <c r="J143" s="44">
        <v>0</v>
      </c>
      <c r="K143" s="227">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1727</v>
      </c>
      <c r="G144" s="43" t="s">
        <v>1479</v>
      </c>
      <c r="H144" s="43" t="s">
        <v>1429</v>
      </c>
      <c r="I144" s="43"/>
      <c r="J144" s="44">
        <v>0</v>
      </c>
      <c r="K144" s="227">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1728</v>
      </c>
      <c r="G145" s="43" t="s">
        <v>1480</v>
      </c>
      <c r="H145" s="43" t="s">
        <v>1430</v>
      </c>
      <c r="I145" s="43"/>
      <c r="J145" s="44">
        <v>0</v>
      </c>
      <c r="K145" s="227">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1729</v>
      </c>
      <c r="G146" s="43" t="s">
        <v>1479</v>
      </c>
      <c r="H146" s="43" t="s">
        <v>1429</v>
      </c>
      <c r="I146" s="43"/>
      <c r="J146" s="44">
        <v>0</v>
      </c>
      <c r="K146" s="227">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1730</v>
      </c>
      <c r="G147" s="43" t="s">
        <v>1479</v>
      </c>
      <c r="H147" s="43" t="s">
        <v>1429</v>
      </c>
      <c r="I147" s="43"/>
      <c r="J147" s="44">
        <v>0</v>
      </c>
      <c r="K147" s="227">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7">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7">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1665</v>
      </c>
      <c r="H150" s="43" t="s">
        <v>1430</v>
      </c>
      <c r="I150" s="43"/>
      <c r="J150" s="44">
        <v>0</v>
      </c>
      <c r="K150" s="227">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1611</v>
      </c>
      <c r="H151" s="43" t="s">
        <v>1430</v>
      </c>
      <c r="I151" s="43"/>
      <c r="J151" s="44">
        <v>0</v>
      </c>
      <c r="K151" s="227">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1672</v>
      </c>
      <c r="H152" s="43" t="s">
        <v>1429</v>
      </c>
      <c r="I152" s="43"/>
      <c r="J152" s="44">
        <v>0</v>
      </c>
      <c r="K152" s="227">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1731</v>
      </c>
      <c r="G153" s="43" t="s">
        <v>1479</v>
      </c>
      <c r="H153" s="43" t="s">
        <v>1429</v>
      </c>
      <c r="I153" s="43"/>
      <c r="J153" s="44">
        <v>0</v>
      </c>
      <c r="K153" s="227">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1732</v>
      </c>
      <c r="G154" s="43" t="s">
        <v>1479</v>
      </c>
      <c r="H154" s="43" t="s">
        <v>1429</v>
      </c>
      <c r="I154" s="43"/>
      <c r="J154" s="44">
        <v>0</v>
      </c>
      <c r="K154" s="227">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7">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7">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7">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1733</v>
      </c>
      <c r="G158" s="43" t="s">
        <v>1473</v>
      </c>
      <c r="H158" s="43" t="s">
        <v>1429</v>
      </c>
      <c r="I158" s="43"/>
      <c r="J158" s="44">
        <v>0</v>
      </c>
      <c r="K158" s="227">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7">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1734</v>
      </c>
      <c r="G160" s="43" t="s">
        <v>1629</v>
      </c>
      <c r="H160" s="43" t="s">
        <v>1429</v>
      </c>
      <c r="I160" s="43"/>
      <c r="J160" s="44">
        <v>0</v>
      </c>
      <c r="K160" s="227">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1735</v>
      </c>
      <c r="G161" s="43" t="s">
        <v>1621</v>
      </c>
      <c r="H161" s="43" t="s">
        <v>1429</v>
      </c>
      <c r="I161" s="43"/>
      <c r="J161" s="44">
        <v>0</v>
      </c>
      <c r="K161" s="227">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1736</v>
      </c>
      <c r="G162" s="43" t="s">
        <v>1479</v>
      </c>
      <c r="H162" s="43" t="s">
        <v>1429</v>
      </c>
      <c r="I162" s="43"/>
      <c r="J162" s="44">
        <v>0</v>
      </c>
      <c r="K162" s="227">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1737</v>
      </c>
      <c r="G163" s="43" t="s">
        <v>1479</v>
      </c>
      <c r="H163" s="43" t="s">
        <v>1429</v>
      </c>
      <c r="I163" s="43"/>
      <c r="J163" s="44">
        <v>0</v>
      </c>
      <c r="K163" s="227">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7">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1738</v>
      </c>
      <c r="G165" s="43" t="s">
        <v>1479</v>
      </c>
      <c r="H165" s="43" t="s">
        <v>1429</v>
      </c>
      <c r="I165" s="43"/>
      <c r="J165" s="44">
        <v>0</v>
      </c>
      <c r="K165" s="227">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1739</v>
      </c>
      <c r="G166" s="43" t="s">
        <v>1604</v>
      </c>
      <c r="H166" s="43" t="s">
        <v>1429</v>
      </c>
      <c r="I166" s="43"/>
      <c r="J166" s="44">
        <v>0</v>
      </c>
      <c r="K166" s="227">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1740</v>
      </c>
      <c r="G167" s="43" t="s">
        <v>1603</v>
      </c>
      <c r="H167" s="43" t="s">
        <v>1429</v>
      </c>
      <c r="I167" s="43"/>
      <c r="J167" s="44">
        <v>0</v>
      </c>
      <c r="K167" s="227">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1741</v>
      </c>
      <c r="G168" s="43" t="s">
        <v>1603</v>
      </c>
      <c r="H168" s="43" t="s">
        <v>1429</v>
      </c>
      <c r="I168" s="43"/>
      <c r="J168" s="44">
        <v>0</v>
      </c>
      <c r="K168" s="227">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1742</v>
      </c>
      <c r="G169" s="43" t="s">
        <v>1479</v>
      </c>
      <c r="H169" s="43" t="s">
        <v>1429</v>
      </c>
      <c r="I169" s="43"/>
      <c r="J169" s="44">
        <v>0</v>
      </c>
      <c r="K169" s="227">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1743</v>
      </c>
      <c r="G170" s="43" t="s">
        <v>1479</v>
      </c>
      <c r="H170" s="43" t="s">
        <v>1429</v>
      </c>
      <c r="I170" s="43"/>
      <c r="J170" s="44">
        <v>0</v>
      </c>
      <c r="K170" s="227">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7">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1744</v>
      </c>
      <c r="G172" s="43" t="s">
        <v>1479</v>
      </c>
      <c r="H172" s="43" t="s">
        <v>1429</v>
      </c>
      <c r="I172" s="43"/>
      <c r="J172" s="44">
        <v>0</v>
      </c>
      <c r="K172" s="227">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7">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7">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7">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7">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7">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1745</v>
      </c>
      <c r="G178" s="43" t="s">
        <v>1479</v>
      </c>
      <c r="H178" s="43" t="s">
        <v>1429</v>
      </c>
      <c r="I178" s="43"/>
      <c r="J178" s="44">
        <v>0</v>
      </c>
      <c r="K178" s="227">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7">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1611</v>
      </c>
      <c r="H180" s="43" t="s">
        <v>1430</v>
      </c>
      <c r="I180" s="43"/>
      <c r="J180" s="44">
        <v>0</v>
      </c>
      <c r="K180" s="227">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7">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7">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7">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1746</v>
      </c>
      <c r="G184" s="43" t="s">
        <v>1480</v>
      </c>
      <c r="H184" s="43" t="s">
        <v>1430</v>
      </c>
      <c r="I184" s="43"/>
      <c r="J184" s="44">
        <v>0</v>
      </c>
      <c r="K184" s="227">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1669</v>
      </c>
      <c r="H185" s="43" t="s">
        <v>1431</v>
      </c>
      <c r="I185" s="43"/>
      <c r="J185" s="44">
        <v>0</v>
      </c>
      <c r="K185" s="227">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1660</v>
      </c>
      <c r="H186" s="43" t="s">
        <v>1429</v>
      </c>
      <c r="I186" s="43"/>
      <c r="J186" s="44">
        <v>0</v>
      </c>
      <c r="K186" s="227">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1669</v>
      </c>
      <c r="H187" s="43" t="s">
        <v>1431</v>
      </c>
      <c r="I187" s="43"/>
      <c r="J187" s="44">
        <v>0</v>
      </c>
      <c r="K187" s="227">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1747</v>
      </c>
      <c r="G188" s="43" t="s">
        <v>1479</v>
      </c>
      <c r="H188" s="43" t="s">
        <v>1429</v>
      </c>
      <c r="I188" s="43"/>
      <c r="J188" s="44">
        <v>0</v>
      </c>
      <c r="K188" s="227">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1748</v>
      </c>
      <c r="G189" s="43" t="s">
        <v>1479</v>
      </c>
      <c r="H189" s="43" t="s">
        <v>1429</v>
      </c>
      <c r="I189" s="43"/>
      <c r="J189" s="44">
        <v>0</v>
      </c>
      <c r="K189" s="227">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1749</v>
      </c>
      <c r="G190" s="43" t="s">
        <v>1479</v>
      </c>
      <c r="H190" s="43" t="s">
        <v>1429</v>
      </c>
      <c r="I190" s="43"/>
      <c r="J190" s="44">
        <v>0</v>
      </c>
      <c r="K190" s="227">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1611</v>
      </c>
      <c r="H191" s="43" t="s">
        <v>1430</v>
      </c>
      <c r="I191" s="43"/>
      <c r="J191" s="44">
        <v>0</v>
      </c>
      <c r="K191" s="227">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1750</v>
      </c>
      <c r="G192" s="43" t="s">
        <v>1479</v>
      </c>
      <c r="H192" s="43" t="s">
        <v>1429</v>
      </c>
      <c r="I192" s="43"/>
      <c r="J192" s="44">
        <v>0</v>
      </c>
      <c r="K192" s="227">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1660</v>
      </c>
      <c r="H193" s="43" t="s">
        <v>1430</v>
      </c>
      <c r="I193" s="43"/>
      <c r="J193" s="44">
        <v>0</v>
      </c>
      <c r="K193" s="227">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1751</v>
      </c>
      <c r="G194" s="43" t="s">
        <v>1479</v>
      </c>
      <c r="H194" s="43" t="s">
        <v>1429</v>
      </c>
      <c r="I194" s="43"/>
      <c r="J194" s="44">
        <v>0</v>
      </c>
      <c r="K194" s="227">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1752</v>
      </c>
      <c r="G195" s="43" t="s">
        <v>1479</v>
      </c>
      <c r="H195" s="43" t="s">
        <v>1429</v>
      </c>
      <c r="I195" s="43"/>
      <c r="J195" s="44">
        <v>0</v>
      </c>
      <c r="K195" s="227">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1753</v>
      </c>
      <c r="G196" s="43" t="s">
        <v>1479</v>
      </c>
      <c r="H196" s="43" t="s">
        <v>1429</v>
      </c>
      <c r="I196" s="43"/>
      <c r="J196" s="44">
        <v>0</v>
      </c>
      <c r="K196" s="227">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1754</v>
      </c>
      <c r="G197" s="43" t="s">
        <v>1479</v>
      </c>
      <c r="H197" s="43" t="s">
        <v>1429</v>
      </c>
      <c r="I197" s="43"/>
      <c r="J197" s="44">
        <v>0</v>
      </c>
      <c r="K197" s="227">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7">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7">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1755</v>
      </c>
      <c r="G200" s="43" t="s">
        <v>1665</v>
      </c>
      <c r="H200" s="43" t="s">
        <v>1429</v>
      </c>
      <c r="I200" s="43"/>
      <c r="J200" s="44">
        <v>0</v>
      </c>
      <c r="K200" s="227">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1660</v>
      </c>
      <c r="H201" s="43" t="s">
        <v>1430</v>
      </c>
      <c r="I201" s="43"/>
      <c r="J201" s="44">
        <v>0</v>
      </c>
      <c r="K201" s="227">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1756</v>
      </c>
      <c r="G202" s="43" t="s">
        <v>1479</v>
      </c>
      <c r="H202" s="43" t="s">
        <v>1429</v>
      </c>
      <c r="I202" s="43"/>
      <c r="J202" s="44">
        <v>0</v>
      </c>
      <c r="K202" s="227">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7">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7">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7">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7">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7">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1757</v>
      </c>
      <c r="G208" s="43" t="s">
        <v>1683</v>
      </c>
      <c r="H208" s="43" t="s">
        <v>1431</v>
      </c>
      <c r="I208" s="43"/>
      <c r="J208" s="44">
        <v>0</v>
      </c>
      <c r="K208" s="227">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1669</v>
      </c>
      <c r="H209" s="43" t="s">
        <v>1431</v>
      </c>
      <c r="I209" s="43"/>
      <c r="J209" s="44">
        <v>0</v>
      </c>
      <c r="K209" s="227">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7">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1758</v>
      </c>
      <c r="G211" s="43" t="s">
        <v>1479</v>
      </c>
      <c r="H211" s="43" t="s">
        <v>1429</v>
      </c>
      <c r="I211" s="43"/>
      <c r="J211" s="44">
        <v>0</v>
      </c>
      <c r="K211" s="227">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1759</v>
      </c>
      <c r="G212" s="43" t="s">
        <v>1479</v>
      </c>
      <c r="H212" s="43" t="s">
        <v>1429</v>
      </c>
      <c r="I212" s="43"/>
      <c r="J212" s="44">
        <v>0</v>
      </c>
      <c r="K212" s="227">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1760</v>
      </c>
      <c r="G213" s="43" t="s">
        <v>1479</v>
      </c>
      <c r="H213" s="43" t="s">
        <v>1429</v>
      </c>
      <c r="I213" s="43"/>
      <c r="J213" s="44">
        <v>0</v>
      </c>
      <c r="K213" s="227">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1761</v>
      </c>
      <c r="G214" s="43" t="s">
        <v>1479</v>
      </c>
      <c r="H214" s="43" t="s">
        <v>1429</v>
      </c>
      <c r="I214" s="43"/>
      <c r="J214" s="44">
        <v>0</v>
      </c>
      <c r="K214" s="227">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1762</v>
      </c>
      <c r="G215" s="43" t="s">
        <v>1479</v>
      </c>
      <c r="H215" s="43" t="s">
        <v>1429</v>
      </c>
      <c r="I215" s="43"/>
      <c r="J215" s="44">
        <v>0</v>
      </c>
      <c r="K215" s="227">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7">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7">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1763</v>
      </c>
      <c r="G218" s="43" t="s">
        <v>1479</v>
      </c>
      <c r="H218" s="43" t="s">
        <v>1429</v>
      </c>
      <c r="I218" s="43"/>
      <c r="J218" s="44">
        <v>0</v>
      </c>
      <c r="K218" s="227">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7">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7">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7">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7">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7">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7">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7">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7">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7">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7">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7">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7">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7">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7">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7">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7">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7">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7">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7">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7">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7">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7">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7">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7">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7">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7">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7">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7">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7">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7">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7">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7">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7">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7">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7">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7">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7">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7">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7">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7">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7">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7">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7">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7">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7">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7">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7">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7">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7">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7">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7">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7">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7">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7">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7">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7">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7">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7">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7">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7">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7">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7">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7">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7">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7">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7">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7">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7">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7">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7">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7">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7">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7">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7">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7">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7">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7">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7">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7">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7">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7">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7">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7">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7">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7">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7">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7">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7">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7">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7">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7">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7">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7">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7">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7">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7">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7">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7">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7">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7">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7">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7">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7">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7">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7">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7">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7">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7">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7">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7">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7">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7">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7">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7">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7">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7">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7">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7">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7">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7">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7">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7">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7">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7">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7">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7">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7">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7">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7">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7">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7">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7">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7">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7">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7">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7">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7">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7">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7">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7">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7">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7">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7">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7">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7">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7">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7">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7">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7">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7">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7">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7">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7">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7">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7">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7">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7">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7">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7">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7">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7">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7">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7">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7">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7">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7">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7">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7">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7">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7">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7">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7">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7">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7">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7">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7">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7">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7"/>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7"/>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7"/>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7"/>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7"/>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7"/>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7"/>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7"/>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7"/>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7"/>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7"/>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7"/>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7"/>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7"/>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7"/>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7"/>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7"/>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7"/>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7"/>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7"/>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7"/>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7"/>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7"/>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7"/>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7"/>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7"/>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7"/>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7"/>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7"/>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7"/>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7"/>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7"/>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7"/>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7"/>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7"/>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7"/>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7"/>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7"/>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7"/>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7"/>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7"/>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7"/>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7"/>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7"/>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7"/>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7"/>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7"/>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7"/>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7"/>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7"/>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7"/>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7"/>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7"/>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7"/>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7"/>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7"/>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7"/>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7"/>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7"/>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7"/>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7"/>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7"/>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7"/>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7"/>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7"/>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7"/>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7"/>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7"/>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7"/>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7"/>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7"/>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7"/>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7"/>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7"/>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7"/>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7"/>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7"/>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7"/>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7"/>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7"/>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7"/>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7"/>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7"/>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7"/>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7"/>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7"/>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7"/>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7"/>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7"/>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7"/>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7"/>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7"/>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7"/>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7"/>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7"/>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7"/>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7"/>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7"/>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7"/>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7"/>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7"/>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7"/>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7"/>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7"/>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7"/>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7"/>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7"/>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7"/>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7"/>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7"/>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7"/>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7"/>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7"/>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7"/>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7"/>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7"/>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7"/>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7"/>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7"/>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7"/>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7"/>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7"/>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7"/>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7"/>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7"/>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7"/>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7"/>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7"/>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7"/>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7"/>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7"/>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7"/>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7"/>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7"/>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7"/>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7"/>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7"/>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7"/>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7"/>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7"/>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7"/>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7"/>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7"/>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7"/>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7"/>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7"/>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7"/>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7"/>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7"/>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7"/>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7"/>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7"/>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7"/>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7"/>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7"/>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7"/>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7"/>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7"/>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7"/>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7"/>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7"/>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7"/>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7"/>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7"/>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7"/>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7"/>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7"/>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7"/>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7"/>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7"/>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7"/>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7"/>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7"/>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7"/>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7"/>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7"/>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7"/>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7"/>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7"/>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7"/>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7"/>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7"/>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7"/>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7"/>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7"/>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7"/>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7"/>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7"/>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7"/>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7"/>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7"/>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7"/>
      <c r="N587" s="28"/>
    </row>
    <row r="588" spans="1:23" x14ac:dyDescent="0.25">
      <c r="D588" s="5" t="str">
        <f>IF(C588&lt;&gt;"",TEXT(C588,"00")&amp;"/01/"&amp;'Configurações Básicas'!$E$5,"")</f>
        <v/>
      </c>
      <c r="F588" s="217"/>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598" priority="88" operator="greaterThan">
      <formula>0</formula>
    </cfRule>
    <cfRule type="cellIs" dxfId="597" priority="89" operator="lessThan">
      <formula>0</formula>
    </cfRule>
  </conditionalFormatting>
  <conditionalFormatting sqref="E21:E586">
    <cfRule type="containsText" dxfId="596" priority="86" operator="containsText" text="Despesa">
      <formula>NOT(ISERROR(SEARCH("Despesa",E21)))</formula>
    </cfRule>
    <cfRule type="containsText" dxfId="595" priority="87" operator="containsText" text="Receita">
      <formula>NOT(ISERROR(SEARCH("Receita",E21)))</formula>
    </cfRule>
  </conditionalFormatting>
  <conditionalFormatting sqref="Q7:Q8">
    <cfRule type="cellIs" dxfId="594" priority="71" operator="greaterThan">
      <formula>0</formula>
    </cfRule>
  </conditionalFormatting>
  <conditionalFormatting sqref="Q9:Q10">
    <cfRule type="cellIs" dxfId="593" priority="70" operator="greaterThan">
      <formula>0</formula>
    </cfRule>
  </conditionalFormatting>
  <conditionalFormatting sqref="Q11:Q12">
    <cfRule type="cellIs" dxfId="592" priority="68" operator="greaterThan">
      <formula>0</formula>
    </cfRule>
    <cfRule type="cellIs" dxfId="591" priority="69" operator="lessThan">
      <formula>0</formula>
    </cfRule>
  </conditionalFormatting>
  <conditionalFormatting sqref="Q13:Q14">
    <cfRule type="cellIs" dxfId="590" priority="66" operator="lessThan">
      <formula>0</formula>
    </cfRule>
    <cfRule type="cellIs" dxfId="589" priority="67" operator="greaterThan">
      <formula>0</formula>
    </cfRule>
  </conditionalFormatting>
  <conditionalFormatting sqref="E21:E586">
    <cfRule type="expression" dxfId="588" priority="102" stopIfTrue="1">
      <formula>NOT(ISERROR(SEARCH("Investimentos",E21)))</formula>
    </cfRule>
  </conditionalFormatting>
  <conditionalFormatting sqref="Q5:Q6">
    <cfRule type="cellIs" dxfId="587" priority="45" operator="greaterThan">
      <formula>0</formula>
    </cfRule>
  </conditionalFormatting>
  <conditionalFormatting sqref="E5:E586">
    <cfRule type="containsText" dxfId="586" priority="43" operator="containsText" text="Despesa">
      <formula>NOT(ISERROR(SEARCH("Despesa",E5)))</formula>
    </cfRule>
    <cfRule type="containsText" dxfId="585" priority="44" operator="containsText" text="Receita">
      <formula>NOT(ISERROR(SEARCH("Receita",E5)))</formula>
    </cfRule>
    <cfRule type="containsText" dxfId="584" priority="7" operator="containsText" text="IMPOSTOS">
      <formula>NOT(ISERROR(SEARCH("IMPOSTOS",E5)))</formula>
    </cfRule>
    <cfRule type="containsText" dxfId="583" priority="6" operator="containsText" text="DESPESAS COM PRODUTOS">
      <formula>NOT(ISERROR(SEARCH("DESPESAS COM PRODUTOS",E5)))</formula>
    </cfRule>
    <cfRule type="containsText" dxfId="582" priority="5" operator="containsText" text="DESPESAS COM SERVIÇOS">
      <formula>NOT(ISERROR(SEARCH("DESPESAS COM SERVIÇOS",E5)))</formula>
    </cfRule>
    <cfRule type="containsText" dxfId="581" priority="4" operator="containsText" text="DESPESAS COM RH">
      <formula>NOT(ISERROR(SEARCH("DESPESAS COM RH",E5)))</formula>
    </cfRule>
    <cfRule type="containsText" dxfId="580" priority="3" operator="containsText" text="DESPESAS NÃO OPERACIONAIS">
      <formula>NOT(ISERROR(SEARCH("DESPESAS NÃO OPERACIONAIS",E5)))</formula>
    </cfRule>
    <cfRule type="containsText" dxfId="579" priority="2" operator="containsText" text="DESPESAS DE MARKETING">
      <formula>NOT(ISERROR(SEARCH("DESPESAS DE MARKETING",E5)))</formula>
    </cfRule>
    <cfRule type="containsText" dxfId="578" priority="1" operator="containsText" text="INVESTIMENTOS">
      <formula>NOT(ISERROR(SEARCH("INVESTIMENTOS",E5)))</formula>
    </cfRule>
  </conditionalFormatting>
  <conditionalFormatting sqref="E5:E586">
    <cfRule type="expression" dxfId="577" priority="116" stopIfTrue="1">
      <formula>NOT(ISERROR(SEARCH("Investimentos",E5)))</formula>
    </cfRule>
  </conditionalFormatting>
  <conditionalFormatting sqref="E20">
    <cfRule type="containsText" dxfId="576" priority="37" operator="containsText" text="Despesa">
      <formula>NOT(ISERROR(SEARCH("Despesa",E20)))</formula>
    </cfRule>
    <cfRule type="containsText" dxfId="575" priority="38" operator="containsText" text="Receita">
      <formula>NOT(ISERROR(SEARCH("Receita",E20)))</formula>
    </cfRule>
  </conditionalFormatting>
  <conditionalFormatting sqref="E20">
    <cfRule type="expression" dxfId="574" priority="123" stopIfTrue="1">
      <formula>NOT(ISERROR(SEARCH("Investimentos",E20)))</formula>
    </cfRule>
  </conditionalFormatting>
  <conditionalFormatting sqref="M22:M586 L21:L586">
    <cfRule type="containsText" dxfId="573" priority="31" operator="containsText" text="Não Pago">
      <formula>NOT(ISERROR(SEARCH("Não Pago",L21)))</formula>
    </cfRule>
    <cfRule type="containsText" dxfId="572" priority="32" operator="containsText" text="Pago">
      <formula>NOT(ISERROR(SEARCH("Pago",L21)))</formula>
    </cfRule>
  </conditionalFormatting>
  <conditionalFormatting sqref="M21">
    <cfRule type="containsText" dxfId="571" priority="27" operator="containsText" text="Não Pago">
      <formula>NOT(ISERROR(SEARCH("Não Pago",M21)))</formula>
    </cfRule>
    <cfRule type="containsText" dxfId="570" priority="28" operator="containsText" text="Pago">
      <formula>NOT(ISERROR(SEARCH("Pago",M21)))</formula>
    </cfRule>
  </conditionalFormatting>
  <conditionalFormatting sqref="M5:M19">
    <cfRule type="containsText" dxfId="569" priority="25" operator="containsText" text="Não Pago">
      <formula>NOT(ISERROR(SEARCH("Não Pago",M5)))</formula>
    </cfRule>
    <cfRule type="containsText" dxfId="568" priority="26" operator="containsText" text="Pago">
      <formula>NOT(ISERROR(SEARCH("Pago",M5)))</formula>
    </cfRule>
  </conditionalFormatting>
  <conditionalFormatting sqref="M20">
    <cfRule type="containsText" dxfId="567" priority="23" operator="containsText" text="Não Pago">
      <formula>NOT(ISERROR(SEARCH("Não Pago",M20)))</formula>
    </cfRule>
    <cfRule type="containsText" dxfId="566" priority="24" operator="containsText" text="Pago">
      <formula>NOT(ISERROR(SEARCH("Pago",M20)))</formula>
    </cfRule>
  </conditionalFormatting>
  <conditionalFormatting sqref="L5:L586">
    <cfRule type="containsText" dxfId="565" priority="17" operator="containsText" text="Não Pago">
      <formula>NOT(ISERROR(SEARCH("Não Pago",L5)))</formula>
    </cfRule>
    <cfRule type="containsText" dxfId="564" priority="18" operator="containsText" text="Pago">
      <formula>NOT(ISERROR(SEARCH("Pago",L5)))</formula>
    </cfRule>
  </conditionalFormatting>
  <conditionalFormatting sqref="L20">
    <cfRule type="containsText" dxfId="563" priority="15" operator="containsText" text="Não Pago">
      <formula>NOT(ISERROR(SEARCH("Não Pago",L20)))</formula>
    </cfRule>
    <cfRule type="containsText" dxfId="562" priority="16" operator="containsText" text="Pago">
      <formula>NOT(ISERROR(SEARCH("Pago",L20)))</formula>
    </cfRule>
  </conditionalFormatting>
  <conditionalFormatting sqref="L5:L586">
    <cfRule type="cellIs" dxfId="561" priority="14" operator="equal">
      <formula>"Realizado"</formula>
    </cfRule>
  </conditionalFormatting>
  <conditionalFormatting sqref="L22">
    <cfRule type="containsText" dxfId="560" priority="12" operator="containsText" text="Não Pago">
      <formula>NOT(ISERROR(SEARCH("Não Pago",L22)))</formula>
    </cfRule>
    <cfRule type="containsText" dxfId="559" priority="13" operator="containsText" text="Pago">
      <formula>NOT(ISERROR(SEARCH("Pago",L22)))</formula>
    </cfRule>
  </conditionalFormatting>
  <conditionalFormatting sqref="L27">
    <cfRule type="containsText" dxfId="558" priority="10" operator="containsText" text="Não Pago">
      <formula>NOT(ISERROR(SEARCH("Não Pago",L27)))</formula>
    </cfRule>
    <cfRule type="containsText" dxfId="557" priority="11" operator="containsText" text="Pago">
      <formula>NOT(ISERROR(SEARCH("Pago",L27)))</formula>
    </cfRule>
  </conditionalFormatting>
  <conditionalFormatting sqref="L34">
    <cfRule type="containsText" dxfId="556" priority="8" operator="containsText" text="Não Pago">
      <formula>NOT(ISERROR(SEARCH("Não Pago",L34)))</formula>
    </cfRule>
    <cfRule type="containsText" dxfId="555"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IF(C5&lt;&gt;"",TEXT(C5,"00")&amp;"/02/"&amp;'Configurações Básicas'!$E$5,"")</f>
        <v/>
      </c>
      <c r="E5" s="43"/>
      <c r="F5" s="148"/>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229</v>
      </c>
      <c r="Q5" s="248">
        <f>Jan!Q13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IF(C6&lt;&gt;"",TEXT(C6,"00")&amp;"/02/"&amp;'Configurações Básicas'!$E$5,"")</f>
        <v/>
      </c>
      <c r="E6" s="43"/>
      <c r="F6" s="148"/>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IF(C7&lt;&gt;"",TEXT(C7,"00")&amp;"/02/"&amp;'Configurações Básicas'!$E$5,"")</f>
        <v/>
      </c>
      <c r="E7" s="43"/>
      <c r="F7" s="148"/>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IF(C8&lt;&gt;"",TEXT(C8,"00")&amp;"/02/"&amp;'Configurações Básicas'!$E$5,"")</f>
        <v/>
      </c>
      <c r="E8" s="43"/>
      <c r="F8" s="148"/>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IF(C9&lt;&gt;"",TEXT(C9,"00")&amp;"/02/"&amp;'Configurações Básicas'!$E$5,"")</f>
        <v/>
      </c>
      <c r="E9" s="43"/>
      <c r="F9" s="148"/>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IF(C10&lt;&gt;"",TEXT(C10,"00")&amp;"/02/"&amp;'Configurações Básicas'!$E$5,"")</f>
        <v/>
      </c>
      <c r="E10" s="43"/>
      <c r="F10" s="148"/>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IF(C11&lt;&gt;"",TEXT(C11,"00")&amp;"/02/"&amp;'Configurações Básicas'!$E$5,"")</f>
        <v/>
      </c>
      <c r="E11" s="43"/>
      <c r="F11" s="148"/>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IF(C12&lt;&gt;"",TEXT(C12,"00")&amp;"/02/"&amp;'Configurações Básicas'!$E$5,"")</f>
        <v/>
      </c>
      <c r="E12" s="43"/>
      <c r="F12" s="148"/>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IF(C13&lt;&gt;"",TEXT(C13,"00")&amp;"/02/"&amp;'Configurações Básicas'!$E$5,"")</f>
        <v/>
      </c>
      <c r="E13" s="43"/>
      <c r="F13" s="148"/>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IF(C14&lt;&gt;"",TEXT(C14,"00")&amp;"/02/"&amp;'Configurações Básicas'!$E$5,"")</f>
        <v/>
      </c>
      <c r="E14" s="43"/>
      <c r="F14" s="148"/>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IF(C15&lt;&gt;"",TEXT(C15,"00")&amp;"/02/"&amp;'Configurações Básicas'!$E$5,"")</f>
        <v/>
      </c>
      <c r="E15" s="43"/>
      <c r="F15" s="148"/>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IF(C16&lt;&gt;"",TEXT(C16,"00")&amp;"/02/"&amp;'Configurações Básicas'!$E$5,"")</f>
        <v/>
      </c>
      <c r="E16" s="43"/>
      <c r="F16" s="148"/>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IF(C17&lt;&gt;"",TEXT(C17,"00")&amp;"/02/"&amp;'Configurações Básicas'!$E$5,"")</f>
        <v/>
      </c>
      <c r="E17" s="43"/>
      <c r="F17" s="148"/>
      <c r="G17" s="23"/>
      <c r="H17" s="23"/>
      <c r="I17" s="2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IF(C18&lt;&gt;"",TEXT(C18,"00")&amp;"/02/"&amp;'Configurações Básicas'!$E$5,"")</f>
        <v/>
      </c>
      <c r="E18" s="43"/>
      <c r="F18" s="148"/>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IF(C19&lt;&gt;"",TEXT(C19,"00")&amp;"/02/"&amp;'Configurações Básicas'!$E$5,"")</f>
        <v/>
      </c>
      <c r="E19" s="43"/>
      <c r="F19" s="148"/>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IF(C20&lt;&gt;"",TEXT(C20,"00")&amp;"/02/"&amp;'Configurações Básicas'!$E$5,"")</f>
        <v/>
      </c>
      <c r="E20" s="43"/>
      <c r="F20" s="148"/>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IF(C21&lt;&gt;"",TEXT(C21,"00")&amp;"/02/"&amp;'Configurações Básicas'!$E$5,"")</f>
        <v/>
      </c>
      <c r="E21" s="43"/>
      <c r="F21" s="148"/>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IF(C22&lt;&gt;"",TEXT(C22,"00")&amp;"/02/"&amp;'Configurações Básicas'!$E$5,"")</f>
        <v/>
      </c>
      <c r="E22" s="43"/>
      <c r="F22" s="148"/>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IF(C23&lt;&gt;"",TEXT(C23,"00")&amp;"/02/"&amp;'Configurações Básicas'!$E$5,"")</f>
        <v/>
      </c>
      <c r="E23" s="43"/>
      <c r="F23" s="148"/>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IF(C24&lt;&gt;"",TEXT(C24,"00")&amp;"/02/"&amp;'Configurações Básicas'!$E$5,"")</f>
        <v/>
      </c>
      <c r="E24" s="43"/>
      <c r="F24" s="148"/>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IF(C25&lt;&gt;"",TEXT(C25,"00")&amp;"/02/"&amp;'Configurações Básicas'!$E$5,"")</f>
        <v/>
      </c>
      <c r="E25" s="43"/>
      <c r="F25" s="148"/>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IF(C26&lt;&gt;"",TEXT(C26,"00")&amp;"/02/"&amp;'Configurações Básicas'!$E$5,"")</f>
        <v/>
      </c>
      <c r="E26" s="43"/>
      <c r="F26" s="148"/>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IF(C27&lt;&gt;"",TEXT(C27,"00")&amp;"/02/"&amp;'Configurações Básicas'!$E$5,"")</f>
        <v/>
      </c>
      <c r="E27" s="43"/>
      <c r="F27" s="148"/>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IF(C28&lt;&gt;"",TEXT(C28,"00")&amp;"/02/"&amp;'Configurações Básicas'!$E$5,"")</f>
        <v/>
      </c>
      <c r="E28" s="43"/>
      <c r="F28" s="148"/>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IF(C29&lt;&gt;"",TEXT(C29,"00")&amp;"/02/"&amp;'Configurações Básicas'!$E$5,"")</f>
        <v/>
      </c>
      <c r="E29" s="43"/>
      <c r="F29" s="148"/>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IF(C30&lt;&gt;"",TEXT(C30,"00")&amp;"/02/"&amp;'Configurações Básicas'!$E$5,"")</f>
        <v/>
      </c>
      <c r="E30" s="43"/>
      <c r="F30" s="148"/>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IF(C31&lt;&gt;"",TEXT(C31,"00")&amp;"/02/"&amp;'Configurações Básicas'!$E$5,"")</f>
        <v/>
      </c>
      <c r="E31" s="43"/>
      <c r="F31" s="148"/>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IF(C32&lt;&gt;"",TEXT(C32,"00")&amp;"/02/"&amp;'Configurações Básicas'!$E$5,"")</f>
        <v/>
      </c>
      <c r="E32" s="43"/>
      <c r="F32" s="148"/>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IF(C33&lt;&gt;"",TEXT(C33,"00")&amp;"/02/"&amp;'Configurações Básicas'!$E$5,"")</f>
        <v/>
      </c>
      <c r="E33" s="43"/>
      <c r="F33" s="148"/>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IF(C34&lt;&gt;"",TEXT(C34,"00")&amp;"/02/"&amp;'Configurações Básicas'!$E$5,"")</f>
        <v/>
      </c>
      <c r="E34" s="43"/>
      <c r="F34" s="148"/>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IF(C35&lt;&gt;"",TEXT(C35,"00")&amp;"/02/"&amp;'Configurações Básicas'!$E$5,"")</f>
        <v/>
      </c>
      <c r="E35" s="43"/>
      <c r="F35" s="148"/>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IF(C36&lt;&gt;"",TEXT(C36,"00")&amp;"/02/"&amp;'Configurações Básicas'!$E$5,"")</f>
        <v/>
      </c>
      <c r="E36" s="43"/>
      <c r="F36" s="148"/>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IF(C37&lt;&gt;"",TEXT(C37,"00")&amp;"/02/"&amp;'Configurações Básicas'!$E$5,"")</f>
        <v/>
      </c>
      <c r="E37" s="43"/>
      <c r="F37" s="148"/>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IF(C38&lt;&gt;"",TEXT(C38,"00")&amp;"/02/"&amp;'Configurações Básicas'!$E$5,"")</f>
        <v/>
      </c>
      <c r="E38" s="43"/>
      <c r="F38" s="148"/>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IF(C39&lt;&gt;"",TEXT(C39,"00")&amp;"/02/"&amp;'Configurações Básicas'!$E$5,"")</f>
        <v/>
      </c>
      <c r="E39" s="43"/>
      <c r="F39" s="148"/>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IF(C40&lt;&gt;"",TEXT(C40,"00")&amp;"/02/"&amp;'Configurações Básicas'!$E$5,"")</f>
        <v/>
      </c>
      <c r="E40" s="43"/>
      <c r="F40" s="148"/>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IF(C41&lt;&gt;"",TEXT(C41,"00")&amp;"/02/"&amp;'Configurações Básicas'!$E$5,"")</f>
        <v/>
      </c>
      <c r="E41" s="43"/>
      <c r="F41" s="148"/>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IF(C42&lt;&gt;"",TEXT(C42,"00")&amp;"/02/"&amp;'Configurações Básicas'!$E$5,"")</f>
        <v/>
      </c>
      <c r="E42" s="43"/>
      <c r="F42" s="148"/>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IF(C43&lt;&gt;"",TEXT(C43,"00")&amp;"/02/"&amp;'Configurações Básicas'!$E$5,"")</f>
        <v/>
      </c>
      <c r="E43" s="43"/>
      <c r="F43" s="148"/>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IF(C44&lt;&gt;"",TEXT(C44,"00")&amp;"/02/"&amp;'Configurações Básicas'!$E$5,"")</f>
        <v/>
      </c>
      <c r="E44" s="43"/>
      <c r="F44" s="148"/>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IF(C45&lt;&gt;"",TEXT(C45,"00")&amp;"/02/"&amp;'Configurações Básicas'!$E$5,"")</f>
        <v/>
      </c>
      <c r="E45" s="43"/>
      <c r="F45" s="148"/>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IF(C46&lt;&gt;"",TEXT(C46,"00")&amp;"/02/"&amp;'Configurações Básicas'!$E$5,"")</f>
        <v/>
      </c>
      <c r="E46" s="43"/>
      <c r="F46" s="148"/>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IF(C47&lt;&gt;"",TEXT(C47,"00")&amp;"/02/"&amp;'Configurações Básicas'!$E$5,"")</f>
        <v/>
      </c>
      <c r="E47" s="43"/>
      <c r="F47" s="148"/>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IF(C48&lt;&gt;"",TEXT(C48,"00")&amp;"/02/"&amp;'Configurações Básicas'!$E$5,"")</f>
        <v/>
      </c>
      <c r="E48" s="43"/>
      <c r="F48" s="148"/>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IF(C49&lt;&gt;"",TEXT(C49,"00")&amp;"/02/"&amp;'Configurações Básicas'!$E$5,"")</f>
        <v/>
      </c>
      <c r="E49" s="43"/>
      <c r="F49" s="148"/>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IF(C50&lt;&gt;"",TEXT(C50,"00")&amp;"/02/"&amp;'Configurações Básicas'!$E$5,"")</f>
        <v/>
      </c>
      <c r="E50" s="43"/>
      <c r="F50" s="148"/>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IF(C51&lt;&gt;"",TEXT(C51,"00")&amp;"/02/"&amp;'Configurações Básicas'!$E$5,"")</f>
        <v/>
      </c>
      <c r="E51" s="43"/>
      <c r="F51" s="148"/>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IF(C52&lt;&gt;"",TEXT(C52,"00")&amp;"/02/"&amp;'Configurações Básicas'!$E$5,"")</f>
        <v/>
      </c>
      <c r="E52" s="43"/>
      <c r="F52" s="148"/>
      <c r="G52" s="23"/>
      <c r="H52" s="23"/>
      <c r="I52" s="2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IF(C53&lt;&gt;"",TEXT(C53,"00")&amp;"/02/"&amp;'Configurações Básicas'!$E$5,"")</f>
        <v/>
      </c>
      <c r="E53" s="43"/>
      <c r="F53" s="148"/>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IF(C54&lt;&gt;"",TEXT(C54,"00")&amp;"/02/"&amp;'Configurações Básicas'!$E$5,"")</f>
        <v/>
      </c>
      <c r="E54" s="43"/>
      <c r="F54" s="148"/>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IF(C55&lt;&gt;"",TEXT(C55,"00")&amp;"/02/"&amp;'Configurações Básicas'!$E$5,"")</f>
        <v/>
      </c>
      <c r="E55" s="43"/>
      <c r="F55" s="148"/>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IF(C56&lt;&gt;"",TEXT(C56,"00")&amp;"/02/"&amp;'Configurações Básicas'!$E$5,"")</f>
        <v/>
      </c>
      <c r="E56" s="43"/>
      <c r="F56" s="148"/>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IF(C57&lt;&gt;"",TEXT(C57,"00")&amp;"/02/"&amp;'Configurações Básicas'!$E$5,"")</f>
        <v/>
      </c>
      <c r="E57" s="43"/>
      <c r="F57" s="148"/>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IF(C58&lt;&gt;"",TEXT(C58,"00")&amp;"/02/"&amp;'Configurações Básicas'!$E$5,"")</f>
        <v/>
      </c>
      <c r="E58" s="43"/>
      <c r="F58" s="148"/>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IF(C59&lt;&gt;"",TEXT(C59,"00")&amp;"/02/"&amp;'Configurações Básicas'!$E$5,"")</f>
        <v/>
      </c>
      <c r="E59" s="43"/>
      <c r="F59" s="148"/>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IF(C60&lt;&gt;"",TEXT(C60,"00")&amp;"/02/"&amp;'Configurações Básicas'!$E$5,"")</f>
        <v/>
      </c>
      <c r="E60" s="43"/>
      <c r="F60" s="148"/>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IF(C61&lt;&gt;"",TEXT(C61,"00")&amp;"/02/"&amp;'Configurações Básicas'!$E$5,"")</f>
        <v/>
      </c>
      <c r="E61" s="43"/>
      <c r="F61" s="148"/>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IF(C62&lt;&gt;"",TEXT(C62,"00")&amp;"/02/"&amp;'Configurações Básicas'!$E$5,"")</f>
        <v/>
      </c>
      <c r="E62" s="43"/>
      <c r="F62" s="148"/>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IF(C63&lt;&gt;"",TEXT(C63,"00")&amp;"/02/"&amp;'Configurações Básicas'!$E$5,"")</f>
        <v/>
      </c>
      <c r="E63" s="43"/>
      <c r="F63" s="148"/>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IF(C64&lt;&gt;"",TEXT(C64,"00")&amp;"/02/"&amp;'Configurações Básicas'!$E$5,"")</f>
        <v/>
      </c>
      <c r="E64" s="43"/>
      <c r="F64" s="148"/>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IF(C65&lt;&gt;"",TEXT(C65,"00")&amp;"/02/"&amp;'Configurações Básicas'!$E$5,"")</f>
        <v/>
      </c>
      <c r="E65" s="43"/>
      <c r="F65" s="148"/>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IF(C66&lt;&gt;"",TEXT(C66,"00")&amp;"/02/"&amp;'Configurações Básicas'!$E$5,"")</f>
        <v/>
      </c>
      <c r="E66" s="43"/>
      <c r="F66" s="148"/>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IF(C67&lt;&gt;"",TEXT(C67,"00")&amp;"/02/"&amp;'Configurações Básicas'!$E$5,"")</f>
        <v/>
      </c>
      <c r="E67" s="43"/>
      <c r="F67" s="148"/>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IF(C68&lt;&gt;"",TEXT(C68,"00")&amp;"/02/"&amp;'Configurações Básicas'!$E$5,"")</f>
        <v/>
      </c>
      <c r="E68" s="43"/>
      <c r="F68" s="148"/>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IF(C69&lt;&gt;"",TEXT(C69,"00")&amp;"/02/"&amp;'Configurações Básicas'!$E$5,"")</f>
        <v/>
      </c>
      <c r="E69" s="43"/>
      <c r="F69" s="148"/>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IF(C70&lt;&gt;"",TEXT(C70,"00")&amp;"/02/"&amp;'Configurações Básicas'!$E$5,"")</f>
        <v/>
      </c>
      <c r="E70" s="43"/>
      <c r="F70" s="148"/>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IF(C71&lt;&gt;"",TEXT(C71,"00")&amp;"/02/"&amp;'Configurações Básicas'!$E$5,"")</f>
        <v/>
      </c>
      <c r="E71" s="43"/>
      <c r="F71" s="148"/>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IF(C72&lt;&gt;"",TEXT(C72,"00")&amp;"/02/"&amp;'Configurações Básicas'!$E$5,"")</f>
        <v/>
      </c>
      <c r="E72" s="43"/>
      <c r="F72" s="148"/>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IF(C73&lt;&gt;"",TEXT(C73,"00")&amp;"/02/"&amp;'Configurações Básicas'!$E$5,"")</f>
        <v/>
      </c>
      <c r="E73" s="43"/>
      <c r="F73" s="148"/>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IF(C74&lt;&gt;"",TEXT(C74,"00")&amp;"/02/"&amp;'Configurações Básicas'!$E$5,"")</f>
        <v/>
      </c>
      <c r="E74" s="43"/>
      <c r="F74" s="148"/>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IF(C75&lt;&gt;"",TEXT(C75,"00")&amp;"/02/"&amp;'Configurações Básicas'!$E$5,"")</f>
        <v/>
      </c>
      <c r="E75" s="43"/>
      <c r="F75" s="148"/>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IF(C76&lt;&gt;"",TEXT(C76,"00")&amp;"/02/"&amp;'Configurações Básicas'!$E$5,"")</f>
        <v/>
      </c>
      <c r="E76" s="43"/>
      <c r="F76" s="148"/>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IF(C77&lt;&gt;"",TEXT(C77,"00")&amp;"/02/"&amp;'Configurações Básicas'!$E$5,"")</f>
        <v/>
      </c>
      <c r="E77" s="43"/>
      <c r="F77" s="148"/>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IF(C78&lt;&gt;"",TEXT(C78,"00")&amp;"/02/"&amp;'Configurações Básicas'!$E$5,"")</f>
        <v/>
      </c>
      <c r="E78" s="43"/>
      <c r="F78" s="148"/>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IF(C79&lt;&gt;"",TEXT(C79,"00")&amp;"/02/"&amp;'Configurações Básicas'!$E$5,"")</f>
        <v/>
      </c>
      <c r="E79" s="43"/>
      <c r="F79" s="148"/>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IF(C80&lt;&gt;"",TEXT(C80,"00")&amp;"/02/"&amp;'Configurações Básicas'!$E$5,"")</f>
        <v/>
      </c>
      <c r="E80" s="43"/>
      <c r="F80" s="148"/>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IF(C81&lt;&gt;"",TEXT(C81,"00")&amp;"/02/"&amp;'Configurações Básicas'!$E$5,"")</f>
        <v/>
      </c>
      <c r="E81" s="43"/>
      <c r="F81" s="148"/>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IF(C82&lt;&gt;"",TEXT(C82,"00")&amp;"/02/"&amp;'Configurações Básicas'!$E$5,"")</f>
        <v/>
      </c>
      <c r="E82" s="43"/>
      <c r="F82" s="148"/>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IF(C83&lt;&gt;"",TEXT(C83,"00")&amp;"/02/"&amp;'Configurações Básicas'!$E$5,"")</f>
        <v/>
      </c>
      <c r="E83" s="43"/>
      <c r="F83" s="148"/>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IF(C84&lt;&gt;"",TEXT(C84,"00")&amp;"/02/"&amp;'Configurações Básicas'!$E$5,"")</f>
        <v/>
      </c>
      <c r="E84" s="43"/>
      <c r="F84" s="148"/>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IF(C85&lt;&gt;"",TEXT(C85,"00")&amp;"/02/"&amp;'Configurações Básicas'!$E$5,"")</f>
        <v/>
      </c>
      <c r="E85" s="43"/>
      <c r="F85" s="148"/>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IF(C86&lt;&gt;"",TEXT(C86,"00")&amp;"/02/"&amp;'Configurações Básicas'!$E$5,"")</f>
        <v/>
      </c>
      <c r="E86" s="43"/>
      <c r="F86" s="148"/>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IF(C87&lt;&gt;"",TEXT(C87,"00")&amp;"/02/"&amp;'Configurações Básicas'!$E$5,"")</f>
        <v/>
      </c>
      <c r="E87" s="43"/>
      <c r="F87" s="148"/>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IF(C88&lt;&gt;"",TEXT(C88,"00")&amp;"/02/"&amp;'Configurações Básicas'!$E$5,"")</f>
        <v/>
      </c>
      <c r="E88" s="43"/>
      <c r="F88" s="148"/>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IF(C89&lt;&gt;"",TEXT(C89,"00")&amp;"/02/"&amp;'Configurações Básicas'!$E$5,"")</f>
        <v/>
      </c>
      <c r="E89" s="43"/>
      <c r="F89" s="148"/>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IF(C90&lt;&gt;"",TEXT(C90,"00")&amp;"/02/"&amp;'Configurações Básicas'!$E$5,"")</f>
        <v/>
      </c>
      <c r="E90" s="43"/>
      <c r="F90" s="148"/>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IF(C91&lt;&gt;"",TEXT(C91,"00")&amp;"/02/"&amp;'Configurações Básicas'!$E$5,"")</f>
        <v/>
      </c>
      <c r="E91" s="43"/>
      <c r="F91" s="148"/>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IF(C92&lt;&gt;"",TEXT(C92,"00")&amp;"/02/"&amp;'Configurações Básicas'!$E$5,"")</f>
        <v/>
      </c>
      <c r="E92" s="43"/>
      <c r="F92" s="148"/>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IF(C93&lt;&gt;"",TEXT(C93,"00")&amp;"/02/"&amp;'Configurações Básicas'!$E$5,"")</f>
        <v/>
      </c>
      <c r="E93" s="43"/>
      <c r="F93" s="148"/>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IF(C94&lt;&gt;"",TEXT(C94,"00")&amp;"/02/"&amp;'Configurações Básicas'!$E$5,"")</f>
        <v/>
      </c>
      <c r="E94" s="43"/>
      <c r="F94" s="148"/>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IF(C95&lt;&gt;"",TEXT(C95,"00")&amp;"/02/"&amp;'Configurações Básicas'!$E$5,"")</f>
        <v/>
      </c>
      <c r="E95" s="43"/>
      <c r="F95" s="148"/>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IF(C96&lt;&gt;"",TEXT(C96,"00")&amp;"/02/"&amp;'Configurações Básicas'!$E$5,"")</f>
        <v/>
      </c>
      <c r="E96" s="43"/>
      <c r="F96" s="148"/>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IF(C97&lt;&gt;"",TEXT(C97,"00")&amp;"/02/"&amp;'Configurações Básicas'!$E$5,"")</f>
        <v/>
      </c>
      <c r="E97" s="43"/>
      <c r="F97" s="148"/>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IF(C98&lt;&gt;"",TEXT(C98,"00")&amp;"/02/"&amp;'Configurações Básicas'!$E$5,"")</f>
        <v/>
      </c>
      <c r="E98" s="43"/>
      <c r="F98" s="148"/>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IF(C99&lt;&gt;"",TEXT(C99,"00")&amp;"/02/"&amp;'Configurações Básicas'!$E$5,"")</f>
        <v/>
      </c>
      <c r="E99" s="43"/>
      <c r="F99" s="148"/>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IF(C100&lt;&gt;"",TEXT(C100,"00")&amp;"/02/"&amp;'Configurações Básicas'!$E$5,"")</f>
        <v/>
      </c>
      <c r="E100" s="43"/>
      <c r="F100" s="148"/>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IF(C101&lt;&gt;"",TEXT(C101,"00")&amp;"/02/"&amp;'Configurações Básicas'!$E$5,"")</f>
        <v/>
      </c>
      <c r="E101" s="43"/>
      <c r="F101" s="148"/>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IF(C102&lt;&gt;"",TEXT(C102,"00")&amp;"/02/"&amp;'Configurações Básicas'!$E$5,"")</f>
        <v/>
      </c>
      <c r="E102" s="43"/>
      <c r="F102" s="148"/>
      <c r="G102" s="43"/>
      <c r="H102" s="43"/>
      <c r="I102" s="4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IF(C103&lt;&gt;"",TEXT(C103,"00")&amp;"/02/"&amp;'Configurações Básicas'!$E$5,"")</f>
        <v/>
      </c>
      <c r="E103" s="43"/>
      <c r="F103" s="148"/>
      <c r="G103" s="43"/>
      <c r="H103" s="43"/>
      <c r="I103" s="4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IF(C104&lt;&gt;"",TEXT(C104,"00")&amp;"/02/"&amp;'Configurações Básicas'!$E$5,"")</f>
        <v/>
      </c>
      <c r="E104" s="43"/>
      <c r="F104" s="148"/>
      <c r="G104" s="43"/>
      <c r="H104" s="43"/>
      <c r="I104" s="4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IF(C105&lt;&gt;"",TEXT(C105,"00")&amp;"/02/"&amp;'Configurações Básicas'!$E$5,"")</f>
        <v/>
      </c>
      <c r="E105" s="43"/>
      <c r="F105" s="148"/>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IF(C106&lt;&gt;"",TEXT(C106,"00")&amp;"/02/"&amp;'Configurações Básicas'!$E$5,"")</f>
        <v/>
      </c>
      <c r="E106" s="43"/>
      <c r="F106" s="148"/>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IF(C107&lt;&gt;"",TEXT(C107,"00")&amp;"/02/"&amp;'Configurações Básicas'!$E$5,"")</f>
        <v/>
      </c>
      <c r="E107" s="43"/>
      <c r="F107" s="148"/>
      <c r="G107" s="23"/>
      <c r="H107" s="23"/>
      <c r="I107" s="2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IF(C108&lt;&gt;"",TEXT(C108,"00")&amp;"/02/"&amp;'Configurações Básicas'!$E$5,"")</f>
        <v/>
      </c>
      <c r="E108" s="43"/>
      <c r="F108" s="148"/>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IF(C109&lt;&gt;"",TEXT(C109,"00")&amp;"/02/"&amp;'Configurações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IF(C110&lt;&gt;"",TEXT(C110,"00")&amp;"/02/"&amp;'Configurações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IF(C111&lt;&gt;"",TEXT(C111,"00")&amp;"/02/"&amp;'Configurações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IF(C112&lt;&gt;"",TEXT(C112,"00")&amp;"/02/"&amp;'Configurações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IF(C113&lt;&gt;"",TEXT(C113,"00")&amp;"/02/"&amp;'Configurações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IF(C114&lt;&gt;"",TEXT(C114,"00")&amp;"/02/"&amp;'Configurações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IF(C115&lt;&gt;"",TEXT(C115,"00")&amp;"/02/"&amp;'Configurações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IF(C116&lt;&gt;"",TEXT(C116,"00")&amp;"/02/"&amp;'Configurações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IF(C117&lt;&gt;"",TEXT(C117,"00")&amp;"/02/"&amp;'Configurações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IF(C118&lt;&gt;"",TEXT(C118,"00")&amp;"/02/"&amp;'Configurações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IF(C119&lt;&gt;"",TEXT(C119,"00")&amp;"/02/"&amp;'Configurações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IF(C120&lt;&gt;"",TEXT(C120,"00")&amp;"/02/"&amp;'Configurações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IF(C121&lt;&gt;"",TEXT(C121,"00")&amp;"/02/"&amp;'Configurações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IF(C122&lt;&gt;"",TEXT(C122,"00")&amp;"/02/"&amp;'Configurações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IF(C123&lt;&gt;"",TEXT(C123,"00")&amp;"/02/"&amp;'Configurações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IF(C124&lt;&gt;"",TEXT(C124,"00")&amp;"/02/"&amp;'Configurações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IF(C125&lt;&gt;"",TEXT(C125,"00")&amp;"/02/"&amp;'Configurações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IF(C126&lt;&gt;"",TEXT(C126,"00")&amp;"/02/"&amp;'Configurações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IF(C127&lt;&gt;"",TEXT(C127,"00")&amp;"/02/"&amp;'Configurações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IF(C128&lt;&gt;"",TEXT(C128,"00")&amp;"/02/"&amp;'Configurações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IF(C129&lt;&gt;"",TEXT(C129,"00")&amp;"/02/"&amp;'Configurações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IF(C130&lt;&gt;"",TEXT(C130,"00")&amp;"/02/"&amp;'Configurações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IF(C131&lt;&gt;"",TEXT(C131,"00")&amp;"/02/"&amp;'Configurações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IF(C132&lt;&gt;"",TEXT(C132,"00")&amp;"/02/"&amp;'Configurações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IF(C133&lt;&gt;"",TEXT(C133,"00")&amp;"/02/"&amp;'Configurações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IF(C134&lt;&gt;"",TEXT(C134,"00")&amp;"/02/"&amp;'Configurações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IF(C135&lt;&gt;"",TEXT(C135,"00")&amp;"/02/"&amp;'Configurações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IF(C136&lt;&gt;"",TEXT(C136,"00")&amp;"/02/"&amp;'Configurações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IF(C137&lt;&gt;"",TEXT(C137,"00")&amp;"/02/"&amp;'Configurações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IF(C138&lt;&gt;"",TEXT(C138,"00")&amp;"/02/"&amp;'Configurações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IF(C139&lt;&gt;"",TEXT(C139,"00")&amp;"/02/"&amp;'Configurações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IF(C140&lt;&gt;"",TEXT(C140,"00")&amp;"/02/"&amp;'Configurações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IF(C141&lt;&gt;"",TEXT(C141,"00")&amp;"/02/"&amp;'Configurações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IF(C142&lt;&gt;"",TEXT(C142,"00")&amp;"/02/"&amp;'Configurações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IF(C143&lt;&gt;"",TEXT(C143,"00")&amp;"/02/"&amp;'Configurações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IF(C144&lt;&gt;"",TEXT(C144,"00")&amp;"/02/"&amp;'Configurações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IF(C145&lt;&gt;"",TEXT(C145,"00")&amp;"/02/"&amp;'Configurações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IF(C146&lt;&gt;"",TEXT(C146,"00")&amp;"/02/"&amp;'Configurações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IF(C147&lt;&gt;"",TEXT(C147,"00")&amp;"/02/"&amp;'Configurações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IF(C148&lt;&gt;"",TEXT(C148,"00")&amp;"/02/"&amp;'Configurações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IF(C149&lt;&gt;"",TEXT(C149,"00")&amp;"/02/"&amp;'Configurações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IF(C150&lt;&gt;"",TEXT(C150,"00")&amp;"/02/"&amp;'Configurações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IF(C151&lt;&gt;"",TEXT(C151,"00")&amp;"/02/"&amp;'Configurações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IF(C152&lt;&gt;"",TEXT(C152,"00")&amp;"/02/"&amp;'Configurações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IF(C153&lt;&gt;"",TEXT(C153,"00")&amp;"/02/"&amp;'Configurações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IF(C154&lt;&gt;"",TEXT(C154,"00")&amp;"/02/"&amp;'Configurações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IF(C155&lt;&gt;"",TEXT(C155,"00")&amp;"/02/"&amp;'Configurações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IF(C156&lt;&gt;"",TEXT(C156,"00")&amp;"/02/"&amp;'Configurações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IF(C157&lt;&gt;"",TEXT(C157,"00")&amp;"/02/"&amp;'Configurações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IF(C158&lt;&gt;"",TEXT(C158,"00")&amp;"/02/"&amp;'Configurações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IF(C159&lt;&gt;"",TEXT(C159,"00")&amp;"/02/"&amp;'Configurações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IF(C160&lt;&gt;"",TEXT(C160,"00")&amp;"/02/"&amp;'Configurações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IF(C161&lt;&gt;"",TEXT(C161,"00")&amp;"/02/"&amp;'Configurações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IF(C162&lt;&gt;"",TEXT(C162,"00")&amp;"/02/"&amp;'Configurações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IF(C163&lt;&gt;"",TEXT(C163,"00")&amp;"/02/"&amp;'Configurações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IF(C164&lt;&gt;"",TEXT(C164,"00")&amp;"/02/"&amp;'Configurações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IF(C165&lt;&gt;"",TEXT(C165,"00")&amp;"/02/"&amp;'Configurações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IF(C166&lt;&gt;"",TEXT(C166,"00")&amp;"/02/"&amp;'Configurações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IF(C167&lt;&gt;"",TEXT(C167,"00")&amp;"/02/"&amp;'Configurações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IF(C168&lt;&gt;"",TEXT(C168,"00")&amp;"/02/"&amp;'Configurações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IF(C169&lt;&gt;"",TEXT(C169,"00")&amp;"/02/"&amp;'Configurações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IF(C170&lt;&gt;"",TEXT(C170,"00")&amp;"/02/"&amp;'Configurações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IF(C171&lt;&gt;"",TEXT(C171,"00")&amp;"/02/"&amp;'Configurações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IF(C172&lt;&gt;"",TEXT(C172,"00")&amp;"/02/"&amp;'Configurações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IF(C173&lt;&gt;"",TEXT(C173,"00")&amp;"/02/"&amp;'Configurações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IF(C174&lt;&gt;"",TEXT(C174,"00")&amp;"/02/"&amp;'Configurações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IF(C175&lt;&gt;"",TEXT(C175,"00")&amp;"/02/"&amp;'Configurações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IF(C176&lt;&gt;"",TEXT(C176,"00")&amp;"/02/"&amp;'Configurações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IF(C177&lt;&gt;"",TEXT(C177,"00")&amp;"/02/"&amp;'Configurações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IF(C178&lt;&gt;"",TEXT(C178,"00")&amp;"/02/"&amp;'Configurações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IF(C179&lt;&gt;"",TEXT(C179,"00")&amp;"/02/"&amp;'Configurações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IF(C180&lt;&gt;"",TEXT(C180,"00")&amp;"/02/"&amp;'Configurações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IF(C181&lt;&gt;"",TEXT(C181,"00")&amp;"/02/"&amp;'Configurações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IF(C182&lt;&gt;"",TEXT(C182,"00")&amp;"/02/"&amp;'Configurações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IF(C183&lt;&gt;"",TEXT(C183,"00")&amp;"/02/"&amp;'Configurações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IF(C184&lt;&gt;"",TEXT(C184,"00")&amp;"/02/"&amp;'Configurações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IF(C185&lt;&gt;"",TEXT(C185,"00")&amp;"/02/"&amp;'Configurações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IF(C186&lt;&gt;"",TEXT(C186,"00")&amp;"/02/"&amp;'Configurações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IF(C187&lt;&gt;"",TEXT(C187,"00")&amp;"/02/"&amp;'Configurações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IF(C188&lt;&gt;"",TEXT(C188,"00")&amp;"/02/"&amp;'Configurações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IF(C189&lt;&gt;"",TEXT(C189,"00")&amp;"/02/"&amp;'Configurações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IF(C190&lt;&gt;"",TEXT(C190,"00")&amp;"/02/"&amp;'Configurações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IF(C191&lt;&gt;"",TEXT(C191,"00")&amp;"/02/"&amp;'Configurações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IF(C192&lt;&gt;"",TEXT(C192,"00")&amp;"/02/"&amp;'Configurações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IF(C193&lt;&gt;"",TEXT(C193,"00")&amp;"/02/"&amp;'Configurações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IF(C194&lt;&gt;"",TEXT(C194,"00")&amp;"/02/"&amp;'Configurações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IF(C195&lt;&gt;"",TEXT(C195,"00")&amp;"/02/"&amp;'Configurações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IF(C196&lt;&gt;"",TEXT(C196,"00")&amp;"/02/"&amp;'Configurações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IF(C197&lt;&gt;"",TEXT(C197,"00")&amp;"/02/"&amp;'Configurações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IF(C198&lt;&gt;"",TEXT(C198,"00")&amp;"/02/"&amp;'Configurações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IF(C199&lt;&gt;"",TEXT(C199,"00")&amp;"/02/"&amp;'Configurações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IF(C200&lt;&gt;"",TEXT(C200,"00")&amp;"/02/"&amp;'Configurações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IF(C201&lt;&gt;"",TEXT(C201,"00")&amp;"/02/"&amp;'Configurações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IF(C202&lt;&gt;"",TEXT(C202,"00")&amp;"/02/"&amp;'Configurações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IF(C203&lt;&gt;"",TEXT(C203,"00")&amp;"/02/"&amp;'Configurações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IF(C204&lt;&gt;"",TEXT(C204,"00")&amp;"/02/"&amp;'Configurações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IF(C205&lt;&gt;"",TEXT(C205,"00")&amp;"/02/"&amp;'Configurações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IF(C206&lt;&gt;"",TEXT(C206,"00")&amp;"/02/"&amp;'Configurações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IF(C207&lt;&gt;"",TEXT(C207,"00")&amp;"/02/"&amp;'Configurações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IF(C208&lt;&gt;"",TEXT(C208,"00")&amp;"/02/"&amp;'Configurações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IF(C209&lt;&gt;"",TEXT(C209,"00")&amp;"/02/"&amp;'Configurações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IF(C210&lt;&gt;"",TEXT(C210,"00")&amp;"/02/"&amp;'Configurações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IF(C211&lt;&gt;"",TEXT(C211,"00")&amp;"/02/"&amp;'Configurações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IF(C212&lt;&gt;"",TEXT(C212,"00")&amp;"/02/"&amp;'Configurações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IF(C213&lt;&gt;"",TEXT(C213,"00")&amp;"/02/"&amp;'Configurações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IF(C214&lt;&gt;"",TEXT(C214,"00")&amp;"/02/"&amp;'Configurações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IF(C215&lt;&gt;"",TEXT(C215,"00")&amp;"/02/"&amp;'Configurações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IF(C216&lt;&gt;"",TEXT(C216,"00")&amp;"/02/"&amp;'Configurações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IF(C217&lt;&gt;"",TEXT(C217,"00")&amp;"/02/"&amp;'Configurações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IF(C218&lt;&gt;"",TEXT(C218,"00")&amp;"/02/"&amp;'Configurações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IF(C219&lt;&gt;"",TEXT(C219,"00")&amp;"/02/"&amp;'Configurações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IF(C220&lt;&gt;"",TEXT(C220,"00")&amp;"/02/"&amp;'Configurações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IF(C221&lt;&gt;"",TEXT(C221,"00")&amp;"/02/"&amp;'Configurações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IF(C222&lt;&gt;"",TEXT(C222,"00")&amp;"/02/"&amp;'Configurações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IF(C223&lt;&gt;"",TEXT(C223,"00")&amp;"/02/"&amp;'Configurações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IF(C224&lt;&gt;"",TEXT(C224,"00")&amp;"/02/"&amp;'Configurações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IF(C225&lt;&gt;"",TEXT(C225,"00")&amp;"/02/"&amp;'Configurações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IF(C226&lt;&gt;"",TEXT(C226,"00")&amp;"/02/"&amp;'Configurações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IF(C227&lt;&gt;"",TEXT(C227,"00")&amp;"/02/"&amp;'Configurações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IF(C228&lt;&gt;"",TEXT(C228,"00")&amp;"/02/"&amp;'Configurações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IF(C229&lt;&gt;"",TEXT(C229,"00")&amp;"/02/"&amp;'Configurações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IF(C230&lt;&gt;"",TEXT(C230,"00")&amp;"/02/"&amp;'Configurações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IF(C231&lt;&gt;"",TEXT(C231,"00")&amp;"/02/"&amp;'Configurações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IF(C232&lt;&gt;"",TEXT(C232,"00")&amp;"/02/"&amp;'Configurações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IF(C233&lt;&gt;"",TEXT(C233,"00")&amp;"/02/"&amp;'Configurações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IF(C234&lt;&gt;"",TEXT(C234,"00")&amp;"/02/"&amp;'Configurações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IF(C235&lt;&gt;"",TEXT(C235,"00")&amp;"/02/"&amp;'Configurações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IF(C236&lt;&gt;"",TEXT(C236,"00")&amp;"/02/"&amp;'Configurações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IF(C237&lt;&gt;"",TEXT(C237,"00")&amp;"/02/"&amp;'Configurações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IF(C238&lt;&gt;"",TEXT(C238,"00")&amp;"/02/"&amp;'Configurações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IF(C239&lt;&gt;"",TEXT(C239,"00")&amp;"/02/"&amp;'Configurações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IF(C240&lt;&gt;"",TEXT(C240,"00")&amp;"/02/"&amp;'Configurações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IF(C241&lt;&gt;"",TEXT(C241,"00")&amp;"/02/"&amp;'Configurações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IF(C242&lt;&gt;"",TEXT(C242,"00")&amp;"/02/"&amp;'Configurações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IF(C243&lt;&gt;"",TEXT(C243,"00")&amp;"/02/"&amp;'Configurações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IF(C244&lt;&gt;"",TEXT(C244,"00")&amp;"/02/"&amp;'Configurações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IF(C245&lt;&gt;"",TEXT(C245,"00")&amp;"/02/"&amp;'Configurações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IF(C246&lt;&gt;"",TEXT(C246,"00")&amp;"/02/"&amp;'Configurações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IF(C247&lt;&gt;"",TEXT(C247,"00")&amp;"/02/"&amp;'Configurações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IF(C248&lt;&gt;"",TEXT(C248,"00")&amp;"/02/"&amp;'Configurações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IF(C249&lt;&gt;"",TEXT(C249,"00")&amp;"/02/"&amp;'Configurações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IF(C250&lt;&gt;"",TEXT(C250,"00")&amp;"/02/"&amp;'Configurações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IF(C251&lt;&gt;"",TEXT(C251,"00")&amp;"/02/"&amp;'Configurações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IF(C252&lt;&gt;"",TEXT(C252,"00")&amp;"/02/"&amp;'Configurações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IF(C253&lt;&gt;"",TEXT(C253,"00")&amp;"/02/"&amp;'Configurações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IF(C254&lt;&gt;"",TEXT(C254,"00")&amp;"/02/"&amp;'Configurações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IF(C255&lt;&gt;"",TEXT(C255,"00")&amp;"/02/"&amp;'Configurações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IF(C256&lt;&gt;"",TEXT(C256,"00")&amp;"/02/"&amp;'Configurações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IF(C257&lt;&gt;"",TEXT(C257,"00")&amp;"/02/"&amp;'Configurações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IF(C258&lt;&gt;"",TEXT(C258,"00")&amp;"/02/"&amp;'Configurações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IF(C259&lt;&gt;"",TEXT(C259,"00")&amp;"/02/"&amp;'Configurações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IF(C260&lt;&gt;"",TEXT(C260,"00")&amp;"/02/"&amp;'Configurações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IF(C261&lt;&gt;"",TEXT(C261,"00")&amp;"/02/"&amp;'Configurações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IF(C262&lt;&gt;"",TEXT(C262,"00")&amp;"/02/"&amp;'Configurações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IF(C263&lt;&gt;"",TEXT(C263,"00")&amp;"/02/"&amp;'Configurações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IF(C264&lt;&gt;"",TEXT(C264,"00")&amp;"/02/"&amp;'Configurações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IF(C265&lt;&gt;"",TEXT(C265,"00")&amp;"/02/"&amp;'Configurações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IF(C266&lt;&gt;"",TEXT(C266,"00")&amp;"/02/"&amp;'Configurações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IF(C267&lt;&gt;"",TEXT(C267,"00")&amp;"/02/"&amp;'Configurações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IF(C268&lt;&gt;"",TEXT(C268,"00")&amp;"/02/"&amp;'Configurações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IF(C269&lt;&gt;"",TEXT(C269,"00")&amp;"/02/"&amp;'Configurações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IF(C270&lt;&gt;"",TEXT(C270,"00")&amp;"/02/"&amp;'Configurações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IF(C271&lt;&gt;"",TEXT(C271,"00")&amp;"/02/"&amp;'Configurações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IF(C272&lt;&gt;"",TEXT(C272,"00")&amp;"/02/"&amp;'Configurações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IF(C273&lt;&gt;"",TEXT(C273,"00")&amp;"/02/"&amp;'Configurações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IF(C274&lt;&gt;"",TEXT(C274,"00")&amp;"/02/"&amp;'Configurações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IF(C275&lt;&gt;"",TEXT(C275,"00")&amp;"/02/"&amp;'Configurações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IF(C276&lt;&gt;"",TEXT(C276,"00")&amp;"/02/"&amp;'Configurações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IF(C277&lt;&gt;"",TEXT(C277,"00")&amp;"/02/"&amp;'Configurações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IF(C278&lt;&gt;"",TEXT(C278,"00")&amp;"/02/"&amp;'Configurações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IF(C279&lt;&gt;"",TEXT(C279,"00")&amp;"/02/"&amp;'Configurações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IF(C280&lt;&gt;"",TEXT(C280,"00")&amp;"/02/"&amp;'Configurações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IF(C281&lt;&gt;"",TEXT(C281,"00")&amp;"/02/"&amp;'Configurações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IF(C282&lt;&gt;"",TEXT(C282,"00")&amp;"/02/"&amp;'Configurações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IF(C283&lt;&gt;"",TEXT(C283,"00")&amp;"/02/"&amp;'Configurações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IF(C284&lt;&gt;"",TEXT(C284,"00")&amp;"/02/"&amp;'Configurações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IF(C285&lt;&gt;"",TEXT(C285,"00")&amp;"/02/"&amp;'Configurações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IF(C286&lt;&gt;"",TEXT(C286,"00")&amp;"/02/"&amp;'Configurações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IF(C287&lt;&gt;"",TEXT(C287,"00")&amp;"/02/"&amp;'Configurações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IF(C288&lt;&gt;"",TEXT(C288,"00")&amp;"/02/"&amp;'Configurações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IF(C289&lt;&gt;"",TEXT(C289,"00")&amp;"/02/"&amp;'Configurações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IF(C290&lt;&gt;"",TEXT(C290,"00")&amp;"/02/"&amp;'Configurações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IF(C291&lt;&gt;"",TEXT(C291,"00")&amp;"/02/"&amp;'Configurações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IF(C292&lt;&gt;"",TEXT(C292,"00")&amp;"/02/"&amp;'Configurações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IF(C293&lt;&gt;"",TEXT(C293,"00")&amp;"/02/"&amp;'Configurações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IF(C294&lt;&gt;"",TEXT(C294,"00")&amp;"/02/"&amp;'Configurações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IF(C295&lt;&gt;"",TEXT(C295,"00")&amp;"/02/"&amp;'Configurações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IF(C296&lt;&gt;"",TEXT(C296,"00")&amp;"/02/"&amp;'Configurações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IF(C297&lt;&gt;"",TEXT(C297,"00")&amp;"/02/"&amp;'Configurações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IF(C298&lt;&gt;"",TEXT(C298,"00")&amp;"/02/"&amp;'Configurações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IF(C299&lt;&gt;"",TEXT(C299,"00")&amp;"/02/"&amp;'Configurações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IF(C300&lt;&gt;"",TEXT(C300,"00")&amp;"/02/"&amp;'Configurações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IF(C301&lt;&gt;"",TEXT(C301,"00")&amp;"/02/"&amp;'Configurações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IF(C302&lt;&gt;"",TEXT(C302,"00")&amp;"/02/"&amp;'Configurações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IF(C303&lt;&gt;"",TEXT(C303,"00")&amp;"/02/"&amp;'Configurações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IF(C304&lt;&gt;"",TEXT(C304,"00")&amp;"/02/"&amp;'Configurações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IF(C305&lt;&gt;"",TEXT(C305,"00")&amp;"/02/"&amp;'Configurações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IF(C306&lt;&gt;"",TEXT(C306,"00")&amp;"/02/"&amp;'Configurações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IF(C307&lt;&gt;"",TEXT(C307,"00")&amp;"/02/"&amp;'Configurações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IF(C308&lt;&gt;"",TEXT(C308,"00")&amp;"/02/"&amp;'Configurações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IF(C309&lt;&gt;"",TEXT(C309,"00")&amp;"/02/"&amp;'Configurações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IF(C310&lt;&gt;"",TEXT(C310,"00")&amp;"/02/"&amp;'Configurações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IF(C311&lt;&gt;"",TEXT(C311,"00")&amp;"/02/"&amp;'Configurações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IF(C312&lt;&gt;"",TEXT(C312,"00")&amp;"/02/"&amp;'Configurações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IF(C313&lt;&gt;"",TEXT(C313,"00")&amp;"/02/"&amp;'Configurações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IF(C314&lt;&gt;"",TEXT(C314,"00")&amp;"/02/"&amp;'Configurações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IF(C315&lt;&gt;"",TEXT(C315,"00")&amp;"/02/"&amp;'Configurações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IF(C316&lt;&gt;"",TEXT(C316,"00")&amp;"/02/"&amp;'Configurações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IF(C317&lt;&gt;"",TEXT(C317,"00")&amp;"/02/"&amp;'Configurações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IF(C318&lt;&gt;"",TEXT(C318,"00")&amp;"/02/"&amp;'Configurações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IF(C319&lt;&gt;"",TEXT(C319,"00")&amp;"/02/"&amp;'Configurações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IF(C320&lt;&gt;"",TEXT(C320,"00")&amp;"/02/"&amp;'Configurações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IF(C321&lt;&gt;"",TEXT(C321,"00")&amp;"/02/"&amp;'Configurações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IF(C322&lt;&gt;"",TEXT(C322,"00")&amp;"/02/"&amp;'Configurações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IF(C323&lt;&gt;"",TEXT(C323,"00")&amp;"/02/"&amp;'Configurações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IF(C324&lt;&gt;"",TEXT(C324,"00")&amp;"/02/"&amp;'Configurações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IF(C325&lt;&gt;"",TEXT(C325,"00")&amp;"/02/"&amp;'Configurações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IF(C326&lt;&gt;"",TEXT(C326,"00")&amp;"/02/"&amp;'Configurações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IF(C327&lt;&gt;"",TEXT(C327,"00")&amp;"/02/"&amp;'Configurações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IF(C328&lt;&gt;"",TEXT(C328,"00")&amp;"/02/"&amp;'Configurações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IF(C329&lt;&gt;"",TEXT(C329,"00")&amp;"/02/"&amp;'Configurações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IF(C330&lt;&gt;"",TEXT(C330,"00")&amp;"/02/"&amp;'Configurações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IF(C331&lt;&gt;"",TEXT(C331,"00")&amp;"/02/"&amp;'Configurações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IF(C332&lt;&gt;"",TEXT(C332,"00")&amp;"/02/"&amp;'Configurações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IF(C333&lt;&gt;"",TEXT(C333,"00")&amp;"/02/"&amp;'Configurações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IF(C334&lt;&gt;"",TEXT(C334,"00")&amp;"/02/"&amp;'Configurações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IF(C335&lt;&gt;"",TEXT(C335,"00")&amp;"/02/"&amp;'Configurações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IF(C336&lt;&gt;"",TEXT(C336,"00")&amp;"/02/"&amp;'Configurações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IF(C337&lt;&gt;"",TEXT(C337,"00")&amp;"/02/"&amp;'Configurações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IF(C338&lt;&gt;"",TEXT(C338,"00")&amp;"/02/"&amp;'Configurações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IF(C339&lt;&gt;"",TEXT(C339,"00")&amp;"/02/"&amp;'Configurações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IF(C340&lt;&gt;"",TEXT(C340,"00")&amp;"/02/"&amp;'Configurações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IF(C341&lt;&gt;"",TEXT(C341,"00")&amp;"/02/"&amp;'Configurações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IF(C342&lt;&gt;"",TEXT(C342,"00")&amp;"/02/"&amp;'Configurações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IF(C343&lt;&gt;"",TEXT(C343,"00")&amp;"/02/"&amp;'Configurações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IF(C344&lt;&gt;"",TEXT(C344,"00")&amp;"/02/"&amp;'Configurações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IF(C345&lt;&gt;"",TEXT(C345,"00")&amp;"/02/"&amp;'Configurações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IF(C346&lt;&gt;"",TEXT(C346,"00")&amp;"/02/"&amp;'Configurações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IF(C347&lt;&gt;"",TEXT(C347,"00")&amp;"/02/"&amp;'Configurações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IF(C348&lt;&gt;"",TEXT(C348,"00")&amp;"/02/"&amp;'Configurações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IF(C349&lt;&gt;"",TEXT(C349,"00")&amp;"/02/"&amp;'Configurações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IF(C350&lt;&gt;"",TEXT(C350,"00")&amp;"/02/"&amp;'Configurações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IF(C351&lt;&gt;"",TEXT(C351,"00")&amp;"/02/"&amp;'Configurações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IF(C352&lt;&gt;"",TEXT(C352,"00")&amp;"/02/"&amp;'Configurações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IF(C353&lt;&gt;"",TEXT(C353,"00")&amp;"/02/"&amp;'Configurações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IF(C354&lt;&gt;"",TEXT(C354,"00")&amp;"/02/"&amp;'Configurações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IF(C355&lt;&gt;"",TEXT(C355,"00")&amp;"/02/"&amp;'Configurações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IF(C356&lt;&gt;"",TEXT(C356,"00")&amp;"/02/"&amp;'Configurações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IF(C357&lt;&gt;"",TEXT(C357,"00")&amp;"/02/"&amp;'Configurações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IF(C358&lt;&gt;"",TEXT(C358,"00")&amp;"/02/"&amp;'Configurações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IF(C359&lt;&gt;"",TEXT(C359,"00")&amp;"/02/"&amp;'Configurações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IF(C360&lt;&gt;"",TEXT(C360,"00")&amp;"/02/"&amp;'Configurações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IF(C361&lt;&gt;"",TEXT(C361,"00")&amp;"/02/"&amp;'Configurações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IF(C362&lt;&gt;"",TEXT(C362,"00")&amp;"/02/"&amp;'Configurações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IF(C363&lt;&gt;"",TEXT(C363,"00")&amp;"/02/"&amp;'Configurações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IF(C364&lt;&gt;"",TEXT(C364,"00")&amp;"/02/"&amp;'Configurações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IF(C365&lt;&gt;"",TEXT(C365,"00")&amp;"/02/"&amp;'Configurações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IF(C366&lt;&gt;"",TEXT(C366,"00")&amp;"/02/"&amp;'Configurações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IF(C367&lt;&gt;"",TEXT(C367,"00")&amp;"/02/"&amp;'Configurações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IF(C368&lt;&gt;"",TEXT(C368,"00")&amp;"/02/"&amp;'Configurações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IF(C369&lt;&gt;"",TEXT(C369,"00")&amp;"/02/"&amp;'Configurações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IF(C370&lt;&gt;"",TEXT(C370,"00")&amp;"/02/"&amp;'Configurações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IF(C371&lt;&gt;"",TEXT(C371,"00")&amp;"/02/"&amp;'Configurações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IF(C372&lt;&gt;"",TEXT(C372,"00")&amp;"/02/"&amp;'Configurações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IF(C373&lt;&gt;"",TEXT(C373,"00")&amp;"/02/"&amp;'Configurações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IF(C374&lt;&gt;"",TEXT(C374,"00")&amp;"/02/"&amp;'Configurações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IF(C375&lt;&gt;"",TEXT(C375,"00")&amp;"/02/"&amp;'Configurações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IF(C376&lt;&gt;"",TEXT(C376,"00")&amp;"/02/"&amp;'Configurações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IF(C377&lt;&gt;"",TEXT(C377,"00")&amp;"/02/"&amp;'Configurações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IF(C378&lt;&gt;"",TEXT(C378,"00")&amp;"/02/"&amp;'Configurações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IF(C379&lt;&gt;"",TEXT(C379,"00")&amp;"/02/"&amp;'Configurações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IF(C380&lt;&gt;"",TEXT(C380,"00")&amp;"/02/"&amp;'Configurações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IF(C381&lt;&gt;"",TEXT(C381,"00")&amp;"/02/"&amp;'Configurações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IF(C382&lt;&gt;"",TEXT(C382,"00")&amp;"/02/"&amp;'Configurações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IF(C383&lt;&gt;"",TEXT(C383,"00")&amp;"/02/"&amp;'Configurações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IF(C384&lt;&gt;"",TEXT(C384,"00")&amp;"/02/"&amp;'Configurações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IF(C385&lt;&gt;"",TEXT(C385,"00")&amp;"/02/"&amp;'Configurações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IF(C386&lt;&gt;"",TEXT(C386,"00")&amp;"/02/"&amp;'Configurações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IF(C387&lt;&gt;"",TEXT(C387,"00")&amp;"/02/"&amp;'Configurações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IF(C388&lt;&gt;"",TEXT(C388,"00")&amp;"/02/"&amp;'Configurações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IF(C389&lt;&gt;"",TEXT(C389,"00")&amp;"/02/"&amp;'Configurações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IF(C390&lt;&gt;"",TEXT(C390,"00")&amp;"/02/"&amp;'Configurações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IF(C391&lt;&gt;"",TEXT(C391,"00")&amp;"/02/"&amp;'Configurações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IF(C392&lt;&gt;"",TEXT(C392,"00")&amp;"/02/"&amp;'Configurações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IF(C393&lt;&gt;"",TEXT(C393,"00")&amp;"/02/"&amp;'Configurações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IF(C394&lt;&gt;"",TEXT(C394,"00")&amp;"/02/"&amp;'Configurações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IF(C395&lt;&gt;"",TEXT(C395,"00")&amp;"/02/"&amp;'Configurações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IF(C396&lt;&gt;"",TEXT(C396,"00")&amp;"/02/"&amp;'Configurações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IF(C397&lt;&gt;"",TEXT(C397,"00")&amp;"/02/"&amp;'Configurações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IF(C398&lt;&gt;"",TEXT(C398,"00")&amp;"/02/"&amp;'Configurações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IF(C399&lt;&gt;"",TEXT(C399,"00")&amp;"/02/"&amp;'Configurações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IF(C400&lt;&gt;"",TEXT(C400,"00")&amp;"/02/"&amp;'Configurações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IF(C401&lt;&gt;"",TEXT(C401,"00")&amp;"/02/"&amp;'Configurações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IF(C402&lt;&gt;"",TEXT(C402,"00")&amp;"/02/"&amp;'Configurações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IF(C403&lt;&gt;"",TEXT(C403,"00")&amp;"/02/"&amp;'Configurações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IF(C404&lt;&gt;"",TEXT(C404,"00")&amp;"/02/"&amp;'Configurações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IF(C405&lt;&gt;"",TEXT(C405,"00")&amp;"/02/"&amp;'Configurações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IF(C406&lt;&gt;"",TEXT(C406,"00")&amp;"/02/"&amp;'Configurações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IF(C407&lt;&gt;"",TEXT(C407,"00")&amp;"/02/"&amp;'Configurações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IF(C408&lt;&gt;"",TEXT(C408,"00")&amp;"/02/"&amp;'Configurações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IF(C409&lt;&gt;"",TEXT(C409,"00")&amp;"/02/"&amp;'Configurações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IF(C410&lt;&gt;"",TEXT(C410,"00")&amp;"/02/"&amp;'Configurações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IF(C411&lt;&gt;"",TEXT(C411,"00")&amp;"/02/"&amp;'Configurações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IF(C412&lt;&gt;"",TEXT(C412,"00")&amp;"/02/"&amp;'Configurações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IF(C413&lt;&gt;"",TEXT(C413,"00")&amp;"/02/"&amp;'Configurações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IF(C414&lt;&gt;"",TEXT(C414,"00")&amp;"/02/"&amp;'Configurações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IF(C415&lt;&gt;"",TEXT(C415,"00")&amp;"/02/"&amp;'Configurações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IF(C416&lt;&gt;"",TEXT(C416,"00")&amp;"/02/"&amp;'Configurações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IF(C417&lt;&gt;"",TEXT(C417,"00")&amp;"/02/"&amp;'Configurações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IF(C418&lt;&gt;"",TEXT(C418,"00")&amp;"/02/"&amp;'Configurações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IF(C419&lt;&gt;"",TEXT(C419,"00")&amp;"/02/"&amp;'Configurações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IF(C420&lt;&gt;"",TEXT(C420,"00")&amp;"/02/"&amp;'Configurações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IF(C421&lt;&gt;"",TEXT(C421,"00")&amp;"/02/"&amp;'Configurações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IF(C422&lt;&gt;"",TEXT(C422,"00")&amp;"/02/"&amp;'Configurações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IF(C423&lt;&gt;"",TEXT(C423,"00")&amp;"/02/"&amp;'Configurações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IF(C424&lt;&gt;"",TEXT(C424,"00")&amp;"/02/"&amp;'Configurações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IF(C425&lt;&gt;"",TEXT(C425,"00")&amp;"/02/"&amp;'Configurações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IF(C426&lt;&gt;"",TEXT(C426,"00")&amp;"/02/"&amp;'Configurações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IF(C427&lt;&gt;"",TEXT(C427,"00")&amp;"/02/"&amp;'Configurações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IF(C428&lt;&gt;"",TEXT(C428,"00")&amp;"/02/"&amp;'Configurações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IF(C429&lt;&gt;"",TEXT(C429,"00")&amp;"/02/"&amp;'Configurações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IF(C430&lt;&gt;"",TEXT(C430,"00")&amp;"/02/"&amp;'Configurações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IF(C431&lt;&gt;"",TEXT(C431,"00")&amp;"/02/"&amp;'Configurações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IF(C432&lt;&gt;"",TEXT(C432,"00")&amp;"/02/"&amp;'Configurações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IF(C433&lt;&gt;"",TEXT(C433,"00")&amp;"/02/"&amp;'Configurações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IF(C434&lt;&gt;"",TEXT(C434,"00")&amp;"/02/"&amp;'Configurações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IF(C435&lt;&gt;"",TEXT(C435,"00")&amp;"/02/"&amp;'Configurações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IF(C436&lt;&gt;"",TEXT(C436,"00")&amp;"/02/"&amp;'Configurações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IF(C437&lt;&gt;"",TEXT(C437,"00")&amp;"/02/"&amp;'Configurações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IF(C438&lt;&gt;"",TEXT(C438,"00")&amp;"/02/"&amp;'Configurações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IF(C439&lt;&gt;"",TEXT(C439,"00")&amp;"/02/"&amp;'Configurações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IF(C440&lt;&gt;"",TEXT(C440,"00")&amp;"/02/"&amp;'Configurações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IF(C441&lt;&gt;"",TEXT(C441,"00")&amp;"/02/"&amp;'Configurações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IF(C442&lt;&gt;"",TEXT(C442,"00")&amp;"/02/"&amp;'Configurações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IF(C443&lt;&gt;"",TEXT(C443,"00")&amp;"/02/"&amp;'Configurações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IF(C444&lt;&gt;"",TEXT(C444,"00")&amp;"/02/"&amp;'Configurações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IF(C445&lt;&gt;"",TEXT(C445,"00")&amp;"/02/"&amp;'Configurações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IF(C446&lt;&gt;"",TEXT(C446,"00")&amp;"/02/"&amp;'Configurações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IF(C447&lt;&gt;"",TEXT(C447,"00")&amp;"/02/"&amp;'Configurações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IF(C448&lt;&gt;"",TEXT(C448,"00")&amp;"/02/"&amp;'Configurações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IF(C449&lt;&gt;"",TEXT(C449,"00")&amp;"/02/"&amp;'Configurações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IF(C450&lt;&gt;"",TEXT(C450,"00")&amp;"/02/"&amp;'Configurações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IF(C451&lt;&gt;"",TEXT(C451,"00")&amp;"/02/"&amp;'Configurações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IF(C452&lt;&gt;"",TEXT(C452,"00")&amp;"/02/"&amp;'Configurações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IF(C453&lt;&gt;"",TEXT(C453,"00")&amp;"/02/"&amp;'Configurações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IF(C454&lt;&gt;"",TEXT(C454,"00")&amp;"/02/"&amp;'Configurações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IF(C455&lt;&gt;"",TEXT(C455,"00")&amp;"/02/"&amp;'Configurações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IF(C456&lt;&gt;"",TEXT(C456,"00")&amp;"/02/"&amp;'Configurações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IF(C457&lt;&gt;"",TEXT(C457,"00")&amp;"/02/"&amp;'Configurações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IF(C458&lt;&gt;"",TEXT(C458,"00")&amp;"/02/"&amp;'Configurações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IF(C459&lt;&gt;"",TEXT(C459,"00")&amp;"/02/"&amp;'Configurações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IF(C460&lt;&gt;"",TEXT(C460,"00")&amp;"/02/"&amp;'Configurações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IF(C461&lt;&gt;"",TEXT(C461,"00")&amp;"/02/"&amp;'Configurações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IF(C462&lt;&gt;"",TEXT(C462,"00")&amp;"/02/"&amp;'Configurações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IF(C463&lt;&gt;"",TEXT(C463,"00")&amp;"/02/"&amp;'Configurações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IF(C464&lt;&gt;"",TEXT(C464,"00")&amp;"/02/"&amp;'Configurações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IF(C465&lt;&gt;"",TEXT(C465,"00")&amp;"/02/"&amp;'Configurações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IF(C466&lt;&gt;"",TEXT(C466,"00")&amp;"/02/"&amp;'Configurações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IF(C467&lt;&gt;"",TEXT(C467,"00")&amp;"/02/"&amp;'Configurações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IF(C468&lt;&gt;"",TEXT(C468,"00")&amp;"/02/"&amp;'Configurações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IF(C469&lt;&gt;"",TEXT(C469,"00")&amp;"/02/"&amp;'Configurações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IF(C470&lt;&gt;"",TEXT(C470,"00")&amp;"/02/"&amp;'Configurações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IF(C471&lt;&gt;"",TEXT(C471,"00")&amp;"/02/"&amp;'Configurações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IF(C472&lt;&gt;"",TEXT(C472,"00")&amp;"/02/"&amp;'Configurações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IF(C473&lt;&gt;"",TEXT(C473,"00")&amp;"/02/"&amp;'Configurações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IF(C474&lt;&gt;"",TEXT(C474,"00")&amp;"/02/"&amp;'Configurações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IF(C475&lt;&gt;"",TEXT(C475,"00")&amp;"/02/"&amp;'Configurações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IF(C476&lt;&gt;"",TEXT(C476,"00")&amp;"/02/"&amp;'Configurações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IF(C477&lt;&gt;"",TEXT(C477,"00")&amp;"/02/"&amp;'Configurações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IF(C478&lt;&gt;"",TEXT(C478,"00")&amp;"/02/"&amp;'Configurações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IF(C479&lt;&gt;"",TEXT(C479,"00")&amp;"/02/"&amp;'Configurações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IF(C480&lt;&gt;"",TEXT(C480,"00")&amp;"/02/"&amp;'Configurações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IF(C481&lt;&gt;"",TEXT(C481,"00")&amp;"/02/"&amp;'Configurações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IF(C482&lt;&gt;"",TEXT(C482,"00")&amp;"/02/"&amp;'Configurações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IF(C483&lt;&gt;"",TEXT(C483,"00")&amp;"/02/"&amp;'Configurações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IF(C484&lt;&gt;"",TEXT(C484,"00")&amp;"/02/"&amp;'Configurações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IF(C485&lt;&gt;"",TEXT(C485,"00")&amp;"/02/"&amp;'Configurações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IF(C486&lt;&gt;"",TEXT(C486,"00")&amp;"/02/"&amp;'Configurações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IF(C487&lt;&gt;"",TEXT(C487,"00")&amp;"/02/"&amp;'Configurações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IF(C488&lt;&gt;"",TEXT(C488,"00")&amp;"/02/"&amp;'Configurações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IF(C489&lt;&gt;"",TEXT(C489,"00")&amp;"/02/"&amp;'Configurações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IF(C490&lt;&gt;"",TEXT(C490,"00")&amp;"/02/"&amp;'Configurações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IF(C491&lt;&gt;"",TEXT(C491,"00")&amp;"/02/"&amp;'Configurações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IF(C492&lt;&gt;"",TEXT(C492,"00")&amp;"/02/"&amp;'Configurações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IF(C493&lt;&gt;"",TEXT(C493,"00")&amp;"/02/"&amp;'Configurações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IF(C494&lt;&gt;"",TEXT(C494,"00")&amp;"/02/"&amp;'Configurações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IF(C495&lt;&gt;"",TEXT(C495,"00")&amp;"/02/"&amp;'Configurações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IF(C496&lt;&gt;"",TEXT(C496,"00")&amp;"/02/"&amp;'Configurações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IF(C497&lt;&gt;"",TEXT(C497,"00")&amp;"/02/"&amp;'Configurações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IF(C498&lt;&gt;"",TEXT(C498,"00")&amp;"/02/"&amp;'Configurações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IF(C499&lt;&gt;"",TEXT(C499,"00")&amp;"/02/"&amp;'Configurações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IF(C500&lt;&gt;"",TEXT(C500,"00")&amp;"/02/"&amp;'Configurações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IF(C501&lt;&gt;"",TEXT(C501,"00")&amp;"/02/"&amp;'Configurações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IF(C502&lt;&gt;"",TEXT(C502,"00")&amp;"/02/"&amp;'Configurações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IF(C503&lt;&gt;"",TEXT(C503,"00")&amp;"/02/"&amp;'Configurações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IF(C504&lt;&gt;"",TEXT(C504,"00")&amp;"/02/"&amp;'Configurações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IF(C505&lt;&gt;"",TEXT(C505,"00")&amp;"/02/"&amp;'Configurações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IF(C506&lt;&gt;"",TEXT(C506,"00")&amp;"/02/"&amp;'Configurações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IF(C507&lt;&gt;"",TEXT(C507,"00")&amp;"/02/"&amp;'Configurações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IF(C508&lt;&gt;"",TEXT(C508,"00")&amp;"/02/"&amp;'Configurações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IF(C509&lt;&gt;"",TEXT(C509,"00")&amp;"/02/"&amp;'Configurações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IF(C510&lt;&gt;"",TEXT(C510,"00")&amp;"/02/"&amp;'Configurações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IF(C511&lt;&gt;"",TEXT(C511,"00")&amp;"/02/"&amp;'Configurações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IF(C512&lt;&gt;"",TEXT(C512,"00")&amp;"/02/"&amp;'Configurações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IF(C513&lt;&gt;"",TEXT(C513,"00")&amp;"/02/"&amp;'Configurações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IF(C514&lt;&gt;"",TEXT(C514,"00")&amp;"/02/"&amp;'Configurações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IF(C515&lt;&gt;"",TEXT(C515,"00")&amp;"/02/"&amp;'Configurações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IF(C516&lt;&gt;"",TEXT(C516,"00")&amp;"/02/"&amp;'Configurações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IF(C517&lt;&gt;"",TEXT(C517,"00")&amp;"/02/"&amp;'Configurações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IF(C518&lt;&gt;"",TEXT(C518,"00")&amp;"/02/"&amp;'Configurações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IF(C519&lt;&gt;"",TEXT(C519,"00")&amp;"/02/"&amp;'Configurações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IF(C520&lt;&gt;"",TEXT(C520,"00")&amp;"/02/"&amp;'Configurações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IF(C521&lt;&gt;"",TEXT(C521,"00")&amp;"/02/"&amp;'Configurações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IF(C522&lt;&gt;"",TEXT(C522,"00")&amp;"/02/"&amp;'Configurações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IF(C523&lt;&gt;"",TEXT(C523,"00")&amp;"/02/"&amp;'Configurações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IF(C524&lt;&gt;"",TEXT(C524,"00")&amp;"/02/"&amp;'Configurações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IF(C525&lt;&gt;"",TEXT(C525,"00")&amp;"/02/"&amp;'Configurações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IF(C526&lt;&gt;"",TEXT(C526,"00")&amp;"/02/"&amp;'Configurações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IF(C527&lt;&gt;"",TEXT(C527,"00")&amp;"/02/"&amp;'Configurações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IF(C528&lt;&gt;"",TEXT(C528,"00")&amp;"/02/"&amp;'Configurações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IF(C529&lt;&gt;"",TEXT(C529,"00")&amp;"/02/"&amp;'Configurações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IF(C530&lt;&gt;"",TEXT(C530,"00")&amp;"/02/"&amp;'Configurações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IF(C531&lt;&gt;"",TEXT(C531,"00")&amp;"/02/"&amp;'Configurações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IF(C532&lt;&gt;"",TEXT(C532,"00")&amp;"/02/"&amp;'Configurações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IF(C533&lt;&gt;"",TEXT(C533,"00")&amp;"/02/"&amp;'Configurações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IF(C534&lt;&gt;"",TEXT(C534,"00")&amp;"/02/"&amp;'Configurações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IF(C535&lt;&gt;"",TEXT(C535,"00")&amp;"/02/"&amp;'Configurações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IF(C536&lt;&gt;"",TEXT(C536,"00")&amp;"/02/"&amp;'Configurações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IF(C537&lt;&gt;"",TEXT(C537,"00")&amp;"/02/"&amp;'Configurações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IF(C538&lt;&gt;"",TEXT(C538,"00")&amp;"/02/"&amp;'Configurações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IF(C539&lt;&gt;"",TEXT(C539,"00")&amp;"/02/"&amp;'Configurações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IF(C540&lt;&gt;"",TEXT(C540,"00")&amp;"/02/"&amp;'Configurações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IF(C541&lt;&gt;"",TEXT(C541,"00")&amp;"/02/"&amp;'Configurações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IF(C542&lt;&gt;"",TEXT(C542,"00")&amp;"/02/"&amp;'Configurações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IF(C543&lt;&gt;"",TEXT(C543,"00")&amp;"/02/"&amp;'Configurações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IF(C544&lt;&gt;"",TEXT(C544,"00")&amp;"/02/"&amp;'Configurações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IF(C545&lt;&gt;"",TEXT(C545,"00")&amp;"/02/"&amp;'Configurações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IF(C546&lt;&gt;"",TEXT(C546,"00")&amp;"/02/"&amp;'Configurações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IF(C547&lt;&gt;"",TEXT(C547,"00")&amp;"/02/"&amp;'Configurações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IF(C548&lt;&gt;"",TEXT(C548,"00")&amp;"/02/"&amp;'Configurações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IF(C549&lt;&gt;"",TEXT(C549,"00")&amp;"/02/"&amp;'Configurações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IF(C550&lt;&gt;"",TEXT(C550,"00")&amp;"/02/"&amp;'Configurações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IF(C551&lt;&gt;"",TEXT(C551,"00")&amp;"/02/"&amp;'Configurações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IF(C552&lt;&gt;"",TEXT(C552,"00")&amp;"/02/"&amp;'Configurações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IF(C553&lt;&gt;"",TEXT(C553,"00")&amp;"/02/"&amp;'Configurações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IF(C554&lt;&gt;"",TEXT(C554,"00")&amp;"/02/"&amp;'Configurações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IF(C555&lt;&gt;"",TEXT(C555,"00")&amp;"/02/"&amp;'Configurações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IF(C556&lt;&gt;"",TEXT(C556,"00")&amp;"/02/"&amp;'Configurações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IF(C557&lt;&gt;"",TEXT(C557,"00")&amp;"/02/"&amp;'Configurações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IF(C558&lt;&gt;"",TEXT(C558,"00")&amp;"/02/"&amp;'Configurações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IF(C559&lt;&gt;"",TEXT(C559,"00")&amp;"/02/"&amp;'Configurações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IF(C560&lt;&gt;"",TEXT(C560,"00")&amp;"/02/"&amp;'Configurações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IF(C561&lt;&gt;"",TEXT(C561,"00")&amp;"/02/"&amp;'Configurações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IF(C562&lt;&gt;"",TEXT(C562,"00")&amp;"/02/"&amp;'Configurações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IF(C563&lt;&gt;"",TEXT(C563,"00")&amp;"/02/"&amp;'Configurações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IF(C564&lt;&gt;"",TEXT(C564,"00")&amp;"/02/"&amp;'Configurações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IF(C565&lt;&gt;"",TEXT(C565,"00")&amp;"/02/"&amp;'Configurações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IF(C566&lt;&gt;"",TEXT(C566,"00")&amp;"/02/"&amp;'Configurações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IF(C567&lt;&gt;"",TEXT(C567,"00")&amp;"/02/"&amp;'Configurações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IF(C568&lt;&gt;"",TEXT(C568,"00")&amp;"/02/"&amp;'Configurações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IF(C569&lt;&gt;"",TEXT(C569,"00")&amp;"/02/"&amp;'Configurações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IF(C570&lt;&gt;"",TEXT(C570,"00")&amp;"/02/"&amp;'Configurações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IF(C571&lt;&gt;"",TEXT(C571,"00")&amp;"/02/"&amp;'Configurações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IF(C572&lt;&gt;"",TEXT(C572,"00")&amp;"/02/"&amp;'Configurações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IF(C573&lt;&gt;"",TEXT(C573,"00")&amp;"/02/"&amp;'Configurações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IF(C574&lt;&gt;"",TEXT(C574,"00")&amp;"/02/"&amp;'Configurações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IF(C575&lt;&gt;"",TEXT(C575,"00")&amp;"/02/"&amp;'Configurações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IF(C576&lt;&gt;"",TEXT(C576,"00")&amp;"/02/"&amp;'Configurações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IF(C577&lt;&gt;"",TEXT(C577,"00")&amp;"/02/"&amp;'Configurações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IF(C578&lt;&gt;"",TEXT(C578,"00")&amp;"/02/"&amp;'Configurações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IF(C579&lt;&gt;"",TEXT(C579,"00")&amp;"/02/"&amp;'Configurações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IF(C580&lt;&gt;"",TEXT(C580,"00")&amp;"/02/"&amp;'Configurações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IF(C581&lt;&gt;"",TEXT(C581,"00")&amp;"/02/"&amp;'Configurações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IF(C582&lt;&gt;"",TEXT(C582,"00")&amp;"/02/"&amp;'Configurações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IF(C583&lt;&gt;"",TEXT(C583,"00")&amp;"/02/"&amp;'Configurações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IF(C584&lt;&gt;"",TEXT(C584,"00")&amp;"/02/"&amp;'Configurações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IF(C585&lt;&gt;"",TEXT(C585,"00")&amp;"/02/"&amp;'Configurações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IF(C586&lt;&gt;"",TEXT(C586,"00")&amp;"/02/"&amp;'Configurações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IF(C587&lt;&gt;"",TEXT(C587,"00")&amp;"/02/"&amp;'Configurações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IF(C588&lt;&gt;"",TEXT(C588,"00")&amp;"/02/"&amp;'Configurações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IF(C589&lt;&gt;"",TEXT(C589,"00")&amp;"/02/"&amp;'Configurações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IF(C590&lt;&gt;"",TEXT(C590,"00")&amp;"/02/"&amp;'Configurações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IF(C591&lt;&gt;"",TEXT(C591,"00")&amp;"/02/"&amp;'Configurações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IF(C592&lt;&gt;"",TEXT(C592,"00")&amp;"/02/"&amp;'Configurações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IF(C593&lt;&gt;"",TEXT(C593,"00")&amp;"/02/"&amp;'Configurações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IF(C594&lt;&gt;"",TEXT(C594,"00")&amp;"/02/"&amp;'Configurações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IF(C595&lt;&gt;"",TEXT(C595,"00")&amp;"/02/"&amp;'Configurações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IF(C596&lt;&gt;"",TEXT(C596,"00")&amp;"/02/"&amp;'Configurações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IF(C597&lt;&gt;"",TEXT(C597,"00")&amp;"/02/"&amp;'Configurações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IF(C598&lt;&gt;"",TEXT(C598,"00")&amp;"/02/"&amp;'Configurações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IF(C599&lt;&gt;"",TEXT(C599,"00")&amp;"/02/"&amp;'Configurações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IF(C600&lt;&gt;"",TEXT(C600,"00")&amp;"/02/"&amp;'Configurações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IF(C601&lt;&gt;"",TEXT(C601,"00")&amp;"/02/"&amp;'Configurações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IF(C602&lt;&gt;"",TEXT(C602,"00")&amp;"/02/"&amp;'Configurações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IF(C603&lt;&gt;"",TEXT(C603,"00")&amp;"/02/"&amp;'Configurações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IF(C604&lt;&gt;"",TEXT(C604,"00")&amp;"/02/"&amp;'Configurações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IF(C605&lt;&gt;"",TEXT(C605,"00")&amp;"/02/"&amp;'Configurações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IF(C5&lt;&gt;"",TEXT(C5,"00")&amp;"/03/"&amp;'Configurações Básicas'!$E$5,"")</f>
        <v/>
      </c>
      <c r="E5" s="43"/>
      <c r="F5" s="219"/>
      <c r="G5" s="23"/>
      <c r="H5" s="23"/>
      <c r="I5" s="2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226</v>
      </c>
      <c r="Q5" s="248">
        <f>Fev!Q13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IF(C6&lt;&gt;"",TEXT(C6,"00")&amp;"/03/"&amp;'Configurações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IF(C7&lt;&gt;"",TEXT(C7,"00")&amp;"/03/"&amp;'Configurações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IF(C8&lt;&gt;"",TEXT(C8,"00")&amp;"/03/"&amp;'Configurações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IF(C9&lt;&gt;"",TEXT(C9,"00")&amp;"/03/"&amp;'Configurações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IF(C10&lt;&gt;"",TEXT(C10,"00")&amp;"/03/"&amp;'Configurações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IF(C11&lt;&gt;"",TEXT(C11,"00")&amp;"/03/"&amp;'Configurações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IF(C12&lt;&gt;"",TEXT(C12,"00")&amp;"/03/"&amp;'Configurações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IF(C13&lt;&gt;"",TEXT(C13,"00")&amp;"/03/"&amp;'Configurações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IF(C14&lt;&gt;"",TEXT(C14,"00")&amp;"/03/"&amp;'Configurações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IF(C15&lt;&gt;"",TEXT(C15,"00")&amp;"/03/"&amp;'Configurações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IF(C16&lt;&gt;"",TEXT(C16,"00")&amp;"/03/"&amp;'Configurações Básicas'!$E$5,"")</f>
        <v/>
      </c>
      <c r="E16" s="43"/>
      <c r="F16" s="219"/>
      <c r="G16" s="23"/>
      <c r="H16" s="23"/>
      <c r="I16" s="2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IF(C17&lt;&gt;"",TEXT(C17,"00")&amp;"/03/"&amp;'Configurações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IF(C18&lt;&gt;"",TEXT(C18,"00")&amp;"/03/"&amp;'Configurações Básicas'!$E$5,"")</f>
        <v/>
      </c>
      <c r="E18" s="43"/>
      <c r="F18" s="219"/>
      <c r="G18" s="23"/>
      <c r="H18" s="23"/>
      <c r="I18" s="2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IF(C19&lt;&gt;"",TEXT(C19,"00")&amp;"/03/"&amp;'Configurações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IF(C20&lt;&gt;"",TEXT(C20,"00")&amp;"/03/"&amp;'Configurações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IF(C21&lt;&gt;"",TEXT(C21,"00")&amp;"/03/"&amp;'Configurações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IF(C22&lt;&gt;"",TEXT(C22,"00")&amp;"/03/"&amp;'Configurações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IF(C23&lt;&gt;"",TEXT(C23,"00")&amp;"/03/"&amp;'Configurações Básicas'!$E$5,"")</f>
        <v/>
      </c>
      <c r="E23" s="43"/>
      <c r="F23" s="219"/>
      <c r="G23" s="23"/>
      <c r="H23" s="23"/>
      <c r="I23" s="2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IF(C24&lt;&gt;"",TEXT(C24,"00")&amp;"/03/"&amp;'Configurações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IF(C25&lt;&gt;"",TEXT(C25,"00")&amp;"/03/"&amp;'Configurações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IF(C26&lt;&gt;"",TEXT(C26,"00")&amp;"/03/"&amp;'Configurações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IF(C27&lt;&gt;"",TEXT(C27,"00")&amp;"/03/"&amp;'Configurações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IF(C28&lt;&gt;"",TEXT(C28,"00")&amp;"/03/"&amp;'Configurações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IF(C29&lt;&gt;"",TEXT(C29,"00")&amp;"/03/"&amp;'Configurações Básicas'!$E$5,"")</f>
        <v/>
      </c>
      <c r="E29" s="43"/>
      <c r="F29" s="219"/>
      <c r="G29" s="23"/>
      <c r="H29" s="23"/>
      <c r="I29" s="2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IF(C30&lt;&gt;"",TEXT(C30,"00")&amp;"/03/"&amp;'Configurações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IF(C31&lt;&gt;"",TEXT(C31,"00")&amp;"/03/"&amp;'Configurações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IF(C32&lt;&gt;"",TEXT(C32,"00")&amp;"/03/"&amp;'Configurações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IF(C33&lt;&gt;"",TEXT(C33,"00")&amp;"/03/"&amp;'Configurações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IF(C34&lt;&gt;"",TEXT(C34,"00")&amp;"/03/"&amp;'Configurações Básicas'!$E$5,"")</f>
        <v/>
      </c>
      <c r="E34" s="43"/>
      <c r="F34" s="219"/>
      <c r="G34" s="43"/>
      <c r="H34" s="43"/>
      <c r="I34" s="4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IF(C35&lt;&gt;"",TEXT(C35,"00")&amp;"/03/"&amp;'Configurações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IF(C36&lt;&gt;"",TEXT(C36,"00")&amp;"/03/"&amp;'Configurações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IF(C37&lt;&gt;"",TEXT(C37,"00")&amp;"/03/"&amp;'Configurações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IF(C38&lt;&gt;"",TEXT(C38,"00")&amp;"/03/"&amp;'Configurações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IF(C39&lt;&gt;"",TEXT(C39,"00")&amp;"/03/"&amp;'Configurações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IF(C40&lt;&gt;"",TEXT(C40,"00")&amp;"/03/"&amp;'Configurações Básicas'!$E$5,"")</f>
        <v/>
      </c>
      <c r="E40" s="43"/>
      <c r="F40" s="219"/>
      <c r="G40" s="23"/>
      <c r="H40" s="23"/>
      <c r="I40" s="2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IF(C41&lt;&gt;"",TEXT(C41,"00")&amp;"/03/"&amp;'Configurações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IF(C42&lt;&gt;"",TEXT(C42,"00")&amp;"/03/"&amp;'Configurações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IF(C43&lt;&gt;"",TEXT(C43,"00")&amp;"/03/"&amp;'Configurações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IF(C44&lt;&gt;"",TEXT(C44,"00")&amp;"/03/"&amp;'Configurações Básicas'!$E$5,"")</f>
        <v/>
      </c>
      <c r="E44" s="43"/>
      <c r="F44" s="219"/>
      <c r="G44" s="23"/>
      <c r="H44" s="23"/>
      <c r="I44" s="2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IF(C45&lt;&gt;"",TEXT(C45,"00")&amp;"/03/"&amp;'Configurações Básicas'!$E$5,"")</f>
        <v/>
      </c>
      <c r="E45" s="43"/>
      <c r="F45" s="219"/>
      <c r="G45" s="23"/>
      <c r="H45" s="23"/>
      <c r="I45" s="2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IF(C46&lt;&gt;"",TEXT(C46,"00")&amp;"/03/"&amp;'Configurações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IF(C47&lt;&gt;"",TEXT(C47,"00")&amp;"/03/"&amp;'Configurações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IF(C48&lt;&gt;"",TEXT(C48,"00")&amp;"/03/"&amp;'Configurações Básicas'!$E$5,"")</f>
        <v/>
      </c>
      <c r="E48" s="43"/>
      <c r="F48" s="219"/>
      <c r="G48" s="23"/>
      <c r="H48" s="23"/>
      <c r="I48" s="2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IF(C49&lt;&gt;"",TEXT(C49,"00")&amp;"/03/"&amp;'Configurações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IF(C50&lt;&gt;"",TEXT(C50,"00")&amp;"/03/"&amp;'Configurações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IF(C51&lt;&gt;"",TEXT(C51,"00")&amp;"/03/"&amp;'Configurações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IF(C52&lt;&gt;"",TEXT(C52,"00")&amp;"/03/"&amp;'Configurações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IF(C53&lt;&gt;"",TEXT(C53,"00")&amp;"/03/"&amp;'Configurações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IF(C54&lt;&gt;"",TEXT(C54,"00")&amp;"/03/"&amp;'Configurações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IF(C55&lt;&gt;"",TEXT(C55,"00")&amp;"/03/"&amp;'Configurações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IF(C56&lt;&gt;"",TEXT(C56,"00")&amp;"/03/"&amp;'Configurações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IF(C57&lt;&gt;"",TEXT(C57,"00")&amp;"/03/"&amp;'Configurações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IF(C58&lt;&gt;"",TEXT(C58,"00")&amp;"/03/"&amp;'Configurações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IF(C59&lt;&gt;"",TEXT(C59,"00")&amp;"/03/"&amp;'Configurações Básicas'!$E$5,"")</f>
        <v/>
      </c>
      <c r="E59" s="43"/>
      <c r="F59" s="219"/>
      <c r="G59" s="43"/>
      <c r="H59" s="43"/>
      <c r="I59" s="4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IF(C60&lt;&gt;"",TEXT(C60,"00")&amp;"/03/"&amp;'Configurações Básicas'!$E$5,"")</f>
        <v/>
      </c>
      <c r="E60" s="43"/>
      <c r="F60" s="219"/>
      <c r="G60" s="23"/>
      <c r="H60" s="23"/>
      <c r="I60" s="2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IF(C61&lt;&gt;"",TEXT(C61,"00")&amp;"/03/"&amp;'Configurações Básicas'!$E$5,"")</f>
        <v/>
      </c>
      <c r="E61" s="43"/>
      <c r="F61" s="219"/>
      <c r="G61" s="23"/>
      <c r="H61" s="23"/>
      <c r="I61" s="2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IF(C62&lt;&gt;"",TEXT(C62,"00")&amp;"/03/"&amp;'Configurações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IF(C63&lt;&gt;"",TEXT(C63,"00")&amp;"/03/"&amp;'Configurações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IF(C64&lt;&gt;"",TEXT(C64,"00")&amp;"/03/"&amp;'Configurações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IF(C65&lt;&gt;"",TEXT(C65,"00")&amp;"/03/"&amp;'Configurações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IF(C66&lt;&gt;"",TEXT(C66,"00")&amp;"/03/"&amp;'Configurações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IF(C67&lt;&gt;"",TEXT(C67,"00")&amp;"/03/"&amp;'Configurações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IF(C68&lt;&gt;"",TEXT(C68,"00")&amp;"/03/"&amp;'Configurações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IF(C69&lt;&gt;"",TEXT(C69,"00")&amp;"/03/"&amp;'Configurações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IF(C70&lt;&gt;"",TEXT(C70,"00")&amp;"/03/"&amp;'Configurações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IF(C71&lt;&gt;"",TEXT(C71,"00")&amp;"/03/"&amp;'Configurações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IF(C72&lt;&gt;"",TEXT(C72,"00")&amp;"/03/"&amp;'Configurações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IF(C73&lt;&gt;"",TEXT(C73,"00")&amp;"/03/"&amp;'Configurações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IF(C74&lt;&gt;"",TEXT(C74,"00")&amp;"/03/"&amp;'Configurações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IF(C75&lt;&gt;"",TEXT(C75,"00")&amp;"/03/"&amp;'Configurações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IF(C76&lt;&gt;"",TEXT(C76,"00")&amp;"/03/"&amp;'Configurações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IF(C77&lt;&gt;"",TEXT(C77,"00")&amp;"/03/"&amp;'Configurações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IF(C78&lt;&gt;"",TEXT(C78,"00")&amp;"/03/"&amp;'Configurações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IF(C79&lt;&gt;"",TEXT(C79,"00")&amp;"/03/"&amp;'Configurações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IF(C80&lt;&gt;"",TEXT(C80,"00")&amp;"/03/"&amp;'Configurações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IF(C81&lt;&gt;"",TEXT(C81,"00")&amp;"/03/"&amp;'Configurações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IF(C82&lt;&gt;"",TEXT(C82,"00")&amp;"/03/"&amp;'Configurações Básicas'!$E$5,"")</f>
        <v/>
      </c>
      <c r="E82" s="43"/>
      <c r="F82" s="219"/>
      <c r="G82" s="23"/>
      <c r="H82" s="23"/>
      <c r="I82" s="2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IF(C83&lt;&gt;"",TEXT(C83,"00")&amp;"/03/"&amp;'Configurações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IF(C84&lt;&gt;"",TEXT(C84,"00")&amp;"/03/"&amp;'Configurações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IF(C85&lt;&gt;"",TEXT(C85,"00")&amp;"/03/"&amp;'Configurações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IF(C86&lt;&gt;"",TEXT(C86,"00")&amp;"/03/"&amp;'Configurações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IF(C87&lt;&gt;"",TEXT(C87,"00")&amp;"/03/"&amp;'Configurações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IF(C88&lt;&gt;"",TEXT(C88,"00")&amp;"/03/"&amp;'Configurações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IF(C89&lt;&gt;"",TEXT(C89,"00")&amp;"/03/"&amp;'Configurações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IF(C90&lt;&gt;"",TEXT(C90,"00")&amp;"/03/"&amp;'Configurações Básicas'!$E$5,"")</f>
        <v/>
      </c>
      <c r="E90" s="43"/>
      <c r="F90" s="219"/>
      <c r="G90" s="23"/>
      <c r="H90" s="23"/>
      <c r="I90" s="2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IF(C91&lt;&gt;"",TEXT(C91,"00")&amp;"/03/"&amp;'Configurações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IF(C92&lt;&gt;"",TEXT(C92,"00")&amp;"/03/"&amp;'Configurações Básicas'!$E$5,"")</f>
        <v/>
      </c>
      <c r="E92" s="43"/>
      <c r="F92" s="219"/>
      <c r="G92" s="43"/>
      <c r="H92" s="43"/>
      <c r="I92" s="4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IF(C93&lt;&gt;"",TEXT(C93,"00")&amp;"/03/"&amp;'Configurações Básicas'!$E$5,"")</f>
        <v/>
      </c>
      <c r="E93" s="43"/>
      <c r="F93" s="219"/>
      <c r="G93" s="23"/>
      <c r="H93" s="23"/>
      <c r="I93" s="2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IF(C94&lt;&gt;"",TEXT(C94,"00")&amp;"/03/"&amp;'Configurações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IF(C95&lt;&gt;"",TEXT(C95,"00")&amp;"/03/"&amp;'Configurações Básicas'!$E$5,"")</f>
        <v/>
      </c>
      <c r="E95" s="43"/>
      <c r="F95" s="219"/>
      <c r="G95" s="43"/>
      <c r="H95" s="43"/>
      <c r="I95" s="4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IF(C96&lt;&gt;"",TEXT(C96,"00")&amp;"/03/"&amp;'Configurações Básicas'!$E$5,"")</f>
        <v/>
      </c>
      <c r="E96" s="43"/>
      <c r="F96" s="148"/>
      <c r="G96" s="43"/>
      <c r="H96" s="43"/>
      <c r="I96" s="43"/>
      <c r="J96" s="44"/>
      <c r="K96" s="141"/>
      <c r="L96" s="128"/>
      <c r="M96" s="45"/>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IF(C97&lt;&gt;"",TEXT(C97,"00")&amp;"/03/"&amp;'Configurações Básicas'!$E$5,"")</f>
        <v/>
      </c>
      <c r="E97" s="43"/>
      <c r="F97" s="148"/>
      <c r="G97" s="43"/>
      <c r="H97" s="43"/>
      <c r="I97" s="43"/>
      <c r="J97" s="44"/>
      <c r="K97" s="141"/>
      <c r="L97" s="128"/>
      <c r="M97" s="45"/>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IF(C98&lt;&gt;"",TEXT(C98,"00")&amp;"/03/"&amp;'Configurações Básicas'!$E$5,"")</f>
        <v/>
      </c>
      <c r="E98" s="43"/>
      <c r="F98" s="148"/>
      <c r="G98" s="43"/>
      <c r="H98" s="43"/>
      <c r="I98" s="43"/>
      <c r="J98" s="44"/>
      <c r="K98" s="141"/>
      <c r="L98" s="128"/>
      <c r="M98" s="45"/>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IF(C99&lt;&gt;"",TEXT(C99,"00")&amp;"/03/"&amp;'Configurações Básicas'!$E$5,"")</f>
        <v/>
      </c>
      <c r="E99" s="43"/>
      <c r="F99" s="148"/>
      <c r="G99" s="43"/>
      <c r="H99" s="43"/>
      <c r="I99" s="43"/>
      <c r="J99" s="44"/>
      <c r="K99" s="141"/>
      <c r="L99" s="128"/>
      <c r="M99" s="45"/>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IF(C100&lt;&gt;"",TEXT(C100,"00")&amp;"/03/"&amp;'Configurações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IF(C101&lt;&gt;"",TEXT(C101,"00")&amp;"/03/"&amp;'Configurações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IF(C102&lt;&gt;"",TEXT(C102,"00")&amp;"/03/"&amp;'Configurações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IF(C103&lt;&gt;"",TEXT(C103,"00")&amp;"/03/"&amp;'Configurações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IF(C104&lt;&gt;"",TEXT(C104,"00")&amp;"/03/"&amp;'Configurações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IF(C105&lt;&gt;"",TEXT(C105,"00")&amp;"/03/"&amp;'Configurações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IF(C106&lt;&gt;"",TEXT(C106,"00")&amp;"/03/"&amp;'Configurações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IF(C107&lt;&gt;"",TEXT(C107,"00")&amp;"/03/"&amp;'Configurações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IF(C108&lt;&gt;"",TEXT(C108,"00")&amp;"/03/"&amp;'Configurações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IF(C109&lt;&gt;"",TEXT(C109,"00")&amp;"/03/"&amp;'Configurações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IF(C110&lt;&gt;"",TEXT(C110,"00")&amp;"/03/"&amp;'Configurações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IF(C111&lt;&gt;"",TEXT(C111,"00")&amp;"/03/"&amp;'Configurações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IF(C112&lt;&gt;"",TEXT(C112,"00")&amp;"/03/"&amp;'Configurações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IF(C113&lt;&gt;"",TEXT(C113,"00")&amp;"/03/"&amp;'Configurações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IF(C114&lt;&gt;"",TEXT(C114,"00")&amp;"/03/"&amp;'Configurações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IF(C115&lt;&gt;"",TEXT(C115,"00")&amp;"/03/"&amp;'Configurações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IF(C116&lt;&gt;"",TEXT(C116,"00")&amp;"/03/"&amp;'Configurações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IF(C117&lt;&gt;"",TEXT(C117,"00")&amp;"/03/"&amp;'Configurações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IF(C118&lt;&gt;"",TEXT(C118,"00")&amp;"/03/"&amp;'Configurações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IF(C119&lt;&gt;"",TEXT(C119,"00")&amp;"/03/"&amp;'Configurações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IF(C120&lt;&gt;"",TEXT(C120,"00")&amp;"/03/"&amp;'Configurações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IF(C121&lt;&gt;"",TEXT(C121,"00")&amp;"/03/"&amp;'Configurações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IF(C122&lt;&gt;"",TEXT(C122,"00")&amp;"/03/"&amp;'Configurações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IF(C123&lt;&gt;"",TEXT(C123,"00")&amp;"/03/"&amp;'Configurações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IF(C124&lt;&gt;"",TEXT(C124,"00")&amp;"/03/"&amp;'Configurações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IF(C125&lt;&gt;"",TEXT(C125,"00")&amp;"/03/"&amp;'Configurações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IF(C126&lt;&gt;"",TEXT(C126,"00")&amp;"/03/"&amp;'Configurações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IF(C127&lt;&gt;"",TEXT(C127,"00")&amp;"/03/"&amp;'Configurações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IF(C128&lt;&gt;"",TEXT(C128,"00")&amp;"/03/"&amp;'Configurações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IF(C129&lt;&gt;"",TEXT(C129,"00")&amp;"/03/"&amp;'Configurações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IF(C130&lt;&gt;"",TEXT(C130,"00")&amp;"/03/"&amp;'Configurações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IF(C131&lt;&gt;"",TEXT(C131,"00")&amp;"/03/"&amp;'Configurações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IF(C132&lt;&gt;"",TEXT(C132,"00")&amp;"/03/"&amp;'Configurações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IF(C133&lt;&gt;"",TEXT(C133,"00")&amp;"/03/"&amp;'Configurações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IF(C134&lt;&gt;"",TEXT(C134,"00")&amp;"/03/"&amp;'Configurações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IF(C135&lt;&gt;"",TEXT(C135,"00")&amp;"/03/"&amp;'Configurações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IF(C136&lt;&gt;"",TEXT(C136,"00")&amp;"/03/"&amp;'Configurações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IF(C137&lt;&gt;"",TEXT(C137,"00")&amp;"/03/"&amp;'Configurações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IF(C138&lt;&gt;"",TEXT(C138,"00")&amp;"/03/"&amp;'Configurações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IF(C139&lt;&gt;"",TEXT(C139,"00")&amp;"/03/"&amp;'Configurações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IF(C140&lt;&gt;"",TEXT(C140,"00")&amp;"/03/"&amp;'Configurações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IF(C141&lt;&gt;"",TEXT(C141,"00")&amp;"/03/"&amp;'Configurações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IF(C142&lt;&gt;"",TEXT(C142,"00")&amp;"/03/"&amp;'Configurações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IF(C143&lt;&gt;"",TEXT(C143,"00")&amp;"/03/"&amp;'Configurações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IF(C144&lt;&gt;"",TEXT(C144,"00")&amp;"/03/"&amp;'Configurações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IF(C145&lt;&gt;"",TEXT(C145,"00")&amp;"/03/"&amp;'Configurações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IF(C146&lt;&gt;"",TEXT(C146,"00")&amp;"/03/"&amp;'Configurações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IF(C147&lt;&gt;"",TEXT(C147,"00")&amp;"/03/"&amp;'Configurações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IF(C148&lt;&gt;"",TEXT(C148,"00")&amp;"/03/"&amp;'Configurações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IF(C149&lt;&gt;"",TEXT(C149,"00")&amp;"/03/"&amp;'Configurações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IF(C150&lt;&gt;"",TEXT(C150,"00")&amp;"/03/"&amp;'Configurações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IF(C151&lt;&gt;"",TEXT(C151,"00")&amp;"/03/"&amp;'Configurações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IF(C152&lt;&gt;"",TEXT(C152,"00")&amp;"/03/"&amp;'Configurações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IF(C153&lt;&gt;"",TEXT(C153,"00")&amp;"/03/"&amp;'Configurações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IF(C154&lt;&gt;"",TEXT(C154,"00")&amp;"/03/"&amp;'Configurações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IF(C155&lt;&gt;"",TEXT(C155,"00")&amp;"/03/"&amp;'Configurações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IF(C156&lt;&gt;"",TEXT(C156,"00")&amp;"/03/"&amp;'Configurações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IF(C157&lt;&gt;"",TEXT(C157,"00")&amp;"/03/"&amp;'Configurações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IF(C158&lt;&gt;"",TEXT(C158,"00")&amp;"/03/"&amp;'Configurações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IF(C159&lt;&gt;"",TEXT(C159,"00")&amp;"/03/"&amp;'Configurações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IF(C160&lt;&gt;"",TEXT(C160,"00")&amp;"/03/"&amp;'Configurações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IF(C161&lt;&gt;"",TEXT(C161,"00")&amp;"/03/"&amp;'Configurações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IF(C162&lt;&gt;"",TEXT(C162,"00")&amp;"/03/"&amp;'Configurações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IF(C163&lt;&gt;"",TEXT(C163,"00")&amp;"/03/"&amp;'Configurações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IF(C164&lt;&gt;"",TEXT(C164,"00")&amp;"/03/"&amp;'Configurações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IF(C165&lt;&gt;"",TEXT(C165,"00")&amp;"/03/"&amp;'Configurações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IF(C166&lt;&gt;"",TEXT(C166,"00")&amp;"/03/"&amp;'Configurações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IF(C167&lt;&gt;"",TEXT(C167,"00")&amp;"/03/"&amp;'Configurações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IF(C168&lt;&gt;"",TEXT(C168,"00")&amp;"/03/"&amp;'Configurações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IF(C169&lt;&gt;"",TEXT(C169,"00")&amp;"/03/"&amp;'Configurações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IF(C170&lt;&gt;"",TEXT(C170,"00")&amp;"/03/"&amp;'Configurações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IF(C171&lt;&gt;"",TEXT(C171,"00")&amp;"/03/"&amp;'Configurações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IF(C172&lt;&gt;"",TEXT(C172,"00")&amp;"/03/"&amp;'Configurações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IF(C173&lt;&gt;"",TEXT(C173,"00")&amp;"/03/"&amp;'Configurações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IF(C174&lt;&gt;"",TEXT(C174,"00")&amp;"/03/"&amp;'Configurações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IF(C175&lt;&gt;"",TEXT(C175,"00")&amp;"/03/"&amp;'Configurações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IF(C176&lt;&gt;"",TEXT(C176,"00")&amp;"/03/"&amp;'Configurações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IF(C177&lt;&gt;"",TEXT(C177,"00")&amp;"/03/"&amp;'Configurações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IF(C178&lt;&gt;"",TEXT(C178,"00")&amp;"/03/"&amp;'Configurações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IF(C179&lt;&gt;"",TEXT(C179,"00")&amp;"/03/"&amp;'Configurações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IF(C180&lt;&gt;"",TEXT(C180,"00")&amp;"/03/"&amp;'Configurações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IF(C181&lt;&gt;"",TEXT(C181,"00")&amp;"/03/"&amp;'Configurações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IF(C182&lt;&gt;"",TEXT(C182,"00")&amp;"/03/"&amp;'Configurações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IF(C183&lt;&gt;"",TEXT(C183,"00")&amp;"/03/"&amp;'Configurações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IF(C184&lt;&gt;"",TEXT(C184,"00")&amp;"/03/"&amp;'Configurações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IF(C185&lt;&gt;"",TEXT(C185,"00")&amp;"/03/"&amp;'Configurações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IF(C186&lt;&gt;"",TEXT(C186,"00")&amp;"/03/"&amp;'Configurações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IF(C187&lt;&gt;"",TEXT(C187,"00")&amp;"/03/"&amp;'Configurações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IF(C188&lt;&gt;"",TEXT(C188,"00")&amp;"/03/"&amp;'Configurações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IF(C189&lt;&gt;"",TEXT(C189,"00")&amp;"/03/"&amp;'Configurações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IF(C190&lt;&gt;"",TEXT(C190,"00")&amp;"/03/"&amp;'Configurações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IF(C191&lt;&gt;"",TEXT(C191,"00")&amp;"/03/"&amp;'Configurações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IF(C192&lt;&gt;"",TEXT(C192,"00")&amp;"/03/"&amp;'Configurações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IF(C193&lt;&gt;"",TEXT(C193,"00")&amp;"/03/"&amp;'Configurações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IF(C194&lt;&gt;"",TEXT(C194,"00")&amp;"/03/"&amp;'Configurações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IF(C195&lt;&gt;"",TEXT(C195,"00")&amp;"/03/"&amp;'Configurações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IF(C196&lt;&gt;"",TEXT(C196,"00")&amp;"/03/"&amp;'Configurações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IF(C197&lt;&gt;"",TEXT(C197,"00")&amp;"/03/"&amp;'Configurações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IF(C198&lt;&gt;"",TEXT(C198,"00")&amp;"/03/"&amp;'Configurações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IF(C199&lt;&gt;"",TEXT(C199,"00")&amp;"/03/"&amp;'Configurações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IF(C200&lt;&gt;"",TEXT(C200,"00")&amp;"/03/"&amp;'Configurações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IF(C201&lt;&gt;"",TEXT(C201,"00")&amp;"/03/"&amp;'Configurações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IF(C202&lt;&gt;"",TEXT(C202,"00")&amp;"/03/"&amp;'Configurações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IF(C203&lt;&gt;"",TEXT(C203,"00")&amp;"/03/"&amp;'Configurações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IF(C204&lt;&gt;"",TEXT(C204,"00")&amp;"/03/"&amp;'Configurações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IF(C205&lt;&gt;"",TEXT(C205,"00")&amp;"/03/"&amp;'Configurações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IF(C206&lt;&gt;"",TEXT(C206,"00")&amp;"/03/"&amp;'Configurações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IF(C207&lt;&gt;"",TEXT(C207,"00")&amp;"/03/"&amp;'Configurações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IF(C208&lt;&gt;"",TEXT(C208,"00")&amp;"/03/"&amp;'Configurações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IF(C209&lt;&gt;"",TEXT(C209,"00")&amp;"/03/"&amp;'Configurações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IF(C210&lt;&gt;"",TEXT(C210,"00")&amp;"/03/"&amp;'Configurações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IF(C211&lt;&gt;"",TEXT(C211,"00")&amp;"/03/"&amp;'Configurações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IF(C212&lt;&gt;"",TEXT(C212,"00")&amp;"/03/"&amp;'Configurações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IF(C213&lt;&gt;"",TEXT(C213,"00")&amp;"/03/"&amp;'Configurações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IF(C214&lt;&gt;"",TEXT(C214,"00")&amp;"/03/"&amp;'Configurações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IF(C215&lt;&gt;"",TEXT(C215,"00")&amp;"/03/"&amp;'Configurações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IF(C216&lt;&gt;"",TEXT(C216,"00")&amp;"/03/"&amp;'Configurações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IF(C217&lt;&gt;"",TEXT(C217,"00")&amp;"/03/"&amp;'Configurações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IF(C218&lt;&gt;"",TEXT(C218,"00")&amp;"/03/"&amp;'Configurações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IF(C219&lt;&gt;"",TEXT(C219,"00")&amp;"/03/"&amp;'Configurações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IF(C220&lt;&gt;"",TEXT(C220,"00")&amp;"/03/"&amp;'Configurações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IF(C221&lt;&gt;"",TEXT(C221,"00")&amp;"/03/"&amp;'Configurações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IF(C222&lt;&gt;"",TEXT(C222,"00")&amp;"/03/"&amp;'Configurações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IF(C223&lt;&gt;"",TEXT(C223,"00")&amp;"/03/"&amp;'Configurações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IF(C224&lt;&gt;"",TEXT(C224,"00")&amp;"/03/"&amp;'Configurações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IF(C225&lt;&gt;"",TEXT(C225,"00")&amp;"/03/"&amp;'Configurações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IF(C226&lt;&gt;"",TEXT(C226,"00")&amp;"/03/"&amp;'Configurações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IF(C227&lt;&gt;"",TEXT(C227,"00")&amp;"/03/"&amp;'Configurações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IF(C228&lt;&gt;"",TEXT(C228,"00")&amp;"/03/"&amp;'Configurações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IF(C229&lt;&gt;"",TEXT(C229,"00")&amp;"/03/"&amp;'Configurações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IF(C230&lt;&gt;"",TEXT(C230,"00")&amp;"/03/"&amp;'Configurações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IF(C231&lt;&gt;"",TEXT(C231,"00")&amp;"/03/"&amp;'Configurações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IF(C232&lt;&gt;"",TEXT(C232,"00")&amp;"/03/"&amp;'Configurações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IF(C233&lt;&gt;"",TEXT(C233,"00")&amp;"/03/"&amp;'Configurações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IF(C234&lt;&gt;"",TEXT(C234,"00")&amp;"/03/"&amp;'Configurações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IF(C235&lt;&gt;"",TEXT(C235,"00")&amp;"/03/"&amp;'Configurações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IF(C236&lt;&gt;"",TEXT(C236,"00")&amp;"/03/"&amp;'Configurações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IF(C237&lt;&gt;"",TEXT(C237,"00")&amp;"/03/"&amp;'Configurações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IF(C238&lt;&gt;"",TEXT(C238,"00")&amp;"/03/"&amp;'Configurações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IF(C239&lt;&gt;"",TEXT(C239,"00")&amp;"/03/"&amp;'Configurações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IF(C240&lt;&gt;"",TEXT(C240,"00")&amp;"/03/"&amp;'Configurações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IF(C241&lt;&gt;"",TEXT(C241,"00")&amp;"/03/"&amp;'Configurações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IF(C242&lt;&gt;"",TEXT(C242,"00")&amp;"/03/"&amp;'Configurações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IF(C243&lt;&gt;"",TEXT(C243,"00")&amp;"/03/"&amp;'Configurações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IF(C244&lt;&gt;"",TEXT(C244,"00")&amp;"/03/"&amp;'Configurações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IF(C245&lt;&gt;"",TEXT(C245,"00")&amp;"/03/"&amp;'Configurações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IF(C246&lt;&gt;"",TEXT(C246,"00")&amp;"/03/"&amp;'Configurações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IF(C247&lt;&gt;"",TEXT(C247,"00")&amp;"/03/"&amp;'Configurações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IF(C248&lt;&gt;"",TEXT(C248,"00")&amp;"/03/"&amp;'Configurações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IF(C249&lt;&gt;"",TEXT(C249,"00")&amp;"/03/"&amp;'Configurações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IF(C5&lt;&gt;"",TEXT(C5,"00")&amp;"/04/"&amp;'Configurações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227</v>
      </c>
      <c r="Q5" s="248">
        <f>Mar!Q13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IF(C6&lt;&gt;"",TEXT(C6,"00")&amp;"/04/"&amp;'Configurações Básicas'!$E$5,"")</f>
        <v/>
      </c>
      <c r="E6" s="43"/>
      <c r="F6" s="219"/>
      <c r="G6" s="43"/>
      <c r="H6" s="43"/>
      <c r="I6" s="43"/>
      <c r="J6" s="127"/>
      <c r="K6" s="140"/>
      <c r="L6" s="45"/>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IF(C7&lt;&gt;"",TEXT(C7,"00")&amp;"/04/"&amp;'Configurações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IF(C8&lt;&gt;"",TEXT(C8,"00")&amp;"/04/"&amp;'Configurações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IF(C9&lt;&gt;"",TEXT(C9,"00")&amp;"/04/"&amp;'Configurações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IF(C10&lt;&gt;"",TEXT(C10,"00")&amp;"/04/"&amp;'Configurações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IF(C11&lt;&gt;"",TEXT(C11,"00")&amp;"/04/"&amp;'Configurações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IF(C12&lt;&gt;"",TEXT(C12,"00")&amp;"/04/"&amp;'Configurações Básicas'!$E$5,"")</f>
        <v/>
      </c>
      <c r="E12" s="43"/>
      <c r="F12" s="219"/>
      <c r="G12" s="43"/>
      <c r="H12" s="43"/>
      <c r="I12" s="43"/>
      <c r="J12" s="127"/>
      <c r="K12" s="140"/>
      <c r="L12" s="128"/>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IF(C13&lt;&gt;"",TEXT(C13,"00")&amp;"/04/"&amp;'Configurações Básicas'!$E$5,"")</f>
        <v/>
      </c>
      <c r="E13" s="43"/>
      <c r="F13" s="219"/>
      <c r="G13" s="23"/>
      <c r="H13" s="23"/>
      <c r="I13" s="23"/>
      <c r="J13" s="127"/>
      <c r="K13" s="140"/>
      <c r="L13" s="45"/>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IF(C14&lt;&gt;"",TEXT(C14,"00")&amp;"/04/"&amp;'Configurações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IF(C15&lt;&gt;"",TEXT(C15,"00")&amp;"/04/"&amp;'Configurações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IF(C16&lt;&gt;"",TEXT(C16,"00")&amp;"/04/"&amp;'Configurações Básicas'!$E$5,"")</f>
        <v/>
      </c>
      <c r="E16" s="43"/>
      <c r="F16" s="219"/>
      <c r="G16" s="23"/>
      <c r="H16" s="23"/>
      <c r="I16" s="23"/>
      <c r="J16" s="127"/>
      <c r="K16" s="140"/>
      <c r="L16" s="128"/>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IF(C17&lt;&gt;"",TEXT(C17,"00")&amp;"/04/"&amp;'Configurações Básicas'!$E$5,"")</f>
        <v/>
      </c>
      <c r="E17" s="43"/>
      <c r="F17" s="219"/>
      <c r="G17" s="43"/>
      <c r="H17" s="43"/>
      <c r="I17" s="43"/>
      <c r="J17" s="127"/>
      <c r="K17" s="140"/>
      <c r="L17" s="45"/>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IF(C18&lt;&gt;"",TEXT(C18,"00")&amp;"/04/"&amp;'Configurações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IF(C19&lt;&gt;"",TEXT(C19,"00")&amp;"/04/"&amp;'Configurações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IF(C20&lt;&gt;"",TEXT(C20,"00")&amp;"/04/"&amp;'Configurações Básicas'!$E$5,"")</f>
        <v/>
      </c>
      <c r="E20" s="43"/>
      <c r="F20" s="219"/>
      <c r="G20" s="23"/>
      <c r="H20" s="23"/>
      <c r="I20" s="2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IF(C21&lt;&gt;"",TEXT(C21,"00")&amp;"/04/"&amp;'Configurações Básicas'!$E$5,"")</f>
        <v/>
      </c>
      <c r="E21" s="43"/>
      <c r="F21" s="219"/>
      <c r="G21" s="23"/>
      <c r="H21" s="23"/>
      <c r="I21" s="2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IF(C22&lt;&gt;"",TEXT(C22,"00")&amp;"/04/"&amp;'Configurações Básicas'!$E$5,"")</f>
        <v/>
      </c>
      <c r="E22" s="43"/>
      <c r="F22" s="219"/>
      <c r="G22" s="23"/>
      <c r="H22" s="23"/>
      <c r="I22" s="23"/>
      <c r="J22" s="127"/>
      <c r="K22" s="140"/>
      <c r="L22" s="128"/>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IF(C23&lt;&gt;"",TEXT(C23,"00")&amp;"/04/"&amp;'Configurações Básicas'!$E$5,"")</f>
        <v/>
      </c>
      <c r="E23" s="43"/>
      <c r="F23" s="219"/>
      <c r="G23" s="43"/>
      <c r="H23" s="43"/>
      <c r="I23" s="43"/>
      <c r="J23" s="127"/>
      <c r="K23" s="140"/>
      <c r="L23" s="45"/>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IF(C24&lt;&gt;"",TEXT(C24,"00")&amp;"/04/"&amp;'Configurações Básicas'!$E$5,"")</f>
        <v/>
      </c>
      <c r="E24" s="43"/>
      <c r="F24" s="219"/>
      <c r="G24" s="23"/>
      <c r="H24" s="23"/>
      <c r="I24" s="2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IF(C25&lt;&gt;"",TEXT(C25,"00")&amp;"/04/"&amp;'Configurações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IF(C26&lt;&gt;"",TEXT(C26,"00")&amp;"/04/"&amp;'Configurações Básicas'!$E$5,"")</f>
        <v/>
      </c>
      <c r="E26" s="43"/>
      <c r="F26" s="219"/>
      <c r="G26" s="43"/>
      <c r="H26" s="43"/>
      <c r="I26" s="4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IF(C27&lt;&gt;"",TEXT(C27,"00")&amp;"/04/"&amp;'Configurações Básicas'!$E$5,"")</f>
        <v/>
      </c>
      <c r="E27" s="43"/>
      <c r="F27" s="219"/>
      <c r="G27" s="43"/>
      <c r="H27" s="43"/>
      <c r="I27" s="43"/>
      <c r="J27" s="127"/>
      <c r="K27" s="140"/>
      <c r="L27" s="128"/>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IF(C28&lt;&gt;"",TEXT(C28,"00")&amp;"/04/"&amp;'Configurações Básicas'!$E$5,"")</f>
        <v/>
      </c>
      <c r="E28" s="43"/>
      <c r="F28" s="219"/>
      <c r="G28" s="43"/>
      <c r="H28" s="43"/>
      <c r="I28" s="43"/>
      <c r="J28" s="127"/>
      <c r="K28" s="140"/>
      <c r="L28" s="45"/>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IF(C29&lt;&gt;"",TEXT(C29,"00")&amp;"/04/"&amp;'Configurações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IF(C30&lt;&gt;"",TEXT(C30,"00")&amp;"/04/"&amp;'Configurações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IF(C31&lt;&gt;"",TEXT(C31,"00")&amp;"/04/"&amp;'Configurações Básicas'!$E$5,"")</f>
        <v/>
      </c>
      <c r="E31" s="43"/>
      <c r="F31" s="219"/>
      <c r="G31" s="23"/>
      <c r="H31" s="23"/>
      <c r="I31" s="2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IF(C32&lt;&gt;"",TEXT(C32,"00")&amp;"/04/"&amp;'Configurações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IF(C33&lt;&gt;"",TEXT(C33,"00")&amp;"/04/"&amp;'Configurações Básicas'!$E$5,"")</f>
        <v/>
      </c>
      <c r="E33" s="43"/>
      <c r="F33" s="219"/>
      <c r="G33" s="43"/>
      <c r="H33" s="43"/>
      <c r="I33" s="4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IF(C34&lt;&gt;"",TEXT(C34,"00")&amp;"/04/"&amp;'Configurações Básicas'!$E$5,"")</f>
        <v/>
      </c>
      <c r="E34" s="43"/>
      <c r="F34" s="219"/>
      <c r="G34" s="43"/>
      <c r="H34" s="43"/>
      <c r="I34" s="43"/>
      <c r="J34" s="127"/>
      <c r="K34" s="140"/>
      <c r="L34" s="128"/>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IF(C35&lt;&gt;"",TEXT(C35,"00")&amp;"/04/"&amp;'Configurações Básicas'!$E$5,"")</f>
        <v/>
      </c>
      <c r="E35" s="43"/>
      <c r="F35" s="219"/>
      <c r="G35" s="23"/>
      <c r="H35" s="23"/>
      <c r="I35" s="23"/>
      <c r="J35" s="127"/>
      <c r="K35" s="140"/>
      <c r="L35" s="45"/>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IF(C36&lt;&gt;"",TEXT(C36,"00")&amp;"/04/"&amp;'Configurações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IF(C37&lt;&gt;"",TEXT(C37,"00")&amp;"/04/"&amp;'Configurações Básicas'!$E$5,"")</f>
        <v/>
      </c>
      <c r="E37" s="43"/>
      <c r="F37" s="219"/>
      <c r="G37" s="23"/>
      <c r="H37" s="23"/>
      <c r="I37" s="2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IF(C38&lt;&gt;"",TEXT(C38,"00")&amp;"/04/"&amp;'Configurações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IF(C39&lt;&gt;"",TEXT(C39,"00")&amp;"/04/"&amp;'Configurações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IF(C40&lt;&gt;"",TEXT(C40,"00")&amp;"/04/"&amp;'Configurações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IF(C41&lt;&gt;"",TEXT(C41,"00")&amp;"/04/"&amp;'Configurações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IF(C42&lt;&gt;"",TEXT(C42,"00")&amp;"/04/"&amp;'Configurações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IF(C43&lt;&gt;"",TEXT(C43,"00")&amp;"/04/"&amp;'Configurações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IF(C44&lt;&gt;"",TEXT(C44,"00")&amp;"/04/"&amp;'Configurações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IF(C45&lt;&gt;"",TEXT(C45,"00")&amp;"/04/"&amp;'Configurações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IF(C46&lt;&gt;"",TEXT(C46,"00")&amp;"/04/"&amp;'Configurações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IF(C47&lt;&gt;"",TEXT(C47,"00")&amp;"/04/"&amp;'Configurações Básicas'!$E$5,"")</f>
        <v/>
      </c>
      <c r="E47" s="43"/>
      <c r="F47" s="219"/>
      <c r="G47" s="43"/>
      <c r="H47" s="43"/>
      <c r="I47" s="4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IF(C48&lt;&gt;"",TEXT(C48,"00")&amp;"/04/"&amp;'Configurações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IF(C49&lt;&gt;"",TEXT(C49,"00")&amp;"/04/"&amp;'Configurações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IF(C50&lt;&gt;"",TEXT(C50,"00")&amp;"/04/"&amp;'Configurações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IF(C51&lt;&gt;"",TEXT(C51,"00")&amp;"/04/"&amp;'Configurações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IF(C52&lt;&gt;"",TEXT(C52,"00")&amp;"/04/"&amp;'Configurações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IF(C53&lt;&gt;"",TEXT(C53,"00")&amp;"/04/"&amp;'Configurações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IF(C54&lt;&gt;"",TEXT(C54,"00")&amp;"/04/"&amp;'Configurações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IF(C55&lt;&gt;"",TEXT(C55,"00")&amp;"/04/"&amp;'Configurações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IF(C56&lt;&gt;"",TEXT(C56,"00")&amp;"/04/"&amp;'Configurações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IF(C57&lt;&gt;"",TEXT(C57,"00")&amp;"/04/"&amp;'Configurações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IF(C58&lt;&gt;"",TEXT(C58,"00")&amp;"/04/"&amp;'Configurações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IF(C59&lt;&gt;"",TEXT(C59,"00")&amp;"/04/"&amp;'Configurações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IF(C60&lt;&gt;"",TEXT(C60,"00")&amp;"/04/"&amp;'Configurações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IF(C61&lt;&gt;"",TEXT(C61,"00")&amp;"/04/"&amp;'Configurações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IF(C62&lt;&gt;"",TEXT(C62,"00")&amp;"/04/"&amp;'Configurações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IF(C63&lt;&gt;"",TEXT(C63,"00")&amp;"/04/"&amp;'Configurações Básicas'!$E$5,"")</f>
        <v/>
      </c>
      <c r="E63" s="43"/>
      <c r="F63" s="219"/>
      <c r="G63" s="23"/>
      <c r="H63" s="23"/>
      <c r="I63" s="2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IF(C64&lt;&gt;"",TEXT(C64,"00")&amp;"/04/"&amp;'Configurações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IF(C65&lt;&gt;"",TEXT(C65,"00")&amp;"/04/"&amp;'Configurações Básicas'!$E$5,"")</f>
        <v/>
      </c>
      <c r="E65" s="43"/>
      <c r="F65" s="219"/>
      <c r="G65" s="23"/>
      <c r="H65" s="23"/>
      <c r="I65" s="2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IF(C66&lt;&gt;"",TEXT(C66,"00")&amp;"/04/"&amp;'Configurações Básicas'!$E$5,"")</f>
        <v/>
      </c>
      <c r="E66" s="43"/>
      <c r="F66" s="219"/>
      <c r="G66" s="23"/>
      <c r="H66" s="23"/>
      <c r="I66" s="2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IF(C67&lt;&gt;"",TEXT(C67,"00")&amp;"/04/"&amp;'Configurações Básicas'!$E$5,"")</f>
        <v/>
      </c>
      <c r="E67" s="43"/>
      <c r="F67" s="219"/>
      <c r="G67" s="23"/>
      <c r="H67" s="23"/>
      <c r="I67" s="2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IF(C68&lt;&gt;"",TEXT(C68,"00")&amp;"/04/"&amp;'Configurações Básicas'!$E$5,"")</f>
        <v/>
      </c>
      <c r="E68" s="43"/>
      <c r="F68" s="219"/>
      <c r="G68" s="23"/>
      <c r="H68" s="23"/>
      <c r="I68" s="2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IF(C69&lt;&gt;"",TEXT(C69,"00")&amp;"/04/"&amp;'Configurações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IF(C70&lt;&gt;"",TEXT(C70,"00")&amp;"/04/"&amp;'Configurações Básicas'!$E$5,"")</f>
        <v/>
      </c>
      <c r="E70" s="43"/>
      <c r="F70" s="219"/>
      <c r="G70" s="43"/>
      <c r="H70" s="43"/>
      <c r="I70" s="4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IF(C71&lt;&gt;"",TEXT(C71,"00")&amp;"/04/"&amp;'Configurações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IF(C72&lt;&gt;"",TEXT(C72,"00")&amp;"/04/"&amp;'Configurações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IF(C73&lt;&gt;"",TEXT(C73,"00")&amp;"/04/"&amp;'Configurações Básicas'!$E$5,"")</f>
        <v/>
      </c>
      <c r="E73" s="43"/>
      <c r="F73" s="219"/>
      <c r="G73" s="23"/>
      <c r="H73" s="23"/>
      <c r="I73" s="2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IF(C74&lt;&gt;"",TEXT(C74,"00")&amp;"/04/"&amp;'Configurações Básicas'!$E$5,"")</f>
        <v/>
      </c>
      <c r="E74" s="43"/>
      <c r="F74" s="219"/>
      <c r="G74" s="23"/>
      <c r="H74" s="23"/>
      <c r="I74" s="2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IF(C75&lt;&gt;"",TEXT(C75,"00")&amp;"/04/"&amp;'Configurações Básicas'!$E$5,"")</f>
        <v/>
      </c>
      <c r="E75" s="43"/>
      <c r="F75" s="219"/>
      <c r="G75" s="23"/>
      <c r="H75" s="23"/>
      <c r="I75" s="2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IF(C76&lt;&gt;"",TEXT(C76,"00")&amp;"/04/"&amp;'Configurações Básicas'!$E$5,"")</f>
        <v/>
      </c>
      <c r="E76" s="43"/>
      <c r="F76" s="219"/>
      <c r="G76" s="23"/>
      <c r="H76" s="23"/>
      <c r="I76" s="2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IF(C77&lt;&gt;"",TEXT(C77,"00")&amp;"/04/"&amp;'Configurações Básicas'!$E$5,"")</f>
        <v/>
      </c>
      <c r="E77" s="43"/>
      <c r="F77" s="219"/>
      <c r="G77" s="23"/>
      <c r="H77" s="23"/>
      <c r="I77" s="2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IF(C78&lt;&gt;"",TEXT(C78,"00")&amp;"/04/"&amp;'Configurações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IF(C79&lt;&gt;"",TEXT(C79,"00")&amp;"/04/"&amp;'Configurações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IF(C80&lt;&gt;"",TEXT(C80,"00")&amp;"/04/"&amp;'Configurações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IF(C81&lt;&gt;"",TEXT(C81,"00")&amp;"/04/"&amp;'Configurações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IF(C82&lt;&gt;"",TEXT(C82,"00")&amp;"/04/"&amp;'Configurações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IF(C83&lt;&gt;"",TEXT(C83,"00")&amp;"/04/"&amp;'Configurações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IF(C84&lt;&gt;"",TEXT(C84,"00")&amp;"/04/"&amp;'Configurações Básicas'!$E$5,"")</f>
        <v/>
      </c>
      <c r="E84" s="43"/>
      <c r="F84" s="219"/>
      <c r="G84" s="43"/>
      <c r="H84" s="43"/>
      <c r="I84" s="4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IF(C85&lt;&gt;"",TEXT(C85,"00")&amp;"/04/"&amp;'Configurações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IF(C86&lt;&gt;"",TEXT(C86,"00")&amp;"/04/"&amp;'Configurações Básicas'!$E$5,"")</f>
        <v/>
      </c>
      <c r="E86" s="43"/>
      <c r="F86" s="219"/>
      <c r="G86" s="43"/>
      <c r="H86" s="43"/>
      <c r="I86" s="4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IF(C87&lt;&gt;"",TEXT(C87,"00")&amp;"/04/"&amp;'Configurações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IF(C88&lt;&gt;"",TEXT(C88,"00")&amp;"/04/"&amp;'Configurações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IF(C89&lt;&gt;"",TEXT(C89,"00")&amp;"/04/"&amp;'Configurações Básicas'!$E$5,"")</f>
        <v/>
      </c>
      <c r="E89" s="43"/>
      <c r="F89" s="219"/>
      <c r="G89" s="43"/>
      <c r="H89" s="43"/>
      <c r="I89" s="4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IF(C90&lt;&gt;"",TEXT(C90,"00")&amp;"/04/"&amp;'Configurações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IF(C91&lt;&gt;"",TEXT(C91,"00")&amp;"/04/"&amp;'Configurações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IF(C92&lt;&gt;"",TEXT(C92,"00")&amp;"/04/"&amp;'Configurações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IF(C93&lt;&gt;"",TEXT(C93,"00")&amp;"/04/"&amp;'Configurações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IF(C94&lt;&gt;"",TEXT(C94,"00")&amp;"/04/"&amp;'Configurações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IF(C95&lt;&gt;"",TEXT(C95,"00")&amp;"/04/"&amp;'Configurações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IF(C96&lt;&gt;"",TEXT(C96,"00")&amp;"/04/"&amp;'Configurações Básicas'!$E$5,"")</f>
        <v/>
      </c>
      <c r="E96" s="43"/>
      <c r="F96" s="219"/>
      <c r="G96" s="43"/>
      <c r="H96" s="43"/>
      <c r="I96" s="4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IF(C97&lt;&gt;"",TEXT(C97,"00")&amp;"/04/"&amp;'Configurações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IF(C98&lt;&gt;"",TEXT(C98,"00")&amp;"/04/"&amp;'Configurações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IF(C99&lt;&gt;"",TEXT(C99,"00")&amp;"/04/"&amp;'Configurações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IF(C100&lt;&gt;"",TEXT(C100,"00")&amp;"/04/"&amp;'Configurações Básicas'!$E$5,"")</f>
        <v/>
      </c>
      <c r="E100" s="43"/>
      <c r="F100" s="219"/>
      <c r="G100" s="43"/>
      <c r="H100" s="43"/>
      <c r="I100" s="4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IF(C101&lt;&gt;"",TEXT(C101,"00")&amp;"/04/"&amp;'Configurações Básicas'!$E$5,"")</f>
        <v/>
      </c>
      <c r="E101" s="43"/>
      <c r="F101" s="219"/>
      <c r="G101" s="43"/>
      <c r="H101" s="43"/>
      <c r="I101" s="43"/>
      <c r="J101" s="127"/>
      <c r="K101" s="140"/>
      <c r="L101" s="128"/>
      <c r="M101" s="128"/>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IF(C102&lt;&gt;"",TEXT(C102,"00")&amp;"/04/"&amp;'Configurações Básicas'!$E$5,"")</f>
        <v/>
      </c>
      <c r="E102" s="43"/>
      <c r="F102" s="219"/>
      <c r="G102" s="23"/>
      <c r="H102" s="23"/>
      <c r="I102" s="23"/>
      <c r="J102" s="127"/>
      <c r="K102" s="140"/>
      <c r="L102" s="128"/>
      <c r="M102" s="128"/>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IF(C103&lt;&gt;"",TEXT(C103,"00")&amp;"/04/"&amp;'Configurações Básicas'!$E$5,"")</f>
        <v/>
      </c>
      <c r="E103" s="43"/>
      <c r="F103" s="219"/>
      <c r="G103" s="23"/>
      <c r="H103" s="23"/>
      <c r="I103" s="23"/>
      <c r="J103" s="127"/>
      <c r="K103" s="140"/>
      <c r="L103" s="128"/>
      <c r="M103" s="128"/>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IF(C104&lt;&gt;"",TEXT(C104,"00")&amp;"/04/"&amp;'Configurações Básicas'!$E$5,"")</f>
        <v/>
      </c>
      <c r="E104" s="43"/>
      <c r="F104" s="219"/>
      <c r="G104" s="23"/>
      <c r="H104" s="23"/>
      <c r="I104" s="23"/>
      <c r="J104" s="127"/>
      <c r="K104" s="140"/>
      <c r="L104" s="128"/>
      <c r="M104" s="128"/>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IF(C105&lt;&gt;"",TEXT(C105,"00")&amp;"/04/"&amp;'Configurações Básicas'!$E$5,"")</f>
        <v/>
      </c>
      <c r="E105" s="43"/>
      <c r="F105" s="219"/>
      <c r="G105" s="43"/>
      <c r="H105" s="43"/>
      <c r="I105" s="43"/>
      <c r="J105" s="127"/>
      <c r="K105" s="140"/>
      <c r="L105" s="128"/>
      <c r="M105" s="128"/>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IF(C106&lt;&gt;"",TEXT(C106,"00")&amp;"/04/"&amp;'Configurações Básicas'!$E$5,"")</f>
        <v/>
      </c>
      <c r="E106" s="43"/>
      <c r="F106" s="219"/>
      <c r="G106" s="43"/>
      <c r="H106" s="43"/>
      <c r="I106" s="43"/>
      <c r="J106" s="127"/>
      <c r="K106" s="140"/>
      <c r="L106" s="128"/>
      <c r="M106" s="128"/>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IF(C107&lt;&gt;"",TEXT(C107,"00")&amp;"/04/"&amp;'Configurações Básicas'!$E$5,"")</f>
        <v/>
      </c>
      <c r="E107" s="43"/>
      <c r="F107" s="219"/>
      <c r="G107" s="43"/>
      <c r="H107" s="43"/>
      <c r="I107" s="43"/>
      <c r="J107" s="127"/>
      <c r="K107" s="140"/>
      <c r="L107" s="128"/>
      <c r="M107" s="128"/>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IF(C108&lt;&gt;"",TEXT(C108,"00")&amp;"/04/"&amp;'Configurações Básicas'!$E$5,"")</f>
        <v/>
      </c>
      <c r="E108" s="43"/>
      <c r="F108" s="219"/>
      <c r="G108" s="43"/>
      <c r="H108" s="43"/>
      <c r="I108" s="43"/>
      <c r="J108" s="127"/>
      <c r="K108" s="140"/>
      <c r="L108" s="128"/>
      <c r="M108" s="128"/>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IF(C109&lt;&gt;"",TEXT(C109,"00")&amp;"/04/"&amp;'Configurações Básicas'!$E$5,"")</f>
        <v/>
      </c>
      <c r="E109" s="43"/>
      <c r="F109" s="219"/>
      <c r="G109" s="43"/>
      <c r="H109" s="43"/>
      <c r="I109" s="43"/>
      <c r="J109" s="127"/>
      <c r="K109" s="140"/>
      <c r="L109" s="128"/>
      <c r="M109" s="128"/>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IF(C110&lt;&gt;"",TEXT(C110,"00")&amp;"/04/"&amp;'Configurações Básicas'!$E$5,"")</f>
        <v/>
      </c>
      <c r="E110" s="43"/>
      <c r="F110" s="219"/>
      <c r="G110" s="23"/>
      <c r="H110" s="23"/>
      <c r="I110" s="23"/>
      <c r="J110" s="127"/>
      <c r="K110" s="140"/>
      <c r="L110" s="128"/>
      <c r="M110" s="128"/>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IF(C111&lt;&gt;"",TEXT(C111,"00")&amp;"/04/"&amp;'Configurações Básicas'!$E$5,"")</f>
        <v/>
      </c>
      <c r="E111" s="43"/>
      <c r="F111" s="219"/>
      <c r="G111" s="43"/>
      <c r="H111" s="43"/>
      <c r="I111" s="43"/>
      <c r="J111" s="127"/>
      <c r="K111" s="140"/>
      <c r="L111" s="128"/>
      <c r="M111" s="128"/>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IF(C112&lt;&gt;"",TEXT(C112,"00")&amp;"/04/"&amp;'Configurações Básicas'!$E$5,"")</f>
        <v/>
      </c>
      <c r="E112" s="43"/>
      <c r="F112" s="219"/>
      <c r="G112" s="43"/>
      <c r="H112" s="43"/>
      <c r="I112" s="43"/>
      <c r="J112" s="127"/>
      <c r="K112" s="140"/>
      <c r="L112" s="128"/>
      <c r="M112" s="128"/>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IF(C113&lt;&gt;"",TEXT(C113,"00")&amp;"/04/"&amp;'Configurações Básicas'!$E$5,"")</f>
        <v/>
      </c>
      <c r="E113" s="43"/>
      <c r="F113" s="219"/>
      <c r="G113" s="23"/>
      <c r="H113" s="23"/>
      <c r="I113" s="23"/>
      <c r="J113" s="127"/>
      <c r="K113" s="140"/>
      <c r="L113" s="128"/>
      <c r="M113" s="128"/>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IF(C114&lt;&gt;"",TEXT(C114,"00")&amp;"/04/"&amp;'Configurações Básicas'!$E$5,"")</f>
        <v/>
      </c>
      <c r="E114" s="43"/>
      <c r="F114" s="219"/>
      <c r="G114" s="43"/>
      <c r="H114" s="43"/>
      <c r="I114" s="43"/>
      <c r="J114" s="127"/>
      <c r="K114" s="140"/>
      <c r="L114" s="128"/>
      <c r="M114" s="128"/>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IF(C115&lt;&gt;"",TEXT(C115,"00")&amp;"/04/"&amp;'Configurações Básicas'!$E$5,"")</f>
        <v/>
      </c>
      <c r="E115" s="43"/>
      <c r="F115" s="219"/>
      <c r="G115" s="43"/>
      <c r="H115" s="43"/>
      <c r="I115" s="43"/>
      <c r="J115" s="127"/>
      <c r="K115" s="140"/>
      <c r="L115" s="128"/>
      <c r="M115" s="128"/>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IF(C116&lt;&gt;"",TEXT(C116,"00")&amp;"/04/"&amp;'Configurações Básicas'!$E$5,"")</f>
        <v/>
      </c>
      <c r="E116" s="43"/>
      <c r="F116" s="219"/>
      <c r="G116" s="43"/>
      <c r="H116" s="43"/>
      <c r="I116" s="43"/>
      <c r="J116" s="127"/>
      <c r="K116" s="140"/>
      <c r="L116" s="128"/>
      <c r="M116" s="128"/>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IF(C117&lt;&gt;"",TEXT(C117,"00")&amp;"/04/"&amp;'Configurações Básicas'!$E$5,"")</f>
        <v/>
      </c>
      <c r="E117" s="43"/>
      <c r="F117" s="219"/>
      <c r="G117" s="43"/>
      <c r="H117" s="43"/>
      <c r="I117" s="43"/>
      <c r="J117" s="127"/>
      <c r="K117" s="140"/>
      <c r="L117" s="128"/>
      <c r="M117" s="128"/>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IF(C118&lt;&gt;"",TEXT(C118,"00")&amp;"/04/"&amp;'Configurações Básicas'!$E$5,"")</f>
        <v/>
      </c>
      <c r="E118" s="43"/>
      <c r="F118" s="219"/>
      <c r="G118" s="23"/>
      <c r="H118" s="23"/>
      <c r="I118" s="23"/>
      <c r="J118" s="127"/>
      <c r="K118" s="140"/>
      <c r="L118" s="128"/>
      <c r="M118" s="128"/>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IF(C119&lt;&gt;"",TEXT(C119,"00")&amp;"/04/"&amp;'Configurações Básicas'!$E$5,"")</f>
        <v/>
      </c>
      <c r="E119" s="43"/>
      <c r="F119" s="219"/>
      <c r="G119" s="23"/>
      <c r="H119" s="23"/>
      <c r="I119" s="23"/>
      <c r="J119" s="127"/>
      <c r="K119" s="140"/>
      <c r="L119" s="128"/>
      <c r="M119" s="128"/>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IF(C120&lt;&gt;"",TEXT(C120,"00")&amp;"/04/"&amp;'Configurações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IF(C121&lt;&gt;"",TEXT(C121,"00")&amp;"/04/"&amp;'Configurações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IF(C122&lt;&gt;"",TEXT(C122,"00")&amp;"/04/"&amp;'Configurações Básicas'!$E$5,"")</f>
        <v/>
      </c>
      <c r="E122" s="43"/>
      <c r="F122" s="148"/>
      <c r="G122" s="43"/>
      <c r="H122" s="43"/>
      <c r="I122" s="43"/>
      <c r="J122" s="44"/>
      <c r="K122" s="141"/>
      <c r="L122" s="128"/>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IF(C123&lt;&gt;"",TEXT(C123,"00")&amp;"/04/"&amp;'Configurações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IF(C124&lt;&gt;"",TEXT(C124,"00")&amp;"/04/"&amp;'Configurações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IF(C125&lt;&gt;"",TEXT(C125,"00")&amp;"/04/"&amp;'Configurações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IF(C126&lt;&gt;"",TEXT(C126,"00")&amp;"/04/"&amp;'Configurações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IF(C127&lt;&gt;"",TEXT(C127,"00")&amp;"/04/"&amp;'Configurações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IF(C128&lt;&gt;"",TEXT(C128,"00")&amp;"/04/"&amp;'Configurações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IF(C129&lt;&gt;"",TEXT(C129,"00")&amp;"/04/"&amp;'Configurações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IF(C130&lt;&gt;"",TEXT(C130,"00")&amp;"/04/"&amp;'Configurações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IF(C131&lt;&gt;"",TEXT(C131,"00")&amp;"/04/"&amp;'Configurações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IF(C132&lt;&gt;"",TEXT(C132,"00")&amp;"/04/"&amp;'Configurações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IF(C133&lt;&gt;"",TEXT(C133,"00")&amp;"/04/"&amp;'Configurações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IF(C134&lt;&gt;"",TEXT(C134,"00")&amp;"/04/"&amp;'Configurações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IF(C135&lt;&gt;"",TEXT(C135,"00")&amp;"/04/"&amp;'Configurações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IF(C136&lt;&gt;"",TEXT(C136,"00")&amp;"/04/"&amp;'Configurações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IF(C137&lt;&gt;"",TEXT(C137,"00")&amp;"/04/"&amp;'Configurações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IF(C138&lt;&gt;"",TEXT(C138,"00")&amp;"/04/"&amp;'Configurações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IF(C139&lt;&gt;"",TEXT(C139,"00")&amp;"/04/"&amp;'Configurações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IF(C140&lt;&gt;"",TEXT(C140,"00")&amp;"/04/"&amp;'Configurações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IF(C141&lt;&gt;"",TEXT(C141,"00")&amp;"/04/"&amp;'Configurações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IF(C142&lt;&gt;"",TEXT(C142,"00")&amp;"/04/"&amp;'Configurações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IF(C143&lt;&gt;"",TEXT(C143,"00")&amp;"/04/"&amp;'Configurações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IF(C144&lt;&gt;"",TEXT(C144,"00")&amp;"/04/"&amp;'Configurações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IF(C145&lt;&gt;"",TEXT(C145,"00")&amp;"/04/"&amp;'Configurações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IF(C146&lt;&gt;"",TEXT(C146,"00")&amp;"/04/"&amp;'Configurações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IF(C147&lt;&gt;"",TEXT(C147,"00")&amp;"/04/"&amp;'Configurações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IF(C148&lt;&gt;"",TEXT(C148,"00")&amp;"/04/"&amp;'Configurações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IF(C149&lt;&gt;"",TEXT(C149,"00")&amp;"/04/"&amp;'Configurações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IF(C150&lt;&gt;"",TEXT(C150,"00")&amp;"/04/"&amp;'Configurações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IF(C151&lt;&gt;"",TEXT(C151,"00")&amp;"/04/"&amp;'Configurações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IF(C152&lt;&gt;"",TEXT(C152,"00")&amp;"/04/"&amp;'Configurações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IF(C153&lt;&gt;"",TEXT(C153,"00")&amp;"/04/"&amp;'Configurações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IF(C154&lt;&gt;"",TEXT(C154,"00")&amp;"/04/"&amp;'Configurações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IF(C155&lt;&gt;"",TEXT(C155,"00")&amp;"/04/"&amp;'Configurações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IF(C156&lt;&gt;"",TEXT(C156,"00")&amp;"/04/"&amp;'Configurações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IF(C157&lt;&gt;"",TEXT(C157,"00")&amp;"/04/"&amp;'Configurações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IF(C158&lt;&gt;"",TEXT(C158,"00")&amp;"/04/"&amp;'Configurações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IF(C159&lt;&gt;"",TEXT(C159,"00")&amp;"/04/"&amp;'Configurações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IF(C160&lt;&gt;"",TEXT(C160,"00")&amp;"/04/"&amp;'Configurações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IF(C161&lt;&gt;"",TEXT(C161,"00")&amp;"/04/"&amp;'Configurações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IF(C162&lt;&gt;"",TEXT(C162,"00")&amp;"/04/"&amp;'Configurações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IF(C163&lt;&gt;"",TEXT(C163,"00")&amp;"/04/"&amp;'Configurações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IF(C164&lt;&gt;"",TEXT(C164,"00")&amp;"/04/"&amp;'Configurações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IF(C165&lt;&gt;"",TEXT(C165,"00")&amp;"/04/"&amp;'Configurações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IF(C166&lt;&gt;"",TEXT(C166,"00")&amp;"/04/"&amp;'Configurações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IF(C167&lt;&gt;"",TEXT(C167,"00")&amp;"/04/"&amp;'Configurações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IF(C168&lt;&gt;"",TEXT(C168,"00")&amp;"/04/"&amp;'Configurações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IF(C169&lt;&gt;"",TEXT(C169,"00")&amp;"/04/"&amp;'Configurações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IF(C170&lt;&gt;"",TEXT(C170,"00")&amp;"/04/"&amp;'Configurações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IF(C171&lt;&gt;"",TEXT(C171,"00")&amp;"/04/"&amp;'Configurações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IF(C172&lt;&gt;"",TEXT(C172,"00")&amp;"/04/"&amp;'Configurações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IF(C173&lt;&gt;"",TEXT(C173,"00")&amp;"/04/"&amp;'Configurações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IF(C174&lt;&gt;"",TEXT(C174,"00")&amp;"/04/"&amp;'Configurações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IF(C175&lt;&gt;"",TEXT(C175,"00")&amp;"/04/"&amp;'Configurações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IF(C176&lt;&gt;"",TEXT(C176,"00")&amp;"/04/"&amp;'Configurações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IF(C177&lt;&gt;"",TEXT(C177,"00")&amp;"/04/"&amp;'Configurações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IF(C178&lt;&gt;"",TEXT(C178,"00")&amp;"/04/"&amp;'Configurações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IF(C179&lt;&gt;"",TEXT(C179,"00")&amp;"/04/"&amp;'Configurações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IF(C180&lt;&gt;"",TEXT(C180,"00")&amp;"/04/"&amp;'Configurações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IF(C181&lt;&gt;"",TEXT(C181,"00")&amp;"/04/"&amp;'Configurações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IF(C182&lt;&gt;"",TEXT(C182,"00")&amp;"/04/"&amp;'Configurações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IF(C183&lt;&gt;"",TEXT(C183,"00")&amp;"/04/"&amp;'Configurações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IF(C184&lt;&gt;"",TEXT(C184,"00")&amp;"/04/"&amp;'Configurações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IF(C185&lt;&gt;"",TEXT(C185,"00")&amp;"/04/"&amp;'Configurações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IF(C186&lt;&gt;"",TEXT(C186,"00")&amp;"/04/"&amp;'Configurações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IF(C187&lt;&gt;"",TEXT(C187,"00")&amp;"/04/"&amp;'Configurações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IF(C188&lt;&gt;"",TEXT(C188,"00")&amp;"/04/"&amp;'Configurações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IF(C189&lt;&gt;"",TEXT(C189,"00")&amp;"/04/"&amp;'Configurações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IF(C190&lt;&gt;"",TEXT(C190,"00")&amp;"/04/"&amp;'Configurações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IF(C191&lt;&gt;"",TEXT(C191,"00")&amp;"/04/"&amp;'Configurações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IF(C192&lt;&gt;"",TEXT(C192,"00")&amp;"/04/"&amp;'Configurações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IF(C193&lt;&gt;"",TEXT(C193,"00")&amp;"/04/"&amp;'Configurações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IF(C194&lt;&gt;"",TEXT(C194,"00")&amp;"/04/"&amp;'Configurações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IF(C195&lt;&gt;"",TEXT(C195,"00")&amp;"/04/"&amp;'Configurações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IF(C196&lt;&gt;"",TEXT(C196,"00")&amp;"/04/"&amp;'Configurações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IF(C197&lt;&gt;"",TEXT(C197,"00")&amp;"/04/"&amp;'Configurações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IF(C198&lt;&gt;"",TEXT(C198,"00")&amp;"/04/"&amp;'Configurações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IF(C199&lt;&gt;"",TEXT(C199,"00")&amp;"/04/"&amp;'Configurações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IF(C200&lt;&gt;"",TEXT(C200,"00")&amp;"/04/"&amp;'Configurações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IF(C201&lt;&gt;"",TEXT(C201,"00")&amp;"/04/"&amp;'Configurações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IF(C202&lt;&gt;"",TEXT(C202,"00")&amp;"/04/"&amp;'Configurações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IF(C203&lt;&gt;"",TEXT(C203,"00")&amp;"/04/"&amp;'Configurações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IF(C204&lt;&gt;"",TEXT(C204,"00")&amp;"/04/"&amp;'Configurações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IF(C205&lt;&gt;"",TEXT(C205,"00")&amp;"/04/"&amp;'Configurações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IF(C206&lt;&gt;"",TEXT(C206,"00")&amp;"/04/"&amp;'Configurações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IF(C207&lt;&gt;"",TEXT(C207,"00")&amp;"/04/"&amp;'Configurações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IF(C208&lt;&gt;"",TEXT(C208,"00")&amp;"/04/"&amp;'Configurações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IF(C209&lt;&gt;"",TEXT(C209,"00")&amp;"/04/"&amp;'Configurações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IF(C210&lt;&gt;"",TEXT(C210,"00")&amp;"/04/"&amp;'Configurações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IF(C211&lt;&gt;"",TEXT(C211,"00")&amp;"/04/"&amp;'Configurações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IF(C212&lt;&gt;"",TEXT(C212,"00")&amp;"/04/"&amp;'Configurações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IF(C213&lt;&gt;"",TEXT(C213,"00")&amp;"/04/"&amp;'Configurações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IF(C214&lt;&gt;"",TEXT(C214,"00")&amp;"/04/"&amp;'Configurações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IF(C215&lt;&gt;"",TEXT(C215,"00")&amp;"/04/"&amp;'Configurações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IF(C216&lt;&gt;"",TEXT(C216,"00")&amp;"/04/"&amp;'Configurações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IF(C217&lt;&gt;"",TEXT(C217,"00")&amp;"/04/"&amp;'Configurações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L606" s="45"/>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c r="D5" s="43" t="str">
        <f>IF(C5&lt;&gt;"",TEXT(C5,"00")&amp;"/05/"&amp;'Configurações Básicas'!$E$5,"")</f>
        <v/>
      </c>
      <c r="E5" s="43"/>
      <c r="F5" s="219"/>
      <c r="G5" s="43"/>
      <c r="H5" s="43"/>
      <c r="I5" s="43"/>
      <c r="J5" s="127"/>
      <c r="K5" s="140"/>
      <c r="L5" s="45"/>
      <c r="M5" s="45"/>
      <c r="N5" s="41">
        <f>Q5+IF(AND(L5="Pago",OR(E5='PC Receitas'!O4,E5='PC Receitas'!O5,E5='PC Receitas'!O6)),J5,IF(AND(L5="Pago",OR(E5='PC Receitas'!O7,E5='PC Receitas'!O8,E5='PC Receitas'!O9,E5='PC Receitas'!O10,E5='PC Receitas'!O11,E5='PC Receitas'!O12,E5='PC Receitas'!O13,E5='PC Receitas'!O14)),-J5,0))</f>
        <v>-92753.850000000064</v>
      </c>
      <c r="P5" s="247" t="s">
        <v>228</v>
      </c>
      <c r="Q5" s="248">
        <f>Abr!Q13</f>
        <v>-92753.850000000064</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9"/>
      <c r="G6" s="43"/>
      <c r="H6" s="43"/>
      <c r="I6" s="43"/>
      <c r="J6" s="127"/>
      <c r="K6" s="140"/>
      <c r="L6" s="128"/>
      <c r="M6" s="128"/>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9"/>
      <c r="G9" s="43"/>
      <c r="H9" s="43"/>
      <c r="I9" s="4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9"/>
      <c r="G10" s="43"/>
      <c r="H10" s="43"/>
      <c r="I10" s="4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9"/>
      <c r="G11" s="43"/>
      <c r="H11" s="43"/>
      <c r="I11" s="4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9"/>
      <c r="G14" s="23"/>
      <c r="H14" s="23"/>
      <c r="I14" s="2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9"/>
      <c r="G15" s="23"/>
      <c r="H15" s="23"/>
      <c r="I15" s="2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9"/>
      <c r="G19" s="23"/>
      <c r="H19" s="23"/>
      <c r="I19" s="2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9"/>
      <c r="G22" s="43"/>
      <c r="H22" s="43"/>
      <c r="I22" s="4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9"/>
      <c r="G25" s="43"/>
      <c r="H25" s="43"/>
      <c r="I25" s="4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9"/>
      <c r="G27" s="43"/>
      <c r="H27" s="43"/>
      <c r="I27" s="4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9"/>
      <c r="G30" s="23"/>
      <c r="H30" s="23"/>
      <c r="I30" s="2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9"/>
      <c r="G35" s="43"/>
      <c r="H35" s="43"/>
      <c r="I35" s="4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9"/>
      <c r="G36" s="23"/>
      <c r="H36" s="23"/>
      <c r="I36" s="2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9"/>
      <c r="G38" s="23"/>
      <c r="H38" s="23"/>
      <c r="I38" s="2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9"/>
      <c r="G41" s="43"/>
      <c r="H41" s="43"/>
      <c r="I41" s="4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9"/>
      <c r="G43" s="23"/>
      <c r="H43" s="23"/>
      <c r="I43" s="2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9"/>
      <c r="G46" s="23"/>
      <c r="H46" s="23"/>
      <c r="I46" s="2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9"/>
      <c r="G49" s="23"/>
      <c r="H49" s="23"/>
      <c r="I49" s="2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9"/>
      <c r="G53" s="43"/>
      <c r="H53" s="43"/>
      <c r="I53" s="4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9"/>
      <c r="G54" s="43"/>
      <c r="H54" s="43"/>
      <c r="I54" s="4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9"/>
      <c r="G55" s="43"/>
      <c r="H55" s="43"/>
      <c r="I55" s="4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9"/>
      <c r="G56" s="23"/>
      <c r="H56" s="23"/>
      <c r="I56" s="2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9"/>
      <c r="G64" s="43"/>
      <c r="H64" s="43"/>
      <c r="I64" s="4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9"/>
      <c r="G69" s="23"/>
      <c r="H69" s="23"/>
      <c r="I69" s="2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9"/>
      <c r="G71" s="43"/>
      <c r="H71" s="43"/>
      <c r="I71" s="4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9"/>
      <c r="G72" s="43"/>
      <c r="H72" s="43"/>
      <c r="I72" s="4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9"/>
      <c r="G79" s="43"/>
      <c r="H79" s="43"/>
      <c r="I79" s="4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9"/>
      <c r="G80" s="43"/>
      <c r="H80" s="43"/>
      <c r="I80" s="4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9"/>
      <c r="G81" s="23"/>
      <c r="H81" s="23"/>
      <c r="I81" s="2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9"/>
      <c r="G83" s="43"/>
      <c r="H83" s="43"/>
      <c r="I83" s="4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9"/>
      <c r="G85" s="23"/>
      <c r="H85" s="23"/>
      <c r="I85" s="2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9"/>
      <c r="G87" s="23"/>
      <c r="H87" s="23"/>
      <c r="I87" s="2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9"/>
      <c r="G88" s="23"/>
      <c r="H88" s="23"/>
      <c r="I88" s="2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9"/>
      <c r="G91" s="23"/>
      <c r="H91" s="23"/>
      <c r="I91" s="2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9"/>
      <c r="G94" s="23"/>
      <c r="H94" s="23"/>
      <c r="I94" s="2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9"/>
      <c r="G97" s="23"/>
      <c r="H97" s="23"/>
      <c r="I97" s="2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9"/>
      <c r="G98" s="43"/>
      <c r="H98" s="43"/>
      <c r="I98" s="4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9"/>
      <c r="G99" s="43"/>
      <c r="H99" s="43"/>
      <c r="I99" s="4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9"/>
      <c r="G100" s="23"/>
      <c r="H100" s="23"/>
      <c r="I100" s="23"/>
      <c r="J100" s="127"/>
      <c r="K100" s="140"/>
      <c r="L100" s="128"/>
      <c r="M100" s="128"/>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30</v>
      </c>
      <c r="D5" s="43" t="str">
        <f>IF(C5&lt;&gt;"",TEXT(C5,"00")&amp;"/06/"&amp;'Configurações Básicas'!$E$5,"")</f>
        <v>30/06/2017</v>
      </c>
      <c r="E5" s="43" t="s">
        <v>1333</v>
      </c>
      <c r="F5" s="219"/>
      <c r="G5" s="43" t="s">
        <v>1360</v>
      </c>
      <c r="H5" s="43" t="s">
        <v>1399</v>
      </c>
      <c r="I5" s="43"/>
      <c r="J5" s="127">
        <v>60</v>
      </c>
      <c r="K5" s="140"/>
      <c r="L5" s="45" t="s">
        <v>1358</v>
      </c>
      <c r="M5" s="140" t="s">
        <v>1403</v>
      </c>
      <c r="N5" s="41">
        <f>Q5+IF(AND(L5="Pago",OR(E5='PC Receitas'!O4,E5='PC Receitas'!O5,E5='PC Receitas'!O6)),J5,IF(AND(L5="Pago",OR(E5='PC Receitas'!O7,E5='PC Receitas'!O8,E5='PC Receitas'!O9,E5='PC Receitas'!O10,E5='PC Receitas'!O11,E5='PC Receitas'!O12,E5='PC Receitas'!O13,E5='PC Receitas'!O14)),-J5,0))</f>
        <v>-92753.850000000064</v>
      </c>
      <c r="P5" s="247" t="s">
        <v>230</v>
      </c>
      <c r="Q5" s="248">
        <f>Mai!Q13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9"/>
      <c r="G6" s="43"/>
      <c r="H6" s="43"/>
      <c r="I6" s="43"/>
      <c r="J6" s="127"/>
      <c r="K6" s="140"/>
      <c r="L6" s="45"/>
      <c r="M6" s="140"/>
      <c r="N6" s="41">
        <f>N5+IF(AND(L6="Pago",OR(E6='PC Receitas'!$O$4,E6='PC Receitas'!$O$5,E6='PC Receitas'!$O$6)),J6,IF(AND(L6="Pago",OR(E6='PC Receitas'!$O$7,E6='PC Receitas'!$O$8,E6='PC Receitas'!$O$9,E6='PC Receitas'!$O$10,E6='PC Receitas'!$O$11,E6='PC Receitas'!$O$12,E6='PC Receitas'!$O$13,E6='PC Receitas'!$O$14)),-J6,0))</f>
        <v>-92753.850000000064</v>
      </c>
      <c r="P6" s="247"/>
      <c r="Q6" s="248"/>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9"/>
      <c r="G7" s="43"/>
      <c r="H7" s="43"/>
      <c r="I7" s="43"/>
      <c r="J7" s="127"/>
      <c r="K7" s="140"/>
      <c r="L7" s="128"/>
      <c r="M7" s="128"/>
      <c r="N7" s="41">
        <f>N6+IF(AND(L7="Pago",OR(E7='PC Receitas'!$O$4,E7='PC Receitas'!$O$5,E7='PC Receitas'!$O$6)),J7,IF(AND(L7="Pago",OR(E7='PC Receitas'!$O$7,E7='PC Receitas'!$O$8,E7='PC Receitas'!$O$9,E7='PC Receitas'!$O$10,E7='PC Receitas'!$O$11,E7='PC Receitas'!$O$12,E7='PC Receitas'!$O$13,E7='PC Receitas'!$O$14)),-J7,0))</f>
        <v>-92753.850000000064</v>
      </c>
      <c r="P7" s="237" t="s">
        <v>25</v>
      </c>
      <c r="Q7" s="240">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9"/>
      <c r="G8" s="43"/>
      <c r="H8" s="43"/>
      <c r="I8" s="43"/>
      <c r="J8" s="127"/>
      <c r="K8" s="140"/>
      <c r="L8" s="128"/>
      <c r="M8" s="128"/>
      <c r="N8" s="41">
        <f>N7+IF(AND(L8="Pago",OR(E8='PC Receitas'!$O$4,E8='PC Receitas'!$O$5,E8='PC Receitas'!$O$6)),J8,IF(AND(L8="Pago",OR(E8='PC Receitas'!$O$7,E8='PC Receitas'!$O$8,E8='PC Receitas'!$O$9,E8='PC Receitas'!$O$10,E8='PC Receitas'!$O$11,E8='PC Receitas'!$O$12,E8='PC Receitas'!$O$13,E8='PC Receitas'!$O$14)),-J8,0))</f>
        <v>-92753.850000000064</v>
      </c>
      <c r="P8" s="237"/>
      <c r="Q8" s="241"/>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9"/>
      <c r="G9" s="23"/>
      <c r="H9" s="23"/>
      <c r="I9" s="23"/>
      <c r="J9" s="127"/>
      <c r="K9" s="140"/>
      <c r="L9" s="128"/>
      <c r="M9" s="128"/>
      <c r="N9" s="41">
        <f>N8+IF(AND(L9="Pago",OR(E9='PC Receitas'!$O$4,E9='PC Receitas'!$O$5,E9='PC Receitas'!$O$6)),J9,IF(AND(L9="Pago",OR(E9='PC Receitas'!$O$7,E9='PC Receitas'!$O$8,E9='PC Receitas'!$O$9,E9='PC Receitas'!$O$10,E9='PC Receitas'!$O$11,E9='PC Receitas'!$O$12,E9='PC Receitas'!$O$13,E9='PC Receitas'!$O$14)),-J9,0))</f>
        <v>-92753.850000000064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9"/>
      <c r="G10" s="23"/>
      <c r="H10" s="23"/>
      <c r="I10" s="23"/>
      <c r="J10" s="127"/>
      <c r="K10" s="140"/>
      <c r="L10" s="128"/>
      <c r="M10" s="128"/>
      <c r="N10" s="41">
        <f>N9+IF(AND(L10="Pago",OR(E10='PC Receitas'!$O$4,E10='PC Receitas'!$O$5,E10='PC Receitas'!$O$6)),J10,IF(AND(L10="Pago",OR(E10='PC Receitas'!$O$7,E10='PC Receitas'!$O$8,E10='PC Receitas'!$O$9,E10='PC Receitas'!$O$10,E10='PC Receitas'!$O$11,E10='PC Receitas'!$O$12,E10='PC Receitas'!$O$13,E10='PC Receitas'!$O$14)),-J10,0))</f>
        <v>-92753.850000000064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9"/>
      <c r="G11" s="23"/>
      <c r="H11" s="23"/>
      <c r="I11" s="23"/>
      <c r="J11" s="127"/>
      <c r="K11" s="140"/>
      <c r="L11" s="128"/>
      <c r="M11" s="128"/>
      <c r="N11" s="41">
        <f>N10+IF(AND(L11="Pago",OR(E11='PC Receitas'!$O$4,E11='PC Receitas'!$O$5,E11='PC Receitas'!$O$6)),J11,IF(AND(L11="Pago",OR(E11='PC Receitas'!$O$7,E11='PC Receitas'!$O$8,E11='PC Receitas'!$O$9,E11='PC Receitas'!$O$10,E11='PC Receitas'!$O$11,E11='PC Receitas'!$O$12,E11='PC Receitas'!$O$13,E11='PC Receitas'!$O$14)),-J11,0))</f>
        <v>-92753.850000000064</v>
      </c>
      <c r="P11" s="237" t="s">
        <v>28</v>
      </c>
      <c r="Q11" s="238">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9"/>
      <c r="G12" s="43"/>
      <c r="H12" s="43"/>
      <c r="I12" s="43"/>
      <c r="J12" s="127"/>
      <c r="K12" s="140"/>
      <c r="L12" s="45"/>
      <c r="M12" s="128"/>
      <c r="N12" s="41">
        <f>N11+IF(AND(L12="Pago",OR(E12='PC Receitas'!$O$4,E12='PC Receitas'!$O$5,E12='PC Receitas'!$O$6)),J12,IF(AND(L12="Pago",OR(E12='PC Receitas'!$O$7,E12='PC Receitas'!$O$8,E12='PC Receitas'!$O$9,E12='PC Receitas'!$O$10,E12='PC Receitas'!$O$11,E12='PC Receitas'!$O$12,E12='PC Receitas'!$O$13,E12='PC Receitas'!$O$14)),-J12,0))</f>
        <v>-92753.850000000064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9"/>
      <c r="G13" s="43"/>
      <c r="H13" s="43"/>
      <c r="I13" s="43"/>
      <c r="J13" s="127"/>
      <c r="K13" s="140"/>
      <c r="L13" s="128"/>
      <c r="M13" s="128"/>
      <c r="N13" s="41">
        <f>N12+IF(AND(L13="Pago",OR(E13='PC Receitas'!$O$4,E13='PC Receitas'!$O$5,E13='PC Receitas'!$O$6)),J13,IF(AND(L13="Pago",OR(E13='PC Receitas'!$O$7,E13='PC Receitas'!$O$8,E13='PC Receitas'!$O$9,E13='PC Receitas'!$O$10,E13='PC Receitas'!$O$11,E13='PC Receitas'!$O$12,E13='PC Receitas'!$O$13,E13='PC Receitas'!$O$14)),-J13,0))</f>
        <v>-92753.850000000064</v>
      </c>
      <c r="P13" s="237" t="s">
        <v>64</v>
      </c>
      <c r="Q13" s="238">
        <f>N605</f>
        <v>-92753.850000000064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9"/>
      <c r="G14" s="43"/>
      <c r="H14" s="43"/>
      <c r="I14" s="43"/>
      <c r="J14" s="127"/>
      <c r="K14" s="140"/>
      <c r="L14" s="128"/>
      <c r="M14" s="128"/>
      <c r="N14" s="41">
        <f>N13+IF(AND(L14="Pago",OR(E14='PC Receitas'!$O$4,E14='PC Receitas'!$O$5,E14='PC Receitas'!$O$6)),J14,IF(AND(L14="Pago",OR(E14='PC Receitas'!$O$7,E14='PC Receitas'!$O$8,E14='PC Receitas'!$O$9,E14='PC Receitas'!$O$10,E14='PC Receitas'!$O$11,E14='PC Receitas'!$O$12,E14='PC Receitas'!$O$13,E14='PC Receitas'!$O$14)),-J14,0))</f>
        <v>-92753.850000000064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9"/>
      <c r="G15" s="43"/>
      <c r="H15" s="43"/>
      <c r="I15" s="43"/>
      <c r="J15" s="127"/>
      <c r="K15" s="140"/>
      <c r="L15" s="128"/>
      <c r="M15" s="128"/>
      <c r="N15" s="41">
        <f>N14+IF(AND(L15="Pago",OR(E15='PC Receitas'!$O$4,E15='PC Receitas'!$O$5,E15='PC Receitas'!$O$6)),J15,IF(AND(L15="Pago",OR(E15='PC Receitas'!$O$7,E15='PC Receitas'!$O$8,E15='PC Receitas'!$O$9,E15='PC Receitas'!$O$10,E15='PC Receitas'!$O$11,E15='PC Receitas'!$O$12,E15='PC Receitas'!$O$13,E15='PC Receitas'!$O$14)),-J15,0))</f>
        <v>-92753.850000000064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9"/>
      <c r="G16" s="43"/>
      <c r="H16" s="43"/>
      <c r="I16" s="43"/>
      <c r="J16" s="127"/>
      <c r="K16" s="140"/>
      <c r="L16" s="45"/>
      <c r="M16" s="128"/>
      <c r="N16" s="41">
        <f>N15+IF(AND(L16="Pago",OR(E16='PC Receitas'!$O$4,E16='PC Receitas'!$O$5,E16='PC Receitas'!$O$6)),J16,IF(AND(L16="Pago",OR(E16='PC Receitas'!$O$7,E16='PC Receitas'!$O$8,E16='PC Receitas'!$O$9,E16='PC Receitas'!$O$10,E16='PC Receitas'!$O$11,E16='PC Receitas'!$O$12,E16='PC Receitas'!$O$13,E16='PC Receitas'!$O$14)),-J16,0))</f>
        <v>-92753.850000000064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9"/>
      <c r="G17" s="43"/>
      <c r="H17" s="43"/>
      <c r="I17" s="43"/>
      <c r="J17" s="127"/>
      <c r="K17" s="140"/>
      <c r="L17" s="128"/>
      <c r="M17" s="128"/>
      <c r="N17" s="41">
        <f>N16+IF(AND(L17="Pago",OR(E17='PC Receitas'!$O$4,E17='PC Receitas'!$O$5,E17='PC Receitas'!$O$6)),J17,IF(AND(L17="Pago",OR(E17='PC Receitas'!$O$7,E17='PC Receitas'!$O$8,E17='PC Receitas'!$O$9,E17='PC Receitas'!$O$10,E17='PC Receitas'!$O$11,E17='PC Receitas'!$O$12,E17='PC Receitas'!$O$13,E17='PC Receitas'!$O$14)),-J17,0))</f>
        <v>-92753.850000000064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9"/>
      <c r="G18" s="43"/>
      <c r="H18" s="43"/>
      <c r="I18" s="43"/>
      <c r="J18" s="127"/>
      <c r="K18" s="140"/>
      <c r="L18" s="128"/>
      <c r="M18" s="128"/>
      <c r="N18" s="41">
        <f>N17+IF(AND(L18="Pago",OR(E18='PC Receitas'!$O$4,E18='PC Receitas'!$O$5,E18='PC Receitas'!$O$6)),J18,IF(AND(L18="Pago",OR(E18='PC Receitas'!$O$7,E18='PC Receitas'!$O$8,E18='PC Receitas'!$O$9,E18='PC Receitas'!$O$10,E18='PC Receitas'!$O$11,E18='PC Receitas'!$O$12,E18='PC Receitas'!$O$13,E18='PC Receitas'!$O$14)),-J18,0))</f>
        <v>-92753.850000000064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9"/>
      <c r="G19" s="43"/>
      <c r="H19" s="43"/>
      <c r="I19" s="43"/>
      <c r="J19" s="127"/>
      <c r="K19" s="140"/>
      <c r="L19" s="128"/>
      <c r="M19" s="128"/>
      <c r="N19" s="41">
        <f>N18+IF(AND(L19="Pago",OR(E19='PC Receitas'!$O$4,E19='PC Receitas'!$O$5,E19='PC Receitas'!$O$6)),J19,IF(AND(L19="Pago",OR(E19='PC Receitas'!$O$7,E19='PC Receitas'!$O$8,E19='PC Receitas'!$O$9,E19='PC Receitas'!$O$10,E19='PC Receitas'!$O$11,E19='PC Receitas'!$O$12,E19='PC Receitas'!$O$13,E19='PC Receitas'!$O$14)),-J19,0))</f>
        <v>-92753.850000000064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9"/>
      <c r="G20" s="43"/>
      <c r="H20" s="43"/>
      <c r="I20" s="43"/>
      <c r="J20" s="127"/>
      <c r="K20" s="140"/>
      <c r="L20" s="128"/>
      <c r="M20" s="128"/>
      <c r="N20" s="41">
        <f>N19+IF(AND(L20="Pago",OR(E20='PC Receitas'!$O$4,E20='PC Receitas'!$O$5,E20='PC Receitas'!$O$6)),J20,IF(AND(L20="Pago",OR(E20='PC Receitas'!$O$7,E20='PC Receitas'!$O$8,E20='PC Receitas'!$O$9,E20='PC Receitas'!$O$10,E20='PC Receitas'!$O$11,E20='PC Receitas'!$O$12,E20='PC Receitas'!$O$13,E20='PC Receitas'!$O$14)),-J20,0))</f>
        <v>-92753.850000000064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9"/>
      <c r="G21" s="43"/>
      <c r="H21" s="43"/>
      <c r="I21" s="43"/>
      <c r="J21" s="127"/>
      <c r="K21" s="140"/>
      <c r="L21" s="128"/>
      <c r="M21" s="128"/>
      <c r="N21" s="41">
        <f>N20+IF(AND(L21="Pago",OR(E21='PC Receitas'!$O$4,E21='PC Receitas'!$O$5,E21='PC Receitas'!$O$6)),J21,IF(AND(L21="Pago",OR(E21='PC Receitas'!$O$7,E21='PC Receitas'!$O$8,E21='PC Receitas'!$O$9,E21='PC Receitas'!$O$10,E21='PC Receitas'!$O$11,E21='PC Receitas'!$O$12,E21='PC Receitas'!$O$13,E21='PC Receitas'!$O$14)),-J21,0))</f>
        <v>-92753.850000000064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9"/>
      <c r="G22" s="23"/>
      <c r="H22" s="23"/>
      <c r="I22" s="23"/>
      <c r="J22" s="127"/>
      <c r="K22" s="140"/>
      <c r="L22" s="45"/>
      <c r="M22" s="128"/>
      <c r="N22" s="41">
        <f>N21+IF(AND(L22="Pago",OR(E22='PC Receitas'!$O$4,E22='PC Receitas'!$O$5,E22='PC Receitas'!$O$6)),J22,IF(AND(L22="Pago",OR(E22='PC Receitas'!$O$7,E22='PC Receitas'!$O$8,E22='PC Receitas'!$O$9,E22='PC Receitas'!$O$10,E22='PC Receitas'!$O$11,E22='PC Receitas'!$O$12,E22='PC Receitas'!$O$13,E22='PC Receitas'!$O$14)),-J22,0))</f>
        <v>-92753.850000000064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9"/>
      <c r="G23" s="43"/>
      <c r="H23" s="43"/>
      <c r="I23" s="43"/>
      <c r="J23" s="127"/>
      <c r="K23" s="140"/>
      <c r="L23" s="128"/>
      <c r="M23" s="128"/>
      <c r="N23" s="41">
        <f>N22+IF(AND(L23="Pago",OR(E23='PC Receitas'!$O$4,E23='PC Receitas'!$O$5,E23='PC Receitas'!$O$6)),J23,IF(AND(L23="Pago",OR(E23='PC Receitas'!$O$7,E23='PC Receitas'!$O$8,E23='PC Receitas'!$O$9,E23='PC Receitas'!$O$10,E23='PC Receitas'!$O$11,E23='PC Receitas'!$O$12,E23='PC Receitas'!$O$13,E23='PC Receitas'!$O$14)),-J23,0))</f>
        <v>-92753.850000000064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9"/>
      <c r="G24" s="43"/>
      <c r="H24" s="43"/>
      <c r="I24" s="43"/>
      <c r="J24" s="127"/>
      <c r="K24" s="140"/>
      <c r="L24" s="128"/>
      <c r="M24" s="128"/>
      <c r="N24" s="41">
        <f>N23+IF(AND(L24="Pago",OR(E24='PC Receitas'!$O$4,E24='PC Receitas'!$O$5,E24='PC Receitas'!$O$6)),J24,IF(AND(L24="Pago",OR(E24='PC Receitas'!$O$7,E24='PC Receitas'!$O$8,E24='PC Receitas'!$O$9,E24='PC Receitas'!$O$10,E24='PC Receitas'!$O$11,E24='PC Receitas'!$O$12,E24='PC Receitas'!$O$13,E24='PC Receitas'!$O$14)),-J24,0))</f>
        <v>-92753.850000000064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9"/>
      <c r="G25" s="23"/>
      <c r="H25" s="23"/>
      <c r="I25" s="23"/>
      <c r="J25" s="127"/>
      <c r="K25" s="140"/>
      <c r="L25" s="128"/>
      <c r="M25" s="128"/>
      <c r="N25" s="41">
        <f>N24+IF(AND(L25="Pago",OR(E25='PC Receitas'!$O$4,E25='PC Receitas'!$O$5,E25='PC Receitas'!$O$6)),J25,IF(AND(L25="Pago",OR(E25='PC Receitas'!$O$7,E25='PC Receitas'!$O$8,E25='PC Receitas'!$O$9,E25='PC Receitas'!$O$10,E25='PC Receitas'!$O$11,E25='PC Receitas'!$O$12,E25='PC Receitas'!$O$13,E25='PC Receitas'!$O$14)),-J25,0))</f>
        <v>-92753.850000000064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9"/>
      <c r="G26" s="23"/>
      <c r="H26" s="23"/>
      <c r="I26" s="23"/>
      <c r="J26" s="127"/>
      <c r="K26" s="140"/>
      <c r="L26" s="128"/>
      <c r="M26" s="128"/>
      <c r="N26" s="41">
        <f>N25+IF(AND(L26="Pago",OR(E26='PC Receitas'!$O$4,E26='PC Receitas'!$O$5,E26='PC Receitas'!$O$6)),J26,IF(AND(L26="Pago",OR(E26='PC Receitas'!$O$7,E26='PC Receitas'!$O$8,E26='PC Receitas'!$O$9,E26='PC Receitas'!$O$10,E26='PC Receitas'!$O$11,E26='PC Receitas'!$O$12,E26='PC Receitas'!$O$13,E26='PC Receitas'!$O$14)),-J26,0))</f>
        <v>-92753.850000000064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9"/>
      <c r="G27" s="23"/>
      <c r="H27" s="23"/>
      <c r="I27" s="23"/>
      <c r="J27" s="127"/>
      <c r="K27" s="140"/>
      <c r="L27" s="45"/>
      <c r="M27" s="128"/>
      <c r="N27" s="41">
        <f>N26+IF(AND(L27="Pago",OR(E27='PC Receitas'!$O$4,E27='PC Receitas'!$O$5,E27='PC Receitas'!$O$6)),J27,IF(AND(L27="Pago",OR(E27='PC Receitas'!$O$7,E27='PC Receitas'!$O$8,E27='PC Receitas'!$O$9,E27='PC Receitas'!$O$10,E27='PC Receitas'!$O$11,E27='PC Receitas'!$O$12,E27='PC Receitas'!$O$13,E27='PC Receitas'!$O$14)),-J27,0))</f>
        <v>-92753.850000000064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9"/>
      <c r="G28" s="43"/>
      <c r="H28" s="43"/>
      <c r="I28" s="43"/>
      <c r="J28" s="127"/>
      <c r="K28" s="140"/>
      <c r="L28" s="128"/>
      <c r="M28" s="128"/>
      <c r="N28" s="41">
        <f>N27+IF(AND(L28="Pago",OR(E28='PC Receitas'!$O$4,E28='PC Receitas'!$O$5,E28='PC Receitas'!$O$6)),J28,IF(AND(L28="Pago",OR(E28='PC Receitas'!$O$7,E28='PC Receitas'!$O$8,E28='PC Receitas'!$O$9,E28='PC Receitas'!$O$10,E28='PC Receitas'!$O$11,E28='PC Receitas'!$O$12,E28='PC Receitas'!$O$13,E28='PC Receitas'!$O$14)),-J28,0))</f>
        <v>-92753.850000000064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9"/>
      <c r="G29" s="43"/>
      <c r="H29" s="43"/>
      <c r="I29" s="43"/>
      <c r="J29" s="127"/>
      <c r="K29" s="140"/>
      <c r="L29" s="128"/>
      <c r="M29" s="128"/>
      <c r="N29" s="41">
        <f>N28+IF(AND(L29="Pago",OR(E29='PC Receitas'!$O$4,E29='PC Receitas'!$O$5,E29='PC Receitas'!$O$6)),J29,IF(AND(L29="Pago",OR(E29='PC Receitas'!$O$7,E29='PC Receitas'!$O$8,E29='PC Receitas'!$O$9,E29='PC Receitas'!$O$10,E29='PC Receitas'!$O$11,E29='PC Receitas'!$O$12,E29='PC Receitas'!$O$13,E29='PC Receitas'!$O$14)),-J29,0))</f>
        <v>-92753.850000000064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9"/>
      <c r="G30" s="43"/>
      <c r="H30" s="43"/>
      <c r="I30" s="43"/>
      <c r="J30" s="127"/>
      <c r="K30" s="140"/>
      <c r="L30" s="128"/>
      <c r="M30" s="128"/>
      <c r="N30" s="41">
        <f>N29+IF(AND(L30="Pago",OR(E30='PC Receitas'!$O$4,E30='PC Receitas'!$O$5,E30='PC Receitas'!$O$6)),J30,IF(AND(L30="Pago",OR(E30='PC Receitas'!$O$7,E30='PC Receitas'!$O$8,E30='PC Receitas'!$O$9,E30='PC Receitas'!$O$10,E30='PC Receitas'!$O$11,E30='PC Receitas'!$O$12,E30='PC Receitas'!$O$13,E30='PC Receitas'!$O$14)),-J30,0))</f>
        <v>-92753.850000000064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9"/>
      <c r="G31" s="43"/>
      <c r="H31" s="43"/>
      <c r="I31" s="43"/>
      <c r="J31" s="127"/>
      <c r="K31" s="140"/>
      <c r="L31" s="128"/>
      <c r="M31" s="128"/>
      <c r="N31" s="41">
        <f>N30+IF(AND(L31="Pago",OR(E31='PC Receitas'!$O$4,E31='PC Receitas'!$O$5,E31='PC Receitas'!$O$6)),J31,IF(AND(L31="Pago",OR(E31='PC Receitas'!$O$7,E31='PC Receitas'!$O$8,E31='PC Receitas'!$O$9,E31='PC Receitas'!$O$10,E31='PC Receitas'!$O$11,E31='PC Receitas'!$O$12,E31='PC Receitas'!$O$13,E31='PC Receitas'!$O$14)),-J31,0))</f>
        <v>-92753.850000000064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9"/>
      <c r="G32" s="43"/>
      <c r="H32" s="43"/>
      <c r="I32" s="43"/>
      <c r="J32" s="127"/>
      <c r="K32" s="140"/>
      <c r="L32" s="128"/>
      <c r="M32" s="128"/>
      <c r="N32" s="41">
        <f>N31+IF(AND(L32="Pago",OR(E32='PC Receitas'!$O$4,E32='PC Receitas'!$O$5,E32='PC Receitas'!$O$6)),J32,IF(AND(L32="Pago",OR(E32='PC Receitas'!$O$7,E32='PC Receitas'!$O$8,E32='PC Receitas'!$O$9,E32='PC Receitas'!$O$10,E32='PC Receitas'!$O$11,E32='PC Receitas'!$O$12,E32='PC Receitas'!$O$13,E32='PC Receitas'!$O$14)),-J32,0))</f>
        <v>-92753.850000000064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9"/>
      <c r="G33" s="23"/>
      <c r="H33" s="23"/>
      <c r="I33" s="23"/>
      <c r="J33" s="127"/>
      <c r="K33" s="140"/>
      <c r="L33" s="128"/>
      <c r="M33" s="128"/>
      <c r="N33" s="41">
        <f>N32+IF(AND(L33="Pago",OR(E33='PC Receitas'!$O$4,E33='PC Receitas'!$O$5,E33='PC Receitas'!$O$6)),J33,IF(AND(L33="Pago",OR(E33='PC Receitas'!$O$7,E33='PC Receitas'!$O$8,E33='PC Receitas'!$O$9,E33='PC Receitas'!$O$10,E33='PC Receitas'!$O$11,E33='PC Receitas'!$O$12,E33='PC Receitas'!$O$13,E33='PC Receitas'!$O$14)),-J33,0))</f>
        <v>-92753.850000000064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9"/>
      <c r="G34" s="23"/>
      <c r="H34" s="23"/>
      <c r="I34" s="23"/>
      <c r="J34" s="127"/>
      <c r="K34" s="140"/>
      <c r="L34" s="45"/>
      <c r="M34" s="128"/>
      <c r="N34" s="41">
        <f>N33+IF(AND(L34="Pago",OR(E34='PC Receitas'!$O$4,E34='PC Receitas'!$O$5,E34='PC Receitas'!$O$6)),J34,IF(AND(L34="Pago",OR(E34='PC Receitas'!$O$7,E34='PC Receitas'!$O$8,E34='PC Receitas'!$O$9,E34='PC Receitas'!$O$10,E34='PC Receitas'!$O$11,E34='PC Receitas'!$O$12,E34='PC Receitas'!$O$13,E34='PC Receitas'!$O$14)),-J34,0))</f>
        <v>-92753.850000000064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9"/>
      <c r="G35" s="23"/>
      <c r="H35" s="23"/>
      <c r="I35" s="23"/>
      <c r="J35" s="127"/>
      <c r="K35" s="140"/>
      <c r="L35" s="128"/>
      <c r="M35" s="128"/>
      <c r="N35" s="41">
        <f>N34+IF(AND(L35="Pago",OR(E35='PC Receitas'!$O$4,E35='PC Receitas'!$O$5,E35='PC Receitas'!$O$6)),J35,IF(AND(L35="Pago",OR(E35='PC Receitas'!$O$7,E35='PC Receitas'!$O$8,E35='PC Receitas'!$O$9,E35='PC Receitas'!$O$10,E35='PC Receitas'!$O$11,E35='PC Receitas'!$O$12,E35='PC Receitas'!$O$13,E35='PC Receitas'!$O$14)),-J35,0))</f>
        <v>-92753.850000000064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9"/>
      <c r="G36" s="43"/>
      <c r="H36" s="43"/>
      <c r="I36" s="43"/>
      <c r="J36" s="127"/>
      <c r="K36" s="140"/>
      <c r="L36" s="128"/>
      <c r="M36" s="128"/>
      <c r="N36" s="41">
        <f>N35+IF(AND(L36="Pago",OR(E36='PC Receitas'!$O$4,E36='PC Receitas'!$O$5,E36='PC Receitas'!$O$6)),J36,IF(AND(L36="Pago",OR(E36='PC Receitas'!$O$7,E36='PC Receitas'!$O$8,E36='PC Receitas'!$O$9,E36='PC Receitas'!$O$10,E36='PC Receitas'!$O$11,E36='PC Receitas'!$O$12,E36='PC Receitas'!$O$13,E36='PC Receitas'!$O$14)),-J36,0))</f>
        <v>-92753.850000000064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9"/>
      <c r="G37" s="43"/>
      <c r="H37" s="43"/>
      <c r="I37" s="43"/>
      <c r="J37" s="127"/>
      <c r="K37" s="140"/>
      <c r="L37" s="128"/>
      <c r="M37" s="128"/>
      <c r="N37" s="41">
        <f>N36+IF(AND(L37="Pago",OR(E37='PC Receitas'!$O$4,E37='PC Receitas'!$O$5,E37='PC Receitas'!$O$6)),J37,IF(AND(L37="Pago",OR(E37='PC Receitas'!$O$7,E37='PC Receitas'!$O$8,E37='PC Receitas'!$O$9,E37='PC Receitas'!$O$10,E37='PC Receitas'!$O$11,E37='PC Receitas'!$O$12,E37='PC Receitas'!$O$13,E37='PC Receitas'!$O$14)),-J37,0))</f>
        <v>-92753.850000000064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9"/>
      <c r="G38" s="43"/>
      <c r="H38" s="43"/>
      <c r="I38" s="43"/>
      <c r="J38" s="127"/>
      <c r="K38" s="140"/>
      <c r="L38" s="128"/>
      <c r="M38" s="128"/>
      <c r="N38" s="41">
        <f>N37+IF(AND(L38="Pago",OR(E38='PC Receitas'!$O$4,E38='PC Receitas'!$O$5,E38='PC Receitas'!$O$6)),J38,IF(AND(L38="Pago",OR(E38='PC Receitas'!$O$7,E38='PC Receitas'!$O$8,E38='PC Receitas'!$O$9,E38='PC Receitas'!$O$10,E38='PC Receitas'!$O$11,E38='PC Receitas'!$O$12,E38='PC Receitas'!$O$13,E38='PC Receitas'!$O$14)),-J38,0))</f>
        <v>-92753.850000000064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9"/>
      <c r="G39" s="43"/>
      <c r="H39" s="43"/>
      <c r="I39" s="43"/>
      <c r="J39" s="127"/>
      <c r="K39" s="140"/>
      <c r="L39" s="128"/>
      <c r="M39" s="128"/>
      <c r="N39" s="41">
        <f>N38+IF(AND(L39="Pago",OR(E39='PC Receitas'!$O$4,E39='PC Receitas'!$O$5,E39='PC Receitas'!$O$6)),J39,IF(AND(L39="Pago",OR(E39='PC Receitas'!$O$7,E39='PC Receitas'!$O$8,E39='PC Receitas'!$O$9,E39='PC Receitas'!$O$10,E39='PC Receitas'!$O$11,E39='PC Receitas'!$O$12,E39='PC Receitas'!$O$13,E39='PC Receitas'!$O$14)),-J39,0))</f>
        <v>-92753.850000000064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9"/>
      <c r="G40" s="43"/>
      <c r="H40" s="43"/>
      <c r="I40" s="43"/>
      <c r="J40" s="127"/>
      <c r="K40" s="140"/>
      <c r="L40" s="128"/>
      <c r="M40" s="128"/>
      <c r="N40" s="41">
        <f>N39+IF(AND(L40="Pago",OR(E40='PC Receitas'!$O$4,E40='PC Receitas'!$O$5,E40='PC Receitas'!$O$6)),J40,IF(AND(L40="Pago",OR(E40='PC Receitas'!$O$7,E40='PC Receitas'!$O$8,E40='PC Receitas'!$O$9,E40='PC Receitas'!$O$10,E40='PC Receitas'!$O$11,E40='PC Receitas'!$O$12,E40='PC Receitas'!$O$13,E40='PC Receitas'!$O$14)),-J40,0))</f>
        <v>-92753.850000000064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9"/>
      <c r="G41" s="23"/>
      <c r="H41" s="23"/>
      <c r="I41" s="23"/>
      <c r="J41" s="127"/>
      <c r="K41" s="140"/>
      <c r="L41" s="128"/>
      <c r="M41" s="128"/>
      <c r="N41" s="41">
        <f>N40+IF(AND(L41="Pago",OR(E41='PC Receitas'!$O$4,E41='PC Receitas'!$O$5,E41='PC Receitas'!$O$6)),J41,IF(AND(L41="Pago",OR(E41='PC Receitas'!$O$7,E41='PC Receitas'!$O$8,E41='PC Receitas'!$O$9,E41='PC Receitas'!$O$10,E41='PC Receitas'!$O$11,E41='PC Receitas'!$O$12,E41='PC Receitas'!$O$13,E41='PC Receitas'!$O$14)),-J41,0))</f>
        <v>-92753.850000000064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9"/>
      <c r="G42" s="43"/>
      <c r="H42" s="43"/>
      <c r="I42" s="43"/>
      <c r="J42" s="127"/>
      <c r="K42" s="140"/>
      <c r="L42" s="128"/>
      <c r="M42" s="128"/>
      <c r="N42" s="41">
        <f>N41+IF(AND(L42="Pago",OR(E42='PC Receitas'!$O$4,E42='PC Receitas'!$O$5,E42='PC Receitas'!$O$6)),J42,IF(AND(L42="Pago",OR(E42='PC Receitas'!$O$7,E42='PC Receitas'!$O$8,E42='PC Receitas'!$O$9,E42='PC Receitas'!$O$10,E42='PC Receitas'!$O$11,E42='PC Receitas'!$O$12,E42='PC Receitas'!$O$13,E42='PC Receitas'!$O$14)),-J42,0))</f>
        <v>-92753.850000000064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9"/>
      <c r="G43" s="43"/>
      <c r="H43" s="43"/>
      <c r="I43" s="43"/>
      <c r="J43" s="127"/>
      <c r="K43" s="140"/>
      <c r="L43" s="128"/>
      <c r="M43" s="128"/>
      <c r="N43" s="41">
        <f>N42+IF(AND(L43="Pago",OR(E43='PC Receitas'!$O$4,E43='PC Receitas'!$O$5,E43='PC Receitas'!$O$6)),J43,IF(AND(L43="Pago",OR(E43='PC Receitas'!$O$7,E43='PC Receitas'!$O$8,E43='PC Receitas'!$O$9,E43='PC Receitas'!$O$10,E43='PC Receitas'!$O$11,E43='PC Receitas'!$O$12,E43='PC Receitas'!$O$13,E43='PC Receitas'!$O$14)),-J43,0))</f>
        <v>-92753.850000000064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9"/>
      <c r="G44" s="43"/>
      <c r="H44" s="43"/>
      <c r="I44" s="43"/>
      <c r="J44" s="127"/>
      <c r="K44" s="140"/>
      <c r="L44" s="128"/>
      <c r="M44" s="128"/>
      <c r="N44" s="41">
        <f>N43+IF(AND(L44="Pago",OR(E44='PC Receitas'!$O$4,E44='PC Receitas'!$O$5,E44='PC Receitas'!$O$6)),J44,IF(AND(L44="Pago",OR(E44='PC Receitas'!$O$7,E44='PC Receitas'!$O$8,E44='PC Receitas'!$O$9,E44='PC Receitas'!$O$10,E44='PC Receitas'!$O$11,E44='PC Receitas'!$O$12,E44='PC Receitas'!$O$13,E44='PC Receitas'!$O$14)),-J44,0))</f>
        <v>-92753.850000000064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9"/>
      <c r="G45" s="43"/>
      <c r="H45" s="43"/>
      <c r="I45" s="43"/>
      <c r="J45" s="127"/>
      <c r="K45" s="140"/>
      <c r="L45" s="128"/>
      <c r="M45" s="128"/>
      <c r="N45" s="41">
        <f>N44+IF(AND(L45="Pago",OR(E45='PC Receitas'!$O$4,E45='PC Receitas'!$O$5,E45='PC Receitas'!$O$6)),J45,IF(AND(L45="Pago",OR(E45='PC Receitas'!$O$7,E45='PC Receitas'!$O$8,E45='PC Receitas'!$O$9,E45='PC Receitas'!$O$10,E45='PC Receitas'!$O$11,E45='PC Receitas'!$O$12,E45='PC Receitas'!$O$13,E45='PC Receitas'!$O$14)),-J45,0))</f>
        <v>-92753.850000000064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9"/>
      <c r="G46" s="43"/>
      <c r="H46" s="43"/>
      <c r="I46" s="43"/>
      <c r="J46" s="127"/>
      <c r="K46" s="140"/>
      <c r="L46" s="128"/>
      <c r="M46" s="128"/>
      <c r="N46" s="41">
        <f>N45+IF(AND(L46="Pago",OR(E46='PC Receitas'!$O$4,E46='PC Receitas'!$O$5,E46='PC Receitas'!$O$6)),J46,IF(AND(L46="Pago",OR(E46='PC Receitas'!$O$7,E46='PC Receitas'!$O$8,E46='PC Receitas'!$O$9,E46='PC Receitas'!$O$10,E46='PC Receitas'!$O$11,E46='PC Receitas'!$O$12,E46='PC Receitas'!$O$13,E46='PC Receitas'!$O$14)),-J46,0))</f>
        <v>-92753.850000000064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9"/>
      <c r="G47" s="23"/>
      <c r="H47" s="23"/>
      <c r="I47" s="23"/>
      <c r="J47" s="127"/>
      <c r="K47" s="140"/>
      <c r="L47" s="128"/>
      <c r="M47" s="128"/>
      <c r="N47" s="41">
        <f>N46+IF(AND(L47="Pago",OR(E47='PC Receitas'!$O$4,E47='PC Receitas'!$O$5,E47='PC Receitas'!$O$6)),J47,IF(AND(L47="Pago",OR(E47='PC Receitas'!$O$7,E47='PC Receitas'!$O$8,E47='PC Receitas'!$O$9,E47='PC Receitas'!$O$10,E47='PC Receitas'!$O$11,E47='PC Receitas'!$O$12,E47='PC Receitas'!$O$13,E47='PC Receitas'!$O$14)),-J47,0))</f>
        <v>-92753.850000000064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9"/>
      <c r="G48" s="43"/>
      <c r="H48" s="43"/>
      <c r="I48" s="43"/>
      <c r="J48" s="127"/>
      <c r="K48" s="140"/>
      <c r="L48" s="128"/>
      <c r="M48" s="128"/>
      <c r="N48" s="41">
        <f>N47+IF(AND(L48="Pago",OR(E48='PC Receitas'!$O$4,E48='PC Receitas'!$O$5,E48='PC Receitas'!$O$6)),J48,IF(AND(L48="Pago",OR(E48='PC Receitas'!$O$7,E48='PC Receitas'!$O$8,E48='PC Receitas'!$O$9,E48='PC Receitas'!$O$10,E48='PC Receitas'!$O$11,E48='PC Receitas'!$O$12,E48='PC Receitas'!$O$13,E48='PC Receitas'!$O$14)),-J48,0))</f>
        <v>-92753.850000000064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9"/>
      <c r="G49" s="43"/>
      <c r="H49" s="43"/>
      <c r="I49" s="43"/>
      <c r="J49" s="127"/>
      <c r="K49" s="140"/>
      <c r="L49" s="128"/>
      <c r="M49" s="128"/>
      <c r="N49" s="41">
        <f>N48+IF(AND(L49="Pago",OR(E49='PC Receitas'!$O$4,E49='PC Receitas'!$O$5,E49='PC Receitas'!$O$6)),J49,IF(AND(L49="Pago",OR(E49='PC Receitas'!$O$7,E49='PC Receitas'!$O$8,E49='PC Receitas'!$O$9,E49='PC Receitas'!$O$10,E49='PC Receitas'!$O$11,E49='PC Receitas'!$O$12,E49='PC Receitas'!$O$13,E49='PC Receitas'!$O$14)),-J49,0))</f>
        <v>-92753.850000000064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9"/>
      <c r="G50" s="43"/>
      <c r="H50" s="43"/>
      <c r="I50" s="43"/>
      <c r="J50" s="127"/>
      <c r="K50" s="140"/>
      <c r="L50" s="128"/>
      <c r="M50" s="128"/>
      <c r="N50" s="41">
        <f>N49+IF(AND(L50="Pago",OR(E50='PC Receitas'!$O$4,E50='PC Receitas'!$O$5,E50='PC Receitas'!$O$6)),J50,IF(AND(L50="Pago",OR(E50='PC Receitas'!$O$7,E50='PC Receitas'!$O$8,E50='PC Receitas'!$O$9,E50='PC Receitas'!$O$10,E50='PC Receitas'!$O$11,E50='PC Receitas'!$O$12,E50='PC Receitas'!$O$13,E50='PC Receitas'!$O$14)),-J50,0))</f>
        <v>-92753.850000000064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9"/>
      <c r="G51" s="43"/>
      <c r="H51" s="43"/>
      <c r="I51" s="43"/>
      <c r="J51" s="127"/>
      <c r="K51" s="140"/>
      <c r="L51" s="128"/>
      <c r="M51" s="128"/>
      <c r="N51" s="41">
        <f>N50+IF(AND(L51="Pago",OR(E51='PC Receitas'!$O$4,E51='PC Receitas'!$O$5,E51='PC Receitas'!$O$6)),J51,IF(AND(L51="Pago",OR(E51='PC Receitas'!$O$7,E51='PC Receitas'!$O$8,E51='PC Receitas'!$O$9,E51='PC Receitas'!$O$10,E51='PC Receitas'!$O$11,E51='PC Receitas'!$O$12,E51='PC Receitas'!$O$13,E51='PC Receitas'!$O$14)),-J51,0))</f>
        <v>-92753.850000000064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9"/>
      <c r="G52" s="43"/>
      <c r="H52" s="43"/>
      <c r="I52" s="43"/>
      <c r="J52" s="127"/>
      <c r="K52" s="140"/>
      <c r="L52" s="128"/>
      <c r="M52" s="128"/>
      <c r="N52" s="41">
        <f>N51+IF(AND(L52="Pago",OR(E52='PC Receitas'!$O$4,E52='PC Receitas'!$O$5,E52='PC Receitas'!$O$6)),J52,IF(AND(L52="Pago",OR(E52='PC Receitas'!$O$7,E52='PC Receitas'!$O$8,E52='PC Receitas'!$O$9,E52='PC Receitas'!$O$10,E52='PC Receitas'!$O$11,E52='PC Receitas'!$O$12,E52='PC Receitas'!$O$13,E52='PC Receitas'!$O$14)),-J52,0))</f>
        <v>-92753.850000000064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9"/>
      <c r="G53" s="23"/>
      <c r="H53" s="23"/>
      <c r="I53" s="23"/>
      <c r="J53" s="127"/>
      <c r="K53" s="140"/>
      <c r="L53" s="128"/>
      <c r="M53" s="128"/>
      <c r="N53" s="41">
        <f>N52+IF(AND(L53="Pago",OR(E53='PC Receitas'!$O$4,E53='PC Receitas'!$O$5,E53='PC Receitas'!$O$6)),J53,IF(AND(L53="Pago",OR(E53='PC Receitas'!$O$7,E53='PC Receitas'!$O$8,E53='PC Receitas'!$O$9,E53='PC Receitas'!$O$10,E53='PC Receitas'!$O$11,E53='PC Receitas'!$O$12,E53='PC Receitas'!$O$13,E53='PC Receitas'!$O$14)),-J53,0))</f>
        <v>-92753.850000000064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9"/>
      <c r="G54" s="23"/>
      <c r="H54" s="23"/>
      <c r="I54" s="23"/>
      <c r="J54" s="127"/>
      <c r="K54" s="140"/>
      <c r="L54" s="128"/>
      <c r="M54" s="128"/>
      <c r="N54" s="41">
        <f>N53+IF(AND(L54="Pago",OR(E54='PC Receitas'!$O$4,E54='PC Receitas'!$O$5,E54='PC Receitas'!$O$6)),J54,IF(AND(L54="Pago",OR(E54='PC Receitas'!$O$7,E54='PC Receitas'!$O$8,E54='PC Receitas'!$O$9,E54='PC Receitas'!$O$10,E54='PC Receitas'!$O$11,E54='PC Receitas'!$O$12,E54='PC Receitas'!$O$13,E54='PC Receitas'!$O$14)),-J54,0))</f>
        <v>-92753.850000000064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9"/>
      <c r="G55" s="23"/>
      <c r="H55" s="23"/>
      <c r="I55" s="23"/>
      <c r="J55" s="127"/>
      <c r="K55" s="140"/>
      <c r="L55" s="128"/>
      <c r="M55" s="128"/>
      <c r="N55" s="41">
        <f>N54+IF(AND(L55="Pago",OR(E55='PC Receitas'!$O$4,E55='PC Receitas'!$O$5,E55='PC Receitas'!$O$6)),J55,IF(AND(L55="Pago",OR(E55='PC Receitas'!$O$7,E55='PC Receitas'!$O$8,E55='PC Receitas'!$O$9,E55='PC Receitas'!$O$10,E55='PC Receitas'!$O$11,E55='PC Receitas'!$O$12,E55='PC Receitas'!$O$13,E55='PC Receitas'!$O$14)),-J55,0))</f>
        <v>-92753.850000000064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9"/>
      <c r="G56" s="43"/>
      <c r="H56" s="43"/>
      <c r="I56" s="43"/>
      <c r="J56" s="127"/>
      <c r="K56" s="140"/>
      <c r="L56" s="128"/>
      <c r="M56" s="128"/>
      <c r="N56" s="41">
        <f>N55+IF(AND(L56="Pago",OR(E56='PC Receitas'!$O$4,E56='PC Receitas'!$O$5,E56='PC Receitas'!$O$6)),J56,IF(AND(L56="Pago",OR(E56='PC Receitas'!$O$7,E56='PC Receitas'!$O$8,E56='PC Receitas'!$O$9,E56='PC Receitas'!$O$10,E56='PC Receitas'!$O$11,E56='PC Receitas'!$O$12,E56='PC Receitas'!$O$13,E56='PC Receitas'!$O$14)),-J56,0))</f>
        <v>-92753.850000000064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9"/>
      <c r="G57" s="43"/>
      <c r="H57" s="43"/>
      <c r="I57" s="43"/>
      <c r="J57" s="127"/>
      <c r="K57" s="140"/>
      <c r="L57" s="128"/>
      <c r="M57" s="128"/>
      <c r="N57" s="41">
        <f>N56+IF(AND(L57="Pago",OR(E57='PC Receitas'!$O$4,E57='PC Receitas'!$O$5,E57='PC Receitas'!$O$6)),J57,IF(AND(L57="Pago",OR(E57='PC Receitas'!$O$7,E57='PC Receitas'!$O$8,E57='PC Receitas'!$O$9,E57='PC Receitas'!$O$10,E57='PC Receitas'!$O$11,E57='PC Receitas'!$O$12,E57='PC Receitas'!$O$13,E57='PC Receitas'!$O$14)),-J57,0))</f>
        <v>-92753.850000000064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9"/>
      <c r="G58" s="43"/>
      <c r="H58" s="43"/>
      <c r="I58" s="43"/>
      <c r="J58" s="127"/>
      <c r="K58" s="140"/>
      <c r="L58" s="128"/>
      <c r="M58" s="128"/>
      <c r="N58" s="41">
        <f>N57+IF(AND(L58="Pago",OR(E58='PC Receitas'!$O$4,E58='PC Receitas'!$O$5,E58='PC Receitas'!$O$6)),J58,IF(AND(L58="Pago",OR(E58='PC Receitas'!$O$7,E58='PC Receitas'!$O$8,E58='PC Receitas'!$O$9,E58='PC Receitas'!$O$10,E58='PC Receitas'!$O$11,E58='PC Receitas'!$O$12,E58='PC Receitas'!$O$13,E58='PC Receitas'!$O$14)),-J58,0))</f>
        <v>-92753.850000000064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9"/>
      <c r="G59" s="23"/>
      <c r="H59" s="23"/>
      <c r="I59" s="23"/>
      <c r="J59" s="127"/>
      <c r="K59" s="140"/>
      <c r="L59" s="128"/>
      <c r="M59" s="128"/>
      <c r="N59" s="41">
        <f>N58+IF(AND(L59="Pago",OR(E59='PC Receitas'!$O$4,E59='PC Receitas'!$O$5,E59='PC Receitas'!$O$6)),J59,IF(AND(L59="Pago",OR(E59='PC Receitas'!$O$7,E59='PC Receitas'!$O$8,E59='PC Receitas'!$O$9,E59='PC Receitas'!$O$10,E59='PC Receitas'!$O$11,E59='PC Receitas'!$O$12,E59='PC Receitas'!$O$13,E59='PC Receitas'!$O$14)),-J59,0))</f>
        <v>-92753.850000000064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9"/>
      <c r="G60" s="43"/>
      <c r="H60" s="43"/>
      <c r="I60" s="43"/>
      <c r="J60" s="127"/>
      <c r="K60" s="140"/>
      <c r="L60" s="128"/>
      <c r="M60" s="128"/>
      <c r="N60" s="41">
        <f>N59+IF(AND(L60="Pago",OR(E60='PC Receitas'!$O$4,E60='PC Receitas'!$O$5,E60='PC Receitas'!$O$6)),J60,IF(AND(L60="Pago",OR(E60='PC Receitas'!$O$7,E60='PC Receitas'!$O$8,E60='PC Receitas'!$O$9,E60='PC Receitas'!$O$10,E60='PC Receitas'!$O$11,E60='PC Receitas'!$O$12,E60='PC Receitas'!$O$13,E60='PC Receitas'!$O$14)),-J60,0))</f>
        <v>-92753.850000000064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9"/>
      <c r="G61" s="43"/>
      <c r="H61" s="43"/>
      <c r="I61" s="43"/>
      <c r="J61" s="127"/>
      <c r="K61" s="140"/>
      <c r="L61" s="128"/>
      <c r="M61" s="128"/>
      <c r="N61" s="41">
        <f>N60+IF(AND(L61="Pago",OR(E61='PC Receitas'!$O$4,E61='PC Receitas'!$O$5,E61='PC Receitas'!$O$6)),J61,IF(AND(L61="Pago",OR(E61='PC Receitas'!$O$7,E61='PC Receitas'!$O$8,E61='PC Receitas'!$O$9,E61='PC Receitas'!$O$10,E61='PC Receitas'!$O$11,E61='PC Receitas'!$O$12,E61='PC Receitas'!$O$13,E61='PC Receitas'!$O$14)),-J61,0))</f>
        <v>-92753.850000000064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9"/>
      <c r="G62" s="43"/>
      <c r="H62" s="43"/>
      <c r="I62" s="43"/>
      <c r="J62" s="127"/>
      <c r="K62" s="140"/>
      <c r="L62" s="128"/>
      <c r="M62" s="128"/>
      <c r="N62" s="41">
        <f>N61+IF(AND(L62="Pago",OR(E62='PC Receitas'!$O$4,E62='PC Receitas'!$O$5,E62='PC Receitas'!$O$6)),J62,IF(AND(L62="Pago",OR(E62='PC Receitas'!$O$7,E62='PC Receitas'!$O$8,E62='PC Receitas'!$O$9,E62='PC Receitas'!$O$10,E62='PC Receitas'!$O$11,E62='PC Receitas'!$O$12,E62='PC Receitas'!$O$13,E62='PC Receitas'!$O$14)),-J62,0))</f>
        <v>-92753.850000000064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9"/>
      <c r="G63" s="43"/>
      <c r="H63" s="43"/>
      <c r="I63" s="43"/>
      <c r="J63" s="127"/>
      <c r="K63" s="140"/>
      <c r="L63" s="128"/>
      <c r="M63" s="128"/>
      <c r="N63" s="41">
        <f>N62+IF(AND(L63="Pago",OR(E63='PC Receitas'!$O$4,E63='PC Receitas'!$O$5,E63='PC Receitas'!$O$6)),J63,IF(AND(L63="Pago",OR(E63='PC Receitas'!$O$7,E63='PC Receitas'!$O$8,E63='PC Receitas'!$O$9,E63='PC Receitas'!$O$10,E63='PC Receitas'!$O$11,E63='PC Receitas'!$O$12,E63='PC Receitas'!$O$13,E63='PC Receitas'!$O$14)),-J63,0))</f>
        <v>-92753.850000000064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9"/>
      <c r="G64" s="23"/>
      <c r="H64" s="23"/>
      <c r="I64" s="23"/>
      <c r="J64" s="127"/>
      <c r="K64" s="140"/>
      <c r="L64" s="128"/>
      <c r="M64" s="128"/>
      <c r="N64" s="41">
        <f>N63+IF(AND(L64="Pago",OR(E64='PC Receitas'!$O$4,E64='PC Receitas'!$O$5,E64='PC Receitas'!$O$6)),J64,IF(AND(L64="Pago",OR(E64='PC Receitas'!$O$7,E64='PC Receitas'!$O$8,E64='PC Receitas'!$O$9,E64='PC Receitas'!$O$10,E64='PC Receitas'!$O$11,E64='PC Receitas'!$O$12,E64='PC Receitas'!$O$13,E64='PC Receitas'!$O$14)),-J64,0))</f>
        <v>-92753.850000000064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9"/>
      <c r="G65" s="43"/>
      <c r="H65" s="43"/>
      <c r="I65" s="43"/>
      <c r="J65" s="127"/>
      <c r="K65" s="140"/>
      <c r="L65" s="128"/>
      <c r="M65" s="128"/>
      <c r="N65" s="41">
        <f>N64+IF(AND(L65="Pago",OR(E65='PC Receitas'!$O$4,E65='PC Receitas'!$O$5,E65='PC Receitas'!$O$6)),J65,IF(AND(L65="Pago",OR(E65='PC Receitas'!$O$7,E65='PC Receitas'!$O$8,E65='PC Receitas'!$O$9,E65='PC Receitas'!$O$10,E65='PC Receitas'!$O$11,E65='PC Receitas'!$O$12,E65='PC Receitas'!$O$13,E65='PC Receitas'!$O$14)),-J65,0))</f>
        <v>-92753.850000000064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9"/>
      <c r="G66" s="43"/>
      <c r="H66" s="43"/>
      <c r="I66" s="43"/>
      <c r="J66" s="127"/>
      <c r="K66" s="140"/>
      <c r="L66" s="128"/>
      <c r="M66" s="128"/>
      <c r="N66" s="41">
        <f>N65+IF(AND(L66="Pago",OR(E66='PC Receitas'!$O$4,E66='PC Receitas'!$O$5,E66='PC Receitas'!$O$6)),J66,IF(AND(L66="Pago",OR(E66='PC Receitas'!$O$7,E66='PC Receitas'!$O$8,E66='PC Receitas'!$O$9,E66='PC Receitas'!$O$10,E66='PC Receitas'!$O$11,E66='PC Receitas'!$O$12,E66='PC Receitas'!$O$13,E66='PC Receitas'!$O$14)),-J66,0))</f>
        <v>-92753.850000000064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9"/>
      <c r="G67" s="43"/>
      <c r="H67" s="43"/>
      <c r="I67" s="43"/>
      <c r="J67" s="127"/>
      <c r="K67" s="140"/>
      <c r="L67" s="128"/>
      <c r="M67" s="128"/>
      <c r="N67" s="41">
        <f>N66+IF(AND(L67="Pago",OR(E67='PC Receitas'!$O$4,E67='PC Receitas'!$O$5,E67='PC Receitas'!$O$6)),J67,IF(AND(L67="Pago",OR(E67='PC Receitas'!$O$7,E67='PC Receitas'!$O$8,E67='PC Receitas'!$O$9,E67='PC Receitas'!$O$10,E67='PC Receitas'!$O$11,E67='PC Receitas'!$O$12,E67='PC Receitas'!$O$13,E67='PC Receitas'!$O$14)),-J67,0))</f>
        <v>-92753.850000000064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9"/>
      <c r="G68" s="43"/>
      <c r="H68" s="43"/>
      <c r="I68" s="43"/>
      <c r="J68" s="127"/>
      <c r="K68" s="140"/>
      <c r="L68" s="128"/>
      <c r="M68" s="128"/>
      <c r="N68" s="41">
        <f>N67+IF(AND(L68="Pago",OR(E68='PC Receitas'!$O$4,E68='PC Receitas'!$O$5,E68='PC Receitas'!$O$6)),J68,IF(AND(L68="Pago",OR(E68='PC Receitas'!$O$7,E68='PC Receitas'!$O$8,E68='PC Receitas'!$O$9,E68='PC Receitas'!$O$10,E68='PC Receitas'!$O$11,E68='PC Receitas'!$O$12,E68='PC Receitas'!$O$13,E68='PC Receitas'!$O$14)),-J68,0))</f>
        <v>-92753.850000000064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9"/>
      <c r="G69" s="43"/>
      <c r="H69" s="43"/>
      <c r="I69" s="43"/>
      <c r="J69" s="127"/>
      <c r="K69" s="140"/>
      <c r="L69" s="128"/>
      <c r="M69" s="128"/>
      <c r="N69" s="41">
        <f>N68+IF(AND(L69="Pago",OR(E69='PC Receitas'!$O$4,E69='PC Receitas'!$O$5,E69='PC Receitas'!$O$6)),J69,IF(AND(L69="Pago",OR(E69='PC Receitas'!$O$7,E69='PC Receitas'!$O$8,E69='PC Receitas'!$O$9,E69='PC Receitas'!$O$10,E69='PC Receitas'!$O$11,E69='PC Receitas'!$O$12,E69='PC Receitas'!$O$13,E69='PC Receitas'!$O$14)),-J69,0))</f>
        <v>-92753.850000000064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9"/>
      <c r="G70" s="23"/>
      <c r="H70" s="23"/>
      <c r="I70" s="23"/>
      <c r="J70" s="127"/>
      <c r="K70" s="140"/>
      <c r="L70" s="128"/>
      <c r="M70" s="128"/>
      <c r="N70" s="41">
        <f>N69+IF(AND(L70="Pago",OR(E70='PC Receitas'!$O$4,E70='PC Receitas'!$O$5,E70='PC Receitas'!$O$6)),J70,IF(AND(L70="Pago",OR(E70='PC Receitas'!$O$7,E70='PC Receitas'!$O$8,E70='PC Receitas'!$O$9,E70='PC Receitas'!$O$10,E70='PC Receitas'!$O$11,E70='PC Receitas'!$O$12,E70='PC Receitas'!$O$13,E70='PC Receitas'!$O$14)),-J70,0))</f>
        <v>-92753.850000000064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9"/>
      <c r="G71" s="23"/>
      <c r="H71" s="23"/>
      <c r="I71" s="23"/>
      <c r="J71" s="127"/>
      <c r="K71" s="140"/>
      <c r="L71" s="128"/>
      <c r="M71" s="128"/>
      <c r="N71" s="41">
        <f>N70+IF(AND(L71="Pago",OR(E71='PC Receitas'!$O$4,E71='PC Receitas'!$O$5,E71='PC Receitas'!$O$6)),J71,IF(AND(L71="Pago",OR(E71='PC Receitas'!$O$7,E71='PC Receitas'!$O$8,E71='PC Receitas'!$O$9,E71='PC Receitas'!$O$10,E71='PC Receitas'!$O$11,E71='PC Receitas'!$O$12,E71='PC Receitas'!$O$13,E71='PC Receitas'!$O$14)),-J71,0))</f>
        <v>-92753.850000000064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9"/>
      <c r="G72" s="23"/>
      <c r="H72" s="23"/>
      <c r="I72" s="23"/>
      <c r="J72" s="127"/>
      <c r="K72" s="140"/>
      <c r="L72" s="128"/>
      <c r="M72" s="128"/>
      <c r="N72" s="41">
        <f>N71+IF(AND(L72="Pago",OR(E72='PC Receitas'!$O$4,E72='PC Receitas'!$O$5,E72='PC Receitas'!$O$6)),J72,IF(AND(L72="Pago",OR(E72='PC Receitas'!$O$7,E72='PC Receitas'!$O$8,E72='PC Receitas'!$O$9,E72='PC Receitas'!$O$10,E72='PC Receitas'!$O$11,E72='PC Receitas'!$O$12,E72='PC Receitas'!$O$13,E72='PC Receitas'!$O$14)),-J72,0))</f>
        <v>-92753.850000000064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9"/>
      <c r="G73" s="43"/>
      <c r="H73" s="43"/>
      <c r="I73" s="43"/>
      <c r="J73" s="127"/>
      <c r="K73" s="140"/>
      <c r="L73" s="128"/>
      <c r="M73" s="128"/>
      <c r="N73" s="41">
        <f>N72+IF(AND(L73="Pago",OR(E73='PC Receitas'!$O$4,E73='PC Receitas'!$O$5,E73='PC Receitas'!$O$6)),J73,IF(AND(L73="Pago",OR(E73='PC Receitas'!$O$7,E73='PC Receitas'!$O$8,E73='PC Receitas'!$O$9,E73='PC Receitas'!$O$10,E73='PC Receitas'!$O$11,E73='PC Receitas'!$O$12,E73='PC Receitas'!$O$13,E73='PC Receitas'!$O$14)),-J73,0))</f>
        <v>-92753.850000000064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9"/>
      <c r="G74" s="43"/>
      <c r="H74" s="43"/>
      <c r="I74" s="43"/>
      <c r="J74" s="127"/>
      <c r="K74" s="140"/>
      <c r="L74" s="128"/>
      <c r="M74" s="128"/>
      <c r="N74" s="41">
        <f>N73+IF(AND(L74="Pago",OR(E74='PC Receitas'!$O$4,E74='PC Receitas'!$O$5,E74='PC Receitas'!$O$6)),J74,IF(AND(L74="Pago",OR(E74='PC Receitas'!$O$7,E74='PC Receitas'!$O$8,E74='PC Receitas'!$O$9,E74='PC Receitas'!$O$10,E74='PC Receitas'!$O$11,E74='PC Receitas'!$O$12,E74='PC Receitas'!$O$13,E74='PC Receitas'!$O$14)),-J74,0))</f>
        <v>-92753.850000000064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9"/>
      <c r="G75" s="43"/>
      <c r="H75" s="43"/>
      <c r="I75" s="43"/>
      <c r="J75" s="127"/>
      <c r="K75" s="140"/>
      <c r="L75" s="128"/>
      <c r="M75" s="128"/>
      <c r="N75" s="41">
        <f>N74+IF(AND(L75="Pago",OR(E75='PC Receitas'!$O$4,E75='PC Receitas'!$O$5,E75='PC Receitas'!$O$6)),J75,IF(AND(L75="Pago",OR(E75='PC Receitas'!$O$7,E75='PC Receitas'!$O$8,E75='PC Receitas'!$O$9,E75='PC Receitas'!$O$10,E75='PC Receitas'!$O$11,E75='PC Receitas'!$O$12,E75='PC Receitas'!$O$13,E75='PC Receitas'!$O$14)),-J75,0))</f>
        <v>-92753.850000000064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9"/>
      <c r="G76" s="43"/>
      <c r="H76" s="43"/>
      <c r="I76" s="43"/>
      <c r="J76" s="127"/>
      <c r="K76" s="140"/>
      <c r="L76" s="128"/>
      <c r="M76" s="128"/>
      <c r="N76" s="41">
        <f>N75+IF(AND(L76="Pago",OR(E76='PC Receitas'!$O$4,E76='PC Receitas'!$O$5,E76='PC Receitas'!$O$6)),J76,IF(AND(L76="Pago",OR(E76='PC Receitas'!$O$7,E76='PC Receitas'!$O$8,E76='PC Receitas'!$O$9,E76='PC Receitas'!$O$10,E76='PC Receitas'!$O$11,E76='PC Receitas'!$O$12,E76='PC Receitas'!$O$13,E76='PC Receitas'!$O$14)),-J76,0))</f>
        <v>-92753.850000000064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9"/>
      <c r="G77" s="43"/>
      <c r="H77" s="43"/>
      <c r="I77" s="43"/>
      <c r="J77" s="127"/>
      <c r="K77" s="140"/>
      <c r="L77" s="128"/>
      <c r="M77" s="128"/>
      <c r="N77" s="41">
        <f>N76+IF(AND(L77="Pago",OR(E77='PC Receitas'!$O$4,E77='PC Receitas'!$O$5,E77='PC Receitas'!$O$6)),J77,IF(AND(L77="Pago",OR(E77='PC Receitas'!$O$7,E77='PC Receitas'!$O$8,E77='PC Receitas'!$O$9,E77='PC Receitas'!$O$10,E77='PC Receitas'!$O$11,E77='PC Receitas'!$O$12,E77='PC Receitas'!$O$13,E77='PC Receitas'!$O$14)),-J77,0))</f>
        <v>-92753.850000000064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9"/>
      <c r="G78" s="23"/>
      <c r="H78" s="23"/>
      <c r="I78" s="23"/>
      <c r="J78" s="127"/>
      <c r="K78" s="140"/>
      <c r="L78" s="128"/>
      <c r="M78" s="128"/>
      <c r="N78" s="41">
        <f>N77+IF(AND(L78="Pago",OR(E78='PC Receitas'!$O$4,E78='PC Receitas'!$O$5,E78='PC Receitas'!$O$6)),J78,IF(AND(L78="Pago",OR(E78='PC Receitas'!$O$7,E78='PC Receitas'!$O$8,E78='PC Receitas'!$O$9,E78='PC Receitas'!$O$10,E78='PC Receitas'!$O$11,E78='PC Receitas'!$O$12,E78='PC Receitas'!$O$13,E78='PC Receitas'!$O$14)),-J78,0))</f>
        <v>-92753.850000000064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9"/>
      <c r="G79" s="23"/>
      <c r="H79" s="23"/>
      <c r="I79" s="23"/>
      <c r="J79" s="127"/>
      <c r="K79" s="140"/>
      <c r="L79" s="128"/>
      <c r="M79" s="128"/>
      <c r="N79" s="41">
        <f>N78+IF(AND(L79="Pago",OR(E79='PC Receitas'!$O$4,E79='PC Receitas'!$O$5,E79='PC Receitas'!$O$6)),J79,IF(AND(L79="Pago",OR(E79='PC Receitas'!$O$7,E79='PC Receitas'!$O$8,E79='PC Receitas'!$O$9,E79='PC Receitas'!$O$10,E79='PC Receitas'!$O$11,E79='PC Receitas'!$O$12,E79='PC Receitas'!$O$13,E79='PC Receitas'!$O$14)),-J79,0))</f>
        <v>-92753.850000000064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9"/>
      <c r="G80" s="23"/>
      <c r="H80" s="23"/>
      <c r="I80" s="23"/>
      <c r="J80" s="127"/>
      <c r="K80" s="140"/>
      <c r="L80" s="128"/>
      <c r="M80" s="128"/>
      <c r="N80" s="41">
        <f>N79+IF(AND(L80="Pago",OR(E80='PC Receitas'!$O$4,E80='PC Receitas'!$O$5,E80='PC Receitas'!$O$6)),J80,IF(AND(L80="Pago",OR(E80='PC Receitas'!$O$7,E80='PC Receitas'!$O$8,E80='PC Receitas'!$O$9,E80='PC Receitas'!$O$10,E80='PC Receitas'!$O$11,E80='PC Receitas'!$O$12,E80='PC Receitas'!$O$13,E80='PC Receitas'!$O$14)),-J80,0))</f>
        <v>-92753.850000000064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9"/>
      <c r="G81" s="43"/>
      <c r="H81" s="43"/>
      <c r="I81" s="43"/>
      <c r="J81" s="127"/>
      <c r="K81" s="140"/>
      <c r="L81" s="128"/>
      <c r="M81" s="128"/>
      <c r="N81" s="41">
        <f>N80+IF(AND(L81="Pago",OR(E81='PC Receitas'!$O$4,E81='PC Receitas'!$O$5,E81='PC Receitas'!$O$6)),J81,IF(AND(L81="Pago",OR(E81='PC Receitas'!$O$7,E81='PC Receitas'!$O$8,E81='PC Receitas'!$O$9,E81='PC Receitas'!$O$10,E81='PC Receitas'!$O$11,E81='PC Receitas'!$O$12,E81='PC Receitas'!$O$13,E81='PC Receitas'!$O$14)),-J81,0))</f>
        <v>-92753.850000000064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9"/>
      <c r="G82" s="43"/>
      <c r="H82" s="43"/>
      <c r="I82" s="43"/>
      <c r="J82" s="127"/>
      <c r="K82" s="140"/>
      <c r="L82" s="128"/>
      <c r="M82" s="128"/>
      <c r="N82" s="41">
        <f>N81+IF(AND(L82="Pago",OR(E82='PC Receitas'!$O$4,E82='PC Receitas'!$O$5,E82='PC Receitas'!$O$6)),J82,IF(AND(L82="Pago",OR(E82='PC Receitas'!$O$7,E82='PC Receitas'!$O$8,E82='PC Receitas'!$O$9,E82='PC Receitas'!$O$10,E82='PC Receitas'!$O$11,E82='PC Receitas'!$O$12,E82='PC Receitas'!$O$13,E82='PC Receitas'!$O$14)),-J82,0))</f>
        <v>-92753.850000000064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9"/>
      <c r="G83" s="23"/>
      <c r="H83" s="23"/>
      <c r="I83" s="23"/>
      <c r="J83" s="127"/>
      <c r="K83" s="140"/>
      <c r="L83" s="128"/>
      <c r="M83" s="128"/>
      <c r="N83" s="41">
        <f>N82+IF(AND(L83="Pago",OR(E83='PC Receitas'!$O$4,E83='PC Receitas'!$O$5,E83='PC Receitas'!$O$6)),J83,IF(AND(L83="Pago",OR(E83='PC Receitas'!$O$7,E83='PC Receitas'!$O$8,E83='PC Receitas'!$O$9,E83='PC Receitas'!$O$10,E83='PC Receitas'!$O$11,E83='PC Receitas'!$O$12,E83='PC Receitas'!$O$13,E83='PC Receitas'!$O$14)),-J83,0))</f>
        <v>-92753.850000000064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9"/>
      <c r="G84" s="23"/>
      <c r="H84" s="23"/>
      <c r="I84" s="23"/>
      <c r="J84" s="127"/>
      <c r="K84" s="140"/>
      <c r="L84" s="128"/>
      <c r="M84" s="128"/>
      <c r="N84" s="41">
        <f>N83+IF(AND(L84="Pago",OR(E84='PC Receitas'!$O$4,E84='PC Receitas'!$O$5,E84='PC Receitas'!$O$6)),J84,IF(AND(L84="Pago",OR(E84='PC Receitas'!$O$7,E84='PC Receitas'!$O$8,E84='PC Receitas'!$O$9,E84='PC Receitas'!$O$10,E84='PC Receitas'!$O$11,E84='PC Receitas'!$O$12,E84='PC Receitas'!$O$13,E84='PC Receitas'!$O$14)),-J84,0))</f>
        <v>-92753.850000000064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9"/>
      <c r="G85" s="43"/>
      <c r="H85" s="43"/>
      <c r="I85" s="43"/>
      <c r="J85" s="127"/>
      <c r="K85" s="140"/>
      <c r="L85" s="128"/>
      <c r="M85" s="128"/>
      <c r="N85" s="41">
        <f>N84+IF(AND(L85="Pago",OR(E85='PC Receitas'!$O$4,E85='PC Receitas'!$O$5,E85='PC Receitas'!$O$6)),J85,IF(AND(L85="Pago",OR(E85='PC Receitas'!$O$7,E85='PC Receitas'!$O$8,E85='PC Receitas'!$O$9,E85='PC Receitas'!$O$10,E85='PC Receitas'!$O$11,E85='PC Receitas'!$O$12,E85='PC Receitas'!$O$13,E85='PC Receitas'!$O$14)),-J85,0))</f>
        <v>-92753.850000000064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9"/>
      <c r="G86" s="23"/>
      <c r="H86" s="23"/>
      <c r="I86" s="23"/>
      <c r="J86" s="127"/>
      <c r="K86" s="140"/>
      <c r="L86" s="128"/>
      <c r="M86" s="128"/>
      <c r="N86" s="41">
        <f>N85+IF(AND(L86="Pago",OR(E86='PC Receitas'!$O$4,E86='PC Receitas'!$O$5,E86='PC Receitas'!$O$6)),J86,IF(AND(L86="Pago",OR(E86='PC Receitas'!$O$7,E86='PC Receitas'!$O$8,E86='PC Receitas'!$O$9,E86='PC Receitas'!$O$10,E86='PC Receitas'!$O$11,E86='PC Receitas'!$O$12,E86='PC Receitas'!$O$13,E86='PC Receitas'!$O$14)),-J86,0))</f>
        <v>-92753.850000000064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9"/>
      <c r="G87" s="43"/>
      <c r="H87" s="43"/>
      <c r="I87" s="43"/>
      <c r="J87" s="127"/>
      <c r="K87" s="140"/>
      <c r="L87" s="128"/>
      <c r="M87" s="128"/>
      <c r="N87" s="41">
        <f>N86+IF(AND(L87="Pago",OR(E87='PC Receitas'!$O$4,E87='PC Receitas'!$O$5,E87='PC Receitas'!$O$6)),J87,IF(AND(L87="Pago",OR(E87='PC Receitas'!$O$7,E87='PC Receitas'!$O$8,E87='PC Receitas'!$O$9,E87='PC Receitas'!$O$10,E87='PC Receitas'!$O$11,E87='PC Receitas'!$O$12,E87='PC Receitas'!$O$13,E87='PC Receitas'!$O$14)),-J87,0))</f>
        <v>-92753.850000000064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9"/>
      <c r="G88" s="43"/>
      <c r="H88" s="43"/>
      <c r="I88" s="43"/>
      <c r="J88" s="127"/>
      <c r="K88" s="140"/>
      <c r="L88" s="128"/>
      <c r="M88" s="128"/>
      <c r="N88" s="41">
        <f>N87+IF(AND(L88="Pago",OR(E88='PC Receitas'!$O$4,E88='PC Receitas'!$O$5,E88='PC Receitas'!$O$6)),J88,IF(AND(L88="Pago",OR(E88='PC Receitas'!$O$7,E88='PC Receitas'!$O$8,E88='PC Receitas'!$O$9,E88='PC Receitas'!$O$10,E88='PC Receitas'!$O$11,E88='PC Receitas'!$O$12,E88='PC Receitas'!$O$13,E88='PC Receitas'!$O$14)),-J88,0))</f>
        <v>-92753.850000000064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9"/>
      <c r="G89" s="23"/>
      <c r="H89" s="23"/>
      <c r="I89" s="23"/>
      <c r="J89" s="127"/>
      <c r="K89" s="140"/>
      <c r="L89" s="128"/>
      <c r="M89" s="128"/>
      <c r="N89" s="41">
        <f>N88+IF(AND(L89="Pago",OR(E89='PC Receitas'!$O$4,E89='PC Receitas'!$O$5,E89='PC Receitas'!$O$6)),J89,IF(AND(L89="Pago",OR(E89='PC Receitas'!$O$7,E89='PC Receitas'!$O$8,E89='PC Receitas'!$O$9,E89='PC Receitas'!$O$10,E89='PC Receitas'!$O$11,E89='PC Receitas'!$O$12,E89='PC Receitas'!$O$13,E89='PC Receitas'!$O$14)),-J89,0))</f>
        <v>-92753.850000000064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9"/>
      <c r="G90" s="43"/>
      <c r="H90" s="43"/>
      <c r="I90" s="43"/>
      <c r="J90" s="127"/>
      <c r="K90" s="140"/>
      <c r="L90" s="128"/>
      <c r="M90" s="128"/>
      <c r="N90" s="41">
        <f>N89+IF(AND(L90="Pago",OR(E90='PC Receitas'!$O$4,E90='PC Receitas'!$O$5,E90='PC Receitas'!$O$6)),J90,IF(AND(L90="Pago",OR(E90='PC Receitas'!$O$7,E90='PC Receitas'!$O$8,E90='PC Receitas'!$O$9,E90='PC Receitas'!$O$10,E90='PC Receitas'!$O$11,E90='PC Receitas'!$O$12,E90='PC Receitas'!$O$13,E90='PC Receitas'!$O$14)),-J90,0))</f>
        <v>-92753.850000000064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9"/>
      <c r="G91" s="43"/>
      <c r="H91" s="43"/>
      <c r="I91" s="43"/>
      <c r="J91" s="127"/>
      <c r="K91" s="140"/>
      <c r="L91" s="128"/>
      <c r="M91" s="128"/>
      <c r="N91" s="41">
        <f>N90+IF(AND(L91="Pago",OR(E91='PC Receitas'!$O$4,E91='PC Receitas'!$O$5,E91='PC Receitas'!$O$6)),J91,IF(AND(L91="Pago",OR(E91='PC Receitas'!$O$7,E91='PC Receitas'!$O$8,E91='PC Receitas'!$O$9,E91='PC Receitas'!$O$10,E91='PC Receitas'!$O$11,E91='PC Receitas'!$O$12,E91='PC Receitas'!$O$13,E91='PC Receitas'!$O$14)),-J91,0))</f>
        <v>-92753.850000000064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9"/>
      <c r="G92" s="23"/>
      <c r="H92" s="23"/>
      <c r="I92" s="23"/>
      <c r="J92" s="127"/>
      <c r="K92" s="140"/>
      <c r="L92" s="128"/>
      <c r="M92" s="128"/>
      <c r="N92" s="41">
        <f>N91+IF(AND(L92="Pago",OR(E92='PC Receitas'!$O$4,E92='PC Receitas'!$O$5,E92='PC Receitas'!$O$6)),J92,IF(AND(L92="Pago",OR(E92='PC Receitas'!$O$7,E92='PC Receitas'!$O$8,E92='PC Receitas'!$O$9,E92='PC Receitas'!$O$10,E92='PC Receitas'!$O$11,E92='PC Receitas'!$O$12,E92='PC Receitas'!$O$13,E92='PC Receitas'!$O$14)),-J92,0))</f>
        <v>-92753.850000000064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9"/>
      <c r="G93" s="43"/>
      <c r="H93" s="43"/>
      <c r="I93" s="43"/>
      <c r="J93" s="127"/>
      <c r="K93" s="140"/>
      <c r="L93" s="128"/>
      <c r="M93" s="128"/>
      <c r="N93" s="41">
        <f>N92+IF(AND(L93="Pago",OR(E93='PC Receitas'!$O$4,E93='PC Receitas'!$O$5,E93='PC Receitas'!$O$6)),J93,IF(AND(L93="Pago",OR(E93='PC Receitas'!$O$7,E93='PC Receitas'!$O$8,E93='PC Receitas'!$O$9,E93='PC Receitas'!$O$10,E93='PC Receitas'!$O$11,E93='PC Receitas'!$O$12,E93='PC Receitas'!$O$13,E93='PC Receitas'!$O$14)),-J93,0))</f>
        <v>-92753.850000000064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9"/>
      <c r="G94" s="43"/>
      <c r="H94" s="43"/>
      <c r="I94" s="43"/>
      <c r="J94" s="127"/>
      <c r="K94" s="140"/>
      <c r="L94" s="128"/>
      <c r="M94" s="128"/>
      <c r="N94" s="41">
        <f>N93+IF(AND(L94="Pago",OR(E94='PC Receitas'!$O$4,E94='PC Receitas'!$O$5,E94='PC Receitas'!$O$6)),J94,IF(AND(L94="Pago",OR(E94='PC Receitas'!$O$7,E94='PC Receitas'!$O$8,E94='PC Receitas'!$O$9,E94='PC Receitas'!$O$10,E94='PC Receitas'!$O$11,E94='PC Receitas'!$O$12,E94='PC Receitas'!$O$13,E94='PC Receitas'!$O$14)),-J94,0))</f>
        <v>-92753.850000000064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9"/>
      <c r="G95" s="23"/>
      <c r="H95" s="23"/>
      <c r="I95" s="23"/>
      <c r="J95" s="127"/>
      <c r="K95" s="140"/>
      <c r="L95" s="128"/>
      <c r="M95" s="128"/>
      <c r="N95" s="41">
        <f>N94+IF(AND(L95="Pago",OR(E95='PC Receitas'!$O$4,E95='PC Receitas'!$O$5,E95='PC Receitas'!$O$6)),J95,IF(AND(L95="Pago",OR(E95='PC Receitas'!$O$7,E95='PC Receitas'!$O$8,E95='PC Receitas'!$O$9,E95='PC Receitas'!$O$10,E95='PC Receitas'!$O$11,E95='PC Receitas'!$O$12,E95='PC Receitas'!$O$13,E95='PC Receitas'!$O$14)),-J95,0))</f>
        <v>-92753.850000000064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9"/>
      <c r="G96" s="23"/>
      <c r="H96" s="23"/>
      <c r="I96" s="23"/>
      <c r="J96" s="127"/>
      <c r="K96" s="140"/>
      <c r="L96" s="128"/>
      <c r="M96" s="128"/>
      <c r="N96" s="41">
        <f>N95+IF(AND(L96="Pago",OR(E96='PC Receitas'!$O$4,E96='PC Receitas'!$O$5,E96='PC Receitas'!$O$6)),J96,IF(AND(L96="Pago",OR(E96='PC Receitas'!$O$7,E96='PC Receitas'!$O$8,E96='PC Receitas'!$O$9,E96='PC Receitas'!$O$10,E96='PC Receitas'!$O$11,E96='PC Receitas'!$O$12,E96='PC Receitas'!$O$13,E96='PC Receitas'!$O$14)),-J96,0))</f>
        <v>-92753.850000000064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9"/>
      <c r="G97" s="43"/>
      <c r="H97" s="43"/>
      <c r="I97" s="43"/>
      <c r="J97" s="127"/>
      <c r="K97" s="140"/>
      <c r="L97" s="128"/>
      <c r="M97" s="128"/>
      <c r="N97" s="41">
        <f>N96+IF(AND(L97="Pago",OR(E97='PC Receitas'!$O$4,E97='PC Receitas'!$O$5,E97='PC Receitas'!$O$6)),J97,IF(AND(L97="Pago",OR(E97='PC Receitas'!$O$7,E97='PC Receitas'!$O$8,E97='PC Receitas'!$O$9,E97='PC Receitas'!$O$10,E97='PC Receitas'!$O$11,E97='PC Receitas'!$O$12,E97='PC Receitas'!$O$13,E97='PC Receitas'!$O$14)),-J97,0))</f>
        <v>-92753.850000000064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9"/>
      <c r="G98" s="23"/>
      <c r="H98" s="23"/>
      <c r="I98" s="23"/>
      <c r="J98" s="127"/>
      <c r="K98" s="140"/>
      <c r="L98" s="128"/>
      <c r="M98" s="128"/>
      <c r="N98" s="41">
        <f>N97+IF(AND(L98="Pago",OR(E98='PC Receitas'!$O$4,E98='PC Receitas'!$O$5,E98='PC Receitas'!$O$6)),J98,IF(AND(L98="Pago",OR(E98='PC Receitas'!$O$7,E98='PC Receitas'!$O$8,E98='PC Receitas'!$O$9,E98='PC Receitas'!$O$10,E98='PC Receitas'!$O$11,E98='PC Receitas'!$O$12,E98='PC Receitas'!$O$13,E98='PC Receitas'!$O$14)),-J98,0))</f>
        <v>-92753.850000000064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9"/>
      <c r="G99" s="23"/>
      <c r="H99" s="23"/>
      <c r="I99" s="23"/>
      <c r="J99" s="127"/>
      <c r="K99" s="140"/>
      <c r="L99" s="128"/>
      <c r="M99" s="128"/>
      <c r="N99" s="41">
        <f>N98+IF(AND(L99="Pago",OR(E99='PC Receitas'!$O$4,E99='PC Receitas'!$O$5,E99='PC Receitas'!$O$6)),J99,IF(AND(L99="Pago",OR(E99='PC Receitas'!$O$7,E99='PC Receitas'!$O$8,E99='PC Receitas'!$O$9,E99='PC Receitas'!$O$10,E99='PC Receitas'!$O$11,E99='PC Receitas'!$O$12,E99='PC Receitas'!$O$13,E99='PC Receitas'!$O$14)),-J99,0))</f>
        <v>-92753.850000000064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Receitas'!$O$6)),J100,IF(AND(L100="Pago",OR(E100='PC Receitas'!$O$7,E100='PC Receitas'!$O$8,E100='PC Receitas'!$O$9,E100='PC Receitas'!$O$10,E100='PC Receitas'!$O$11,E100='PC Receitas'!$O$12,E100='PC Receitas'!$O$13,E100='PC Receitas'!$O$14)),-J100,0))</f>
        <v>-92753.850000000064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Receitas'!$O$6)),J101,IF(AND(L101="Pago",OR(E101='PC Receitas'!$O$7,E101='PC Receitas'!$O$8,E101='PC Receitas'!$O$9,E101='PC Receitas'!$O$10,E101='PC Receitas'!$O$11,E101='PC Receitas'!$O$12,E101='PC Receitas'!$O$13,E101='PC Receitas'!$O$14)),-J101,0))</f>
        <v>-92753.850000000064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Receitas'!$O$6)),J102,IF(AND(L102="Pago",OR(E102='PC Receitas'!$O$7,E102='PC Receitas'!$O$8,E102='PC Receitas'!$O$9,E102='PC Receitas'!$O$10,E102='PC Receitas'!$O$11,E102='PC Receitas'!$O$12,E102='PC Receitas'!$O$13,E102='PC Receitas'!$O$14)),-J102,0))</f>
        <v>-92753.850000000064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Receitas'!$O$6)),J103,IF(AND(L103="Pago",OR(E103='PC Receitas'!$O$7,E103='PC Receitas'!$O$8,E103='PC Receitas'!$O$9,E103='PC Receitas'!$O$10,E103='PC Receitas'!$O$11,E103='PC Receitas'!$O$12,E103='PC Receitas'!$O$13,E103='PC Receitas'!$O$14)),-J103,0))</f>
        <v>-92753.850000000064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Receitas'!$O$6)),J104,IF(AND(L104="Pago",OR(E104='PC Receitas'!$O$7,E104='PC Receitas'!$O$8,E104='PC Receitas'!$O$9,E104='PC Receitas'!$O$10,E104='PC Receitas'!$O$11,E104='PC Receitas'!$O$12,E104='PC Receitas'!$O$13,E104='PC Receitas'!$O$14)),-J104,0))</f>
        <v>-92753.850000000064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Receitas'!$O$6)),J105,IF(AND(L105="Pago",OR(E105='PC Receitas'!$O$7,E105='PC Receitas'!$O$8,E105='PC Receitas'!$O$9,E105='PC Receitas'!$O$10,E105='PC Receitas'!$O$11,E105='PC Receitas'!$O$12,E105='PC Receitas'!$O$13,E105='PC Receitas'!$O$14)),-J105,0))</f>
        <v>-92753.850000000064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Receitas'!$O$6)),J106,IF(AND(L106="Pago",OR(E106='PC Receitas'!$O$7,E106='PC Receitas'!$O$8,E106='PC Receitas'!$O$9,E106='PC Receitas'!$O$10,E106='PC Receitas'!$O$11,E106='PC Receitas'!$O$12,E106='PC Receitas'!$O$13,E106='PC Receitas'!$O$14)),-J106,0))</f>
        <v>-92753.850000000064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Receitas'!$O$6)),J107,IF(AND(L107="Pago",OR(E107='PC Receitas'!$O$7,E107='PC Receitas'!$O$8,E107='PC Receitas'!$O$9,E107='PC Receitas'!$O$10,E107='PC Receitas'!$O$11,E107='PC Receitas'!$O$12,E107='PC Receitas'!$O$13,E107='PC Receitas'!$O$14)),-J107,0))</f>
        <v>-92753.850000000064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Receitas'!$O$6)),J108,IF(AND(L108="Pago",OR(E108='PC Receitas'!$O$7,E108='PC Receitas'!$O$8,E108='PC Receitas'!$O$9,E108='PC Receitas'!$O$10,E108='PC Receitas'!$O$11,E108='PC Receitas'!$O$12,E108='PC Receitas'!$O$13,E108='PC Receitas'!$O$14)),-J108,0))</f>
        <v>-92753.850000000064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Receitas'!$O$6)),J109,IF(AND(L109="Pago",OR(E109='PC Receitas'!$O$7,E109='PC Receitas'!$O$8,E109='PC Receitas'!$O$9,E109='PC Receitas'!$O$10,E109='PC Receitas'!$O$11,E109='PC Receitas'!$O$12,E109='PC Receitas'!$O$13,E109='PC Receitas'!$O$14)),-J109,0))</f>
        <v>-92753.850000000064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Receitas'!$O$6)),J110,IF(AND(L110="Pago",OR(E110='PC Receitas'!$O$7,E110='PC Receitas'!$O$8,E110='PC Receitas'!$O$9,E110='PC Receitas'!$O$10,E110='PC Receitas'!$O$11,E110='PC Receitas'!$O$12,E110='PC Receitas'!$O$13,E110='PC Receitas'!$O$14)),-J110,0))</f>
        <v>-92753.850000000064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Receitas'!$O$6)),J111,IF(AND(L111="Pago",OR(E111='PC Receitas'!$O$7,E111='PC Receitas'!$O$8,E111='PC Receitas'!$O$9,E111='PC Receitas'!$O$10,E111='PC Receitas'!$O$11,E111='PC Receitas'!$O$12,E111='PC Receitas'!$O$13,E111='PC Receitas'!$O$14)),-J111,0))</f>
        <v>-92753.850000000064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Receitas'!$O$6)),J112,IF(AND(L112="Pago",OR(E112='PC Receitas'!$O$7,E112='PC Receitas'!$O$8,E112='PC Receitas'!$O$9,E112='PC Receitas'!$O$10,E112='PC Receitas'!$O$11,E112='PC Receitas'!$O$12,E112='PC Receitas'!$O$13,E112='PC Receitas'!$O$14)),-J112,0))</f>
        <v>-92753.850000000064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Receitas'!$O$6)),J113,IF(AND(L113="Pago",OR(E113='PC Receitas'!$O$7,E113='PC Receitas'!$O$8,E113='PC Receitas'!$O$9,E113='PC Receitas'!$O$10,E113='PC Receitas'!$O$11,E113='PC Receitas'!$O$12,E113='PC Receitas'!$O$13,E113='PC Receitas'!$O$14)),-J113,0))</f>
        <v>-92753.850000000064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Receitas'!$O$6)),J114,IF(AND(L114="Pago",OR(E114='PC Receitas'!$O$7,E114='PC Receitas'!$O$8,E114='PC Receitas'!$O$9,E114='PC Receitas'!$O$10,E114='PC Receitas'!$O$11,E114='PC Receitas'!$O$12,E114='PC Receitas'!$O$13,E114='PC Receitas'!$O$14)),-J114,0))</f>
        <v>-92753.850000000064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Receitas'!$O$6)),J115,IF(AND(L115="Pago",OR(E115='PC Receitas'!$O$7,E115='PC Receitas'!$O$8,E115='PC Receitas'!$O$9,E115='PC Receitas'!$O$10,E115='PC Receitas'!$O$11,E115='PC Receitas'!$O$12,E115='PC Receitas'!$O$13,E115='PC Receitas'!$O$14)),-J115,0))</f>
        <v>-92753.850000000064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Receitas'!$O$6)),J116,IF(AND(L116="Pago",OR(E116='PC Receitas'!$O$7,E116='PC Receitas'!$O$8,E116='PC Receitas'!$O$9,E116='PC Receitas'!$O$10,E116='PC Receitas'!$O$11,E116='PC Receitas'!$O$12,E116='PC Receitas'!$O$13,E116='PC Receitas'!$O$14)),-J116,0))</f>
        <v>-92753.850000000064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Receitas'!$O$6)),J117,IF(AND(L117="Pago",OR(E117='PC Receitas'!$O$7,E117='PC Receitas'!$O$8,E117='PC Receitas'!$O$9,E117='PC Receitas'!$O$10,E117='PC Receitas'!$O$11,E117='PC Receitas'!$O$12,E117='PC Receitas'!$O$13,E117='PC Receitas'!$O$14)),-J117,0))</f>
        <v>-92753.850000000064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Receitas'!$O$6)),J118,IF(AND(L118="Pago",OR(E118='PC Receitas'!$O$7,E118='PC Receitas'!$O$8,E118='PC Receitas'!$O$9,E118='PC Receitas'!$O$10,E118='PC Receitas'!$O$11,E118='PC Receitas'!$O$12,E118='PC Receitas'!$O$13,E118='PC Receitas'!$O$14)),-J118,0))</f>
        <v>-92753.850000000064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Receitas'!$O$6)),J119,IF(AND(L119="Pago",OR(E119='PC Receitas'!$O$7,E119='PC Receitas'!$O$8,E119='PC Receitas'!$O$9,E119='PC Receitas'!$O$10,E119='PC Receitas'!$O$11,E119='PC Receitas'!$O$12,E119='PC Receitas'!$O$13,E119='PC Receitas'!$O$14)),-J119,0))</f>
        <v>-92753.850000000064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Receitas'!$O$6)),J120,IF(AND(L120="Pago",OR(E120='PC Receitas'!$O$7,E120='PC Receitas'!$O$8,E120='PC Receitas'!$O$9,E120='PC Receitas'!$O$10,E120='PC Receitas'!$O$11,E120='PC Receitas'!$O$12,E120='PC Receitas'!$O$13,E120='PC Receitas'!$O$14)),-J120,0))</f>
        <v>-92753.850000000064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Receitas'!$O$6)),J121,IF(AND(L121="Pago",OR(E121='PC Receitas'!$O$7,E121='PC Receitas'!$O$8,E121='PC Receitas'!$O$9,E121='PC Receitas'!$O$10,E121='PC Receitas'!$O$11,E121='PC Receitas'!$O$12,E121='PC Receitas'!$O$13,E121='PC Receitas'!$O$14)),-J121,0))</f>
        <v>-92753.850000000064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Receitas'!$O$6)),J122,IF(AND(L122="Pago",OR(E122='PC Receitas'!$O$7,E122='PC Receitas'!$O$8,E122='PC Receitas'!$O$9,E122='PC Receitas'!$O$10,E122='PC Receitas'!$O$11,E122='PC Receitas'!$O$12,E122='PC Receitas'!$O$13,E122='PC Receitas'!$O$14)),-J122,0))</f>
        <v>-92753.850000000064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Receitas'!$O$6)),J123,IF(AND(L123="Pago",OR(E123='PC Receitas'!$O$7,E123='PC Receitas'!$O$8,E123='PC Receitas'!$O$9,E123='PC Receitas'!$O$10,E123='PC Receitas'!$O$11,E123='PC Receitas'!$O$12,E123='PC Receitas'!$O$13,E123='PC Receitas'!$O$14)),-J123,0))</f>
        <v>-92753.850000000064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Receitas'!$O$6)),J124,IF(AND(L124="Pago",OR(E124='PC Receitas'!$O$7,E124='PC Receitas'!$O$8,E124='PC Receitas'!$O$9,E124='PC Receitas'!$O$10,E124='PC Receitas'!$O$11,E124='PC Receitas'!$O$12,E124='PC Receitas'!$O$13,E124='PC Receitas'!$O$14)),-J124,0))</f>
        <v>-92753.850000000064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Receitas'!$O$6)),J125,IF(AND(L125="Pago",OR(E125='PC Receitas'!$O$7,E125='PC Receitas'!$O$8,E125='PC Receitas'!$O$9,E125='PC Receitas'!$O$10,E125='PC Receitas'!$O$11,E125='PC Receitas'!$O$12,E125='PC Receitas'!$O$13,E125='PC Receitas'!$O$14)),-J125,0))</f>
        <v>-92753.850000000064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Receitas'!$O$6)),J126,IF(AND(L126="Pago",OR(E126='PC Receitas'!$O$7,E126='PC Receitas'!$O$8,E126='PC Receitas'!$O$9,E126='PC Receitas'!$O$10,E126='PC Receitas'!$O$11,E126='PC Receitas'!$O$12,E126='PC Receitas'!$O$13,E126='PC Receitas'!$O$14)),-J126,0))</f>
        <v>-92753.850000000064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Receitas'!$O$6)),J127,IF(AND(L127="Pago",OR(E127='PC Receitas'!$O$7,E127='PC Receitas'!$O$8,E127='PC Receitas'!$O$9,E127='PC Receitas'!$O$10,E127='PC Receitas'!$O$11,E127='PC Receitas'!$O$12,E127='PC Receitas'!$O$13,E127='PC Receitas'!$O$14)),-J127,0))</f>
        <v>-92753.850000000064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Receitas'!$O$6)),J128,IF(AND(L128="Pago",OR(E128='PC Receitas'!$O$7,E128='PC Receitas'!$O$8,E128='PC Receitas'!$O$9,E128='PC Receitas'!$O$10,E128='PC Receitas'!$O$11,E128='PC Receitas'!$O$12,E128='PC Receitas'!$O$13,E128='PC Receitas'!$O$14)),-J128,0))</f>
        <v>-92753.850000000064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Receitas'!$O$6)),J129,IF(AND(L129="Pago",OR(E129='PC Receitas'!$O$7,E129='PC Receitas'!$O$8,E129='PC Receitas'!$O$9,E129='PC Receitas'!$O$10,E129='PC Receitas'!$O$11,E129='PC Receitas'!$O$12,E129='PC Receitas'!$O$13,E129='PC Receitas'!$O$14)),-J129,0))</f>
        <v>-92753.850000000064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Receitas'!$O$6)),J130,IF(AND(L130="Pago",OR(E130='PC Receitas'!$O$7,E130='PC Receitas'!$O$8,E130='PC Receitas'!$O$9,E130='PC Receitas'!$O$10,E130='PC Receitas'!$O$11,E130='PC Receitas'!$O$12,E130='PC Receitas'!$O$13,E130='PC Receitas'!$O$14)),-J130,0))</f>
        <v>-92753.850000000064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Receitas'!$O$6)),J131,IF(AND(L131="Pago",OR(E131='PC Receitas'!$O$7,E131='PC Receitas'!$O$8,E131='PC Receitas'!$O$9,E131='PC Receitas'!$O$10,E131='PC Receitas'!$O$11,E131='PC Receitas'!$O$12,E131='PC Receitas'!$O$13,E131='PC Receitas'!$O$14)),-J131,0))</f>
        <v>-92753.850000000064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Receitas'!$O$6)),J132,IF(AND(L132="Pago",OR(E132='PC Receitas'!$O$7,E132='PC Receitas'!$O$8,E132='PC Receitas'!$O$9,E132='PC Receitas'!$O$10,E132='PC Receitas'!$O$11,E132='PC Receitas'!$O$12,E132='PC Receitas'!$O$13,E132='PC Receitas'!$O$14)),-J132,0))</f>
        <v>-92753.850000000064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Receitas'!$O$6)),J133,IF(AND(L133="Pago",OR(E133='PC Receitas'!$O$7,E133='PC Receitas'!$O$8,E133='PC Receitas'!$O$9,E133='PC Receitas'!$O$10,E133='PC Receitas'!$O$11,E133='PC Receitas'!$O$12,E133='PC Receitas'!$O$13,E133='PC Receitas'!$O$14)),-J133,0))</f>
        <v>-92753.850000000064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Receitas'!$O$6)),J134,IF(AND(L134="Pago",OR(E134='PC Receitas'!$O$7,E134='PC Receitas'!$O$8,E134='PC Receitas'!$O$9,E134='PC Receitas'!$O$10,E134='PC Receitas'!$O$11,E134='PC Receitas'!$O$12,E134='PC Receitas'!$O$13,E134='PC Receitas'!$O$14)),-J134,0))</f>
        <v>-92753.850000000064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Receitas'!$O$6)),J135,IF(AND(L135="Pago",OR(E135='PC Receitas'!$O$7,E135='PC Receitas'!$O$8,E135='PC Receitas'!$O$9,E135='PC Receitas'!$O$10,E135='PC Receitas'!$O$11,E135='PC Receitas'!$O$12,E135='PC Receitas'!$O$13,E135='PC Receitas'!$O$14)),-J135,0))</f>
        <v>-92753.850000000064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Receitas'!$O$6)),J136,IF(AND(L136="Pago",OR(E136='PC Receitas'!$O$7,E136='PC Receitas'!$O$8,E136='PC Receitas'!$O$9,E136='PC Receitas'!$O$10,E136='PC Receitas'!$O$11,E136='PC Receitas'!$O$12,E136='PC Receitas'!$O$13,E136='PC Receitas'!$O$14)),-J136,0))</f>
        <v>-92753.850000000064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Receitas'!$O$6)),J137,IF(AND(L137="Pago",OR(E137='PC Receitas'!$O$7,E137='PC Receitas'!$O$8,E137='PC Receitas'!$O$9,E137='PC Receitas'!$O$10,E137='PC Receitas'!$O$11,E137='PC Receitas'!$O$12,E137='PC Receitas'!$O$13,E137='PC Receitas'!$O$14)),-J137,0))</f>
        <v>-92753.850000000064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Receitas'!$O$6)),J138,IF(AND(L138="Pago",OR(E138='PC Receitas'!$O$7,E138='PC Receitas'!$O$8,E138='PC Receitas'!$O$9,E138='PC Receitas'!$O$10,E138='PC Receitas'!$O$11,E138='PC Receitas'!$O$12,E138='PC Receitas'!$O$13,E138='PC Receitas'!$O$14)),-J138,0))</f>
        <v>-92753.850000000064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Receitas'!$O$6)),J139,IF(AND(L139="Pago",OR(E139='PC Receitas'!$O$7,E139='PC Receitas'!$O$8,E139='PC Receitas'!$O$9,E139='PC Receitas'!$O$10,E139='PC Receitas'!$O$11,E139='PC Receitas'!$O$12,E139='PC Receitas'!$O$13,E139='PC Receitas'!$O$14)),-J139,0))</f>
        <v>-92753.850000000064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Receitas'!$O$6)),J140,IF(AND(L140="Pago",OR(E140='PC Receitas'!$O$7,E140='PC Receitas'!$O$8,E140='PC Receitas'!$O$9,E140='PC Receitas'!$O$10,E140='PC Receitas'!$O$11,E140='PC Receitas'!$O$12,E140='PC Receitas'!$O$13,E140='PC Receitas'!$O$14)),-J140,0))</f>
        <v>-92753.850000000064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Receitas'!$O$6)),J141,IF(AND(L141="Pago",OR(E141='PC Receitas'!$O$7,E141='PC Receitas'!$O$8,E141='PC Receitas'!$O$9,E141='PC Receitas'!$O$10,E141='PC Receitas'!$O$11,E141='PC Receitas'!$O$12,E141='PC Receitas'!$O$13,E141='PC Receitas'!$O$14)),-J141,0))</f>
        <v>-92753.850000000064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Receitas'!$O$6)),J142,IF(AND(L142="Pago",OR(E142='PC Receitas'!$O$7,E142='PC Receitas'!$O$8,E142='PC Receitas'!$O$9,E142='PC Receitas'!$O$10,E142='PC Receitas'!$O$11,E142='PC Receitas'!$O$12,E142='PC Receitas'!$O$13,E142='PC Receitas'!$O$14)),-J142,0))</f>
        <v>-92753.850000000064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Receitas'!$O$6)),J143,IF(AND(L143="Pago",OR(E143='PC Receitas'!$O$7,E143='PC Receitas'!$O$8,E143='PC Receitas'!$O$9,E143='PC Receitas'!$O$10,E143='PC Receitas'!$O$11,E143='PC Receitas'!$O$12,E143='PC Receitas'!$O$13,E143='PC Receitas'!$O$14)),-J143,0))</f>
        <v>-92753.850000000064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Receitas'!$O$6)),J144,IF(AND(L144="Pago",OR(E144='PC Receitas'!$O$7,E144='PC Receitas'!$O$8,E144='PC Receitas'!$O$9,E144='PC Receitas'!$O$10,E144='PC Receitas'!$O$11,E144='PC Receitas'!$O$12,E144='PC Receitas'!$O$13,E144='PC Receitas'!$O$14)),-J144,0))</f>
        <v>-92753.850000000064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Receitas'!$O$6)),J145,IF(AND(L145="Pago",OR(E145='PC Receitas'!$O$7,E145='PC Receitas'!$O$8,E145='PC Receitas'!$O$9,E145='PC Receitas'!$O$10,E145='PC Receitas'!$O$11,E145='PC Receitas'!$O$12,E145='PC Receitas'!$O$13,E145='PC Receitas'!$O$14)),-J145,0))</f>
        <v>-92753.850000000064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Receitas'!$O$6)),J146,IF(AND(L146="Pago",OR(E146='PC Receitas'!$O$7,E146='PC Receitas'!$O$8,E146='PC Receitas'!$O$9,E146='PC Receitas'!$O$10,E146='PC Receitas'!$O$11,E146='PC Receitas'!$O$12,E146='PC Receitas'!$O$13,E146='PC Receitas'!$O$14)),-J146,0))</f>
        <v>-92753.850000000064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Receitas'!$O$6)),J147,IF(AND(L147="Pago",OR(E147='PC Receitas'!$O$7,E147='PC Receitas'!$O$8,E147='PC Receitas'!$O$9,E147='PC Receitas'!$O$10,E147='PC Receitas'!$O$11,E147='PC Receitas'!$O$12,E147='PC Receitas'!$O$13,E147='PC Receitas'!$O$14)),-J147,0))</f>
        <v>-92753.850000000064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Receitas'!$O$6)),J148,IF(AND(L148="Pago",OR(E148='PC Receitas'!$O$7,E148='PC Receitas'!$O$8,E148='PC Receitas'!$O$9,E148='PC Receitas'!$O$10,E148='PC Receitas'!$O$11,E148='PC Receitas'!$O$12,E148='PC Receitas'!$O$13,E148='PC Receitas'!$O$14)),-J148,0))</f>
        <v>-92753.850000000064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Receitas'!$O$6)),J149,IF(AND(L149="Pago",OR(E149='PC Receitas'!$O$7,E149='PC Receitas'!$O$8,E149='PC Receitas'!$O$9,E149='PC Receitas'!$O$10,E149='PC Receitas'!$O$11,E149='PC Receitas'!$O$12,E149='PC Receitas'!$O$13,E149='PC Receitas'!$O$14)),-J149,0))</f>
        <v>-92753.850000000064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Receitas'!$O$6)),J150,IF(AND(L150="Pago",OR(E150='PC Receitas'!$O$7,E150='PC Receitas'!$O$8,E150='PC Receitas'!$O$9,E150='PC Receitas'!$O$10,E150='PC Receitas'!$O$11,E150='PC Receitas'!$O$12,E150='PC Receitas'!$O$13,E150='PC Receitas'!$O$14)),-J150,0))</f>
        <v>-92753.850000000064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Receitas'!$O$6)),J151,IF(AND(L151="Pago",OR(E151='PC Receitas'!$O$7,E151='PC Receitas'!$O$8,E151='PC Receitas'!$O$9,E151='PC Receitas'!$O$10,E151='PC Receitas'!$O$11,E151='PC Receitas'!$O$12,E151='PC Receitas'!$O$13,E151='PC Receitas'!$O$14)),-J151,0))</f>
        <v>-92753.850000000064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Receitas'!$O$6)),J152,IF(AND(L152="Pago",OR(E152='PC Receitas'!$O$7,E152='PC Receitas'!$O$8,E152='PC Receitas'!$O$9,E152='PC Receitas'!$O$10,E152='PC Receitas'!$O$11,E152='PC Receitas'!$O$12,E152='PC Receitas'!$O$13,E152='PC Receitas'!$O$14)),-J152,0))</f>
        <v>-92753.850000000064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Receitas'!$O$6)),J153,IF(AND(L153="Pago",OR(E153='PC Receitas'!$O$7,E153='PC Receitas'!$O$8,E153='PC Receitas'!$O$9,E153='PC Receitas'!$O$10,E153='PC Receitas'!$O$11,E153='PC Receitas'!$O$12,E153='PC Receitas'!$O$13,E153='PC Receitas'!$O$14)),-J153,0))</f>
        <v>-92753.850000000064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Receitas'!$O$6)),J154,IF(AND(L154="Pago",OR(E154='PC Receitas'!$O$7,E154='PC Receitas'!$O$8,E154='PC Receitas'!$O$9,E154='PC Receitas'!$O$10,E154='PC Receitas'!$O$11,E154='PC Receitas'!$O$12,E154='PC Receitas'!$O$13,E154='PC Receitas'!$O$14)),-J154,0))</f>
        <v>-92753.850000000064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Receitas'!$O$6)),J155,IF(AND(L155="Pago",OR(E155='PC Receitas'!$O$7,E155='PC Receitas'!$O$8,E155='PC Receitas'!$O$9,E155='PC Receitas'!$O$10,E155='PC Receitas'!$O$11,E155='PC Receitas'!$O$12,E155='PC Receitas'!$O$13,E155='PC Receitas'!$O$14)),-J155,0))</f>
        <v>-92753.850000000064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Receitas'!$O$6)),J156,IF(AND(L156="Pago",OR(E156='PC Receitas'!$O$7,E156='PC Receitas'!$O$8,E156='PC Receitas'!$O$9,E156='PC Receitas'!$O$10,E156='PC Receitas'!$O$11,E156='PC Receitas'!$O$12,E156='PC Receitas'!$O$13,E156='PC Receitas'!$O$14)),-J156,0))</f>
        <v>-92753.850000000064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Receitas'!$O$6)),J157,IF(AND(L157="Pago",OR(E157='PC Receitas'!$O$7,E157='PC Receitas'!$O$8,E157='PC Receitas'!$O$9,E157='PC Receitas'!$O$10,E157='PC Receitas'!$O$11,E157='PC Receitas'!$O$12,E157='PC Receitas'!$O$13,E157='PC Receitas'!$O$14)),-J157,0))</f>
        <v>-92753.850000000064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Receitas'!$O$6)),J158,IF(AND(L158="Pago",OR(E158='PC Receitas'!$O$7,E158='PC Receitas'!$O$8,E158='PC Receitas'!$O$9,E158='PC Receitas'!$O$10,E158='PC Receitas'!$O$11,E158='PC Receitas'!$O$12,E158='PC Receitas'!$O$13,E158='PC Receitas'!$O$14)),-J158,0))</f>
        <v>-92753.850000000064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Receitas'!$O$6)),J159,IF(AND(L159="Pago",OR(E159='PC Receitas'!$O$7,E159='PC Receitas'!$O$8,E159='PC Receitas'!$O$9,E159='PC Receitas'!$O$10,E159='PC Receitas'!$O$11,E159='PC Receitas'!$O$12,E159='PC Receitas'!$O$13,E159='PC Receitas'!$O$14)),-J159,0))</f>
        <v>-92753.850000000064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Receitas'!$O$6)),J160,IF(AND(L160="Pago",OR(E160='PC Receitas'!$O$7,E160='PC Receitas'!$O$8,E160='PC Receitas'!$O$9,E160='PC Receitas'!$O$10,E160='PC Receitas'!$O$11,E160='PC Receitas'!$O$12,E160='PC Receitas'!$O$13,E160='PC Receitas'!$O$14)),-J160,0))</f>
        <v>-92753.850000000064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Receitas'!$O$6)),J161,IF(AND(L161="Pago",OR(E161='PC Receitas'!$O$7,E161='PC Receitas'!$O$8,E161='PC Receitas'!$O$9,E161='PC Receitas'!$O$10,E161='PC Receitas'!$O$11,E161='PC Receitas'!$O$12,E161='PC Receitas'!$O$13,E161='PC Receitas'!$O$14)),-J161,0))</f>
        <v>-92753.850000000064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Receitas'!$O$6)),J162,IF(AND(L162="Pago",OR(E162='PC Receitas'!$O$7,E162='PC Receitas'!$O$8,E162='PC Receitas'!$O$9,E162='PC Receitas'!$O$10,E162='PC Receitas'!$O$11,E162='PC Receitas'!$O$12,E162='PC Receitas'!$O$13,E162='PC Receitas'!$O$14)),-J162,0))</f>
        <v>-92753.850000000064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Receitas'!$O$6)),J163,IF(AND(L163="Pago",OR(E163='PC Receitas'!$O$7,E163='PC Receitas'!$O$8,E163='PC Receitas'!$O$9,E163='PC Receitas'!$O$10,E163='PC Receitas'!$O$11,E163='PC Receitas'!$O$12,E163='PC Receitas'!$O$13,E163='PC Receitas'!$O$14)),-J163,0))</f>
        <v>-92753.850000000064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Receitas'!$O$6)),J164,IF(AND(L164="Pago",OR(E164='PC Receitas'!$O$7,E164='PC Receitas'!$O$8,E164='PC Receitas'!$O$9,E164='PC Receitas'!$O$10,E164='PC Receitas'!$O$11,E164='PC Receitas'!$O$12,E164='PC Receitas'!$O$13,E164='PC Receitas'!$O$14)),-J164,0))</f>
        <v>-92753.850000000064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Receitas'!$O$6)),J165,IF(AND(L165="Pago",OR(E165='PC Receitas'!$O$7,E165='PC Receitas'!$O$8,E165='PC Receitas'!$O$9,E165='PC Receitas'!$O$10,E165='PC Receitas'!$O$11,E165='PC Receitas'!$O$12,E165='PC Receitas'!$O$13,E165='PC Receitas'!$O$14)),-J165,0))</f>
        <v>-92753.850000000064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Receitas'!$O$6)),J166,IF(AND(L166="Pago",OR(E166='PC Receitas'!$O$7,E166='PC Receitas'!$O$8,E166='PC Receitas'!$O$9,E166='PC Receitas'!$O$10,E166='PC Receitas'!$O$11,E166='PC Receitas'!$O$12,E166='PC Receitas'!$O$13,E166='PC Receitas'!$O$14)),-J166,0))</f>
        <v>-92753.850000000064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Receitas'!$O$6)),J167,IF(AND(L167="Pago",OR(E167='PC Receitas'!$O$7,E167='PC Receitas'!$O$8,E167='PC Receitas'!$O$9,E167='PC Receitas'!$O$10,E167='PC Receitas'!$O$11,E167='PC Receitas'!$O$12,E167='PC Receitas'!$O$13,E167='PC Receitas'!$O$14)),-J167,0))</f>
        <v>-92753.850000000064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Receitas'!$O$6)),J168,IF(AND(L168="Pago",OR(E168='PC Receitas'!$O$7,E168='PC Receitas'!$O$8,E168='PC Receitas'!$O$9,E168='PC Receitas'!$O$10,E168='PC Receitas'!$O$11,E168='PC Receitas'!$O$12,E168='PC Receitas'!$O$13,E168='PC Receitas'!$O$14)),-J168,0))</f>
        <v>-92753.850000000064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Receitas'!$O$6)),J169,IF(AND(L169="Pago",OR(E169='PC Receitas'!$O$7,E169='PC Receitas'!$O$8,E169='PC Receitas'!$O$9,E169='PC Receitas'!$O$10,E169='PC Receitas'!$O$11,E169='PC Receitas'!$O$12,E169='PC Receitas'!$O$13,E169='PC Receitas'!$O$14)),-J169,0))</f>
        <v>-92753.850000000064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Receitas'!$O$6)),J170,IF(AND(L170="Pago",OR(E170='PC Receitas'!$O$7,E170='PC Receitas'!$O$8,E170='PC Receitas'!$O$9,E170='PC Receitas'!$O$10,E170='PC Receitas'!$O$11,E170='PC Receitas'!$O$12,E170='PC Receitas'!$O$13,E170='PC Receitas'!$O$14)),-J170,0))</f>
        <v>-92753.850000000064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Receitas'!$O$6)),J171,IF(AND(L171="Pago",OR(E171='PC Receitas'!$O$7,E171='PC Receitas'!$O$8,E171='PC Receitas'!$O$9,E171='PC Receitas'!$O$10,E171='PC Receitas'!$O$11,E171='PC Receitas'!$O$12,E171='PC Receitas'!$O$13,E171='PC Receitas'!$O$14)),-J171,0))</f>
        <v>-92753.850000000064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Receitas'!$O$6)),J172,IF(AND(L172="Pago",OR(E172='PC Receitas'!$O$7,E172='PC Receitas'!$O$8,E172='PC Receitas'!$O$9,E172='PC Receitas'!$O$10,E172='PC Receitas'!$O$11,E172='PC Receitas'!$O$12,E172='PC Receitas'!$O$13,E172='PC Receitas'!$O$14)),-J172,0))</f>
        <v>-92753.850000000064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Receitas'!$O$6)),J173,IF(AND(L173="Pago",OR(E173='PC Receitas'!$O$7,E173='PC Receitas'!$O$8,E173='PC Receitas'!$O$9,E173='PC Receitas'!$O$10,E173='PC Receitas'!$O$11,E173='PC Receitas'!$O$12,E173='PC Receitas'!$O$13,E173='PC Receitas'!$O$14)),-J173,0))</f>
        <v>-92753.850000000064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Receitas'!$O$6)),J174,IF(AND(L174="Pago",OR(E174='PC Receitas'!$O$7,E174='PC Receitas'!$O$8,E174='PC Receitas'!$O$9,E174='PC Receitas'!$O$10,E174='PC Receitas'!$O$11,E174='PC Receitas'!$O$12,E174='PC Receitas'!$O$13,E174='PC Receitas'!$O$14)),-J174,0))</f>
        <v>-92753.850000000064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Receitas'!$O$6)),J175,IF(AND(L175="Pago",OR(E175='PC Receitas'!$O$7,E175='PC Receitas'!$O$8,E175='PC Receitas'!$O$9,E175='PC Receitas'!$O$10,E175='PC Receitas'!$O$11,E175='PC Receitas'!$O$12,E175='PC Receitas'!$O$13,E175='PC Receitas'!$O$14)),-J175,0))</f>
        <v>-92753.850000000064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Receitas'!$O$6)),J176,IF(AND(L176="Pago",OR(E176='PC Receitas'!$O$7,E176='PC Receitas'!$O$8,E176='PC Receitas'!$O$9,E176='PC Receitas'!$O$10,E176='PC Receitas'!$O$11,E176='PC Receitas'!$O$12,E176='PC Receitas'!$O$13,E176='PC Receitas'!$O$14)),-J176,0))</f>
        <v>-92753.850000000064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Receitas'!$O$6)),J177,IF(AND(L177="Pago",OR(E177='PC Receitas'!$O$7,E177='PC Receitas'!$O$8,E177='PC Receitas'!$O$9,E177='PC Receitas'!$O$10,E177='PC Receitas'!$O$11,E177='PC Receitas'!$O$12,E177='PC Receitas'!$O$13,E177='PC Receitas'!$O$14)),-J177,0))</f>
        <v>-92753.850000000064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Receitas'!$O$6)),J178,IF(AND(L178="Pago",OR(E178='PC Receitas'!$O$7,E178='PC Receitas'!$O$8,E178='PC Receitas'!$O$9,E178='PC Receitas'!$O$10,E178='PC Receitas'!$O$11,E178='PC Receitas'!$O$12,E178='PC Receitas'!$O$13,E178='PC Receitas'!$O$14)),-J178,0))</f>
        <v>-92753.850000000064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Receitas'!$O$6)),J179,IF(AND(L179="Pago",OR(E179='PC Receitas'!$O$7,E179='PC Receitas'!$O$8,E179='PC Receitas'!$O$9,E179='PC Receitas'!$O$10,E179='PC Receitas'!$O$11,E179='PC Receitas'!$O$12,E179='PC Receitas'!$O$13,E179='PC Receitas'!$O$14)),-J179,0))</f>
        <v>-92753.850000000064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Receitas'!$O$6)),J180,IF(AND(L180="Pago",OR(E180='PC Receitas'!$O$7,E180='PC Receitas'!$O$8,E180='PC Receitas'!$O$9,E180='PC Receitas'!$O$10,E180='PC Receitas'!$O$11,E180='PC Receitas'!$O$12,E180='PC Receitas'!$O$13,E180='PC Receitas'!$O$14)),-J180,0))</f>
        <v>-92753.850000000064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Receitas'!$O$6)),J181,IF(AND(L181="Pago",OR(E181='PC Receitas'!$O$7,E181='PC Receitas'!$O$8,E181='PC Receitas'!$O$9,E181='PC Receitas'!$O$10,E181='PC Receitas'!$O$11,E181='PC Receitas'!$O$12,E181='PC Receitas'!$O$13,E181='PC Receitas'!$O$14)),-J181,0))</f>
        <v>-92753.850000000064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Receitas'!$O$6)),J182,IF(AND(L182="Pago",OR(E182='PC Receitas'!$O$7,E182='PC Receitas'!$O$8,E182='PC Receitas'!$O$9,E182='PC Receitas'!$O$10,E182='PC Receitas'!$O$11,E182='PC Receitas'!$O$12,E182='PC Receitas'!$O$13,E182='PC Receitas'!$O$14)),-J182,0))</f>
        <v>-92753.850000000064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Receitas'!$O$6)),J183,IF(AND(L183="Pago",OR(E183='PC Receitas'!$O$7,E183='PC Receitas'!$O$8,E183='PC Receitas'!$O$9,E183='PC Receitas'!$O$10,E183='PC Receitas'!$O$11,E183='PC Receitas'!$O$12,E183='PC Receitas'!$O$13,E183='PC Receitas'!$O$14)),-J183,0))</f>
        <v>-92753.850000000064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Receitas'!$O$6)),J184,IF(AND(L184="Pago",OR(E184='PC Receitas'!$O$7,E184='PC Receitas'!$O$8,E184='PC Receitas'!$O$9,E184='PC Receitas'!$O$10,E184='PC Receitas'!$O$11,E184='PC Receitas'!$O$12,E184='PC Receitas'!$O$13,E184='PC Receitas'!$O$14)),-J184,0))</f>
        <v>-92753.850000000064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Receitas'!$O$6)),J185,IF(AND(L185="Pago",OR(E185='PC Receitas'!$O$7,E185='PC Receitas'!$O$8,E185='PC Receitas'!$O$9,E185='PC Receitas'!$O$10,E185='PC Receitas'!$O$11,E185='PC Receitas'!$O$12,E185='PC Receitas'!$O$13,E185='PC Receitas'!$O$14)),-J185,0))</f>
        <v>-92753.850000000064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Receitas'!$O$6)),J186,IF(AND(L186="Pago",OR(E186='PC Receitas'!$O$7,E186='PC Receitas'!$O$8,E186='PC Receitas'!$O$9,E186='PC Receitas'!$O$10,E186='PC Receitas'!$O$11,E186='PC Receitas'!$O$12,E186='PC Receitas'!$O$13,E186='PC Receitas'!$O$14)),-J186,0))</f>
        <v>-92753.850000000064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Receitas'!$O$6)),J187,IF(AND(L187="Pago",OR(E187='PC Receitas'!$O$7,E187='PC Receitas'!$O$8,E187='PC Receitas'!$O$9,E187='PC Receitas'!$O$10,E187='PC Receitas'!$O$11,E187='PC Receitas'!$O$12,E187='PC Receitas'!$O$13,E187='PC Receitas'!$O$14)),-J187,0))</f>
        <v>-92753.850000000064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Receitas'!$O$6)),J188,IF(AND(L188="Pago",OR(E188='PC Receitas'!$O$7,E188='PC Receitas'!$O$8,E188='PC Receitas'!$O$9,E188='PC Receitas'!$O$10,E188='PC Receitas'!$O$11,E188='PC Receitas'!$O$12,E188='PC Receitas'!$O$13,E188='PC Receitas'!$O$14)),-J188,0))</f>
        <v>-92753.850000000064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Receitas'!$O$6)),J189,IF(AND(L189="Pago",OR(E189='PC Receitas'!$O$7,E189='PC Receitas'!$O$8,E189='PC Receitas'!$O$9,E189='PC Receitas'!$O$10,E189='PC Receitas'!$O$11,E189='PC Receitas'!$O$12,E189='PC Receitas'!$O$13,E189='PC Receitas'!$O$14)),-J189,0))</f>
        <v>-92753.850000000064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Receitas'!$O$6)),J190,IF(AND(L190="Pago",OR(E190='PC Receitas'!$O$7,E190='PC Receitas'!$O$8,E190='PC Receitas'!$O$9,E190='PC Receitas'!$O$10,E190='PC Receitas'!$O$11,E190='PC Receitas'!$O$12,E190='PC Receitas'!$O$13,E190='PC Receitas'!$O$14)),-J190,0))</f>
        <v>-92753.850000000064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Receitas'!$O$6)),J191,IF(AND(L191="Pago",OR(E191='PC Receitas'!$O$7,E191='PC Receitas'!$O$8,E191='PC Receitas'!$O$9,E191='PC Receitas'!$O$10,E191='PC Receitas'!$O$11,E191='PC Receitas'!$O$12,E191='PC Receitas'!$O$13,E191='PC Receitas'!$O$14)),-J191,0))</f>
        <v>-92753.850000000064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Receitas'!$O$6)),J192,IF(AND(L192="Pago",OR(E192='PC Receitas'!$O$7,E192='PC Receitas'!$O$8,E192='PC Receitas'!$O$9,E192='PC Receitas'!$O$10,E192='PC Receitas'!$O$11,E192='PC Receitas'!$O$12,E192='PC Receitas'!$O$13,E192='PC Receitas'!$O$14)),-J192,0))</f>
        <v>-92753.850000000064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Receitas'!$O$6)),J193,IF(AND(L193="Pago",OR(E193='PC Receitas'!$O$7,E193='PC Receitas'!$O$8,E193='PC Receitas'!$O$9,E193='PC Receitas'!$O$10,E193='PC Receitas'!$O$11,E193='PC Receitas'!$O$12,E193='PC Receitas'!$O$13,E193='PC Receitas'!$O$14)),-J193,0))</f>
        <v>-92753.850000000064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Receitas'!$O$6)),J194,IF(AND(L194="Pago",OR(E194='PC Receitas'!$O$7,E194='PC Receitas'!$O$8,E194='PC Receitas'!$O$9,E194='PC Receitas'!$O$10,E194='PC Receitas'!$O$11,E194='PC Receitas'!$O$12,E194='PC Receitas'!$O$13,E194='PC Receitas'!$O$14)),-J194,0))</f>
        <v>-92753.850000000064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Receitas'!$O$6)),J195,IF(AND(L195="Pago",OR(E195='PC Receitas'!$O$7,E195='PC Receitas'!$O$8,E195='PC Receitas'!$O$9,E195='PC Receitas'!$O$10,E195='PC Receitas'!$O$11,E195='PC Receitas'!$O$12,E195='PC Receitas'!$O$13,E195='PC Receitas'!$O$14)),-J195,0))</f>
        <v>-92753.850000000064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Receitas'!$O$6)),J196,IF(AND(L196="Pago",OR(E196='PC Receitas'!$O$7,E196='PC Receitas'!$O$8,E196='PC Receitas'!$O$9,E196='PC Receitas'!$O$10,E196='PC Receitas'!$O$11,E196='PC Receitas'!$O$12,E196='PC Receitas'!$O$13,E196='PC Receitas'!$O$14)),-J196,0))</f>
        <v>-92753.850000000064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Receitas'!$O$6)),J197,IF(AND(L197="Pago",OR(E197='PC Receitas'!$O$7,E197='PC Receitas'!$O$8,E197='PC Receitas'!$O$9,E197='PC Receitas'!$O$10,E197='PC Receitas'!$O$11,E197='PC Receitas'!$O$12,E197='PC Receitas'!$O$13,E197='PC Receitas'!$O$14)),-J197,0))</f>
        <v>-92753.850000000064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Receitas'!$O$6)),J198,IF(AND(L198="Pago",OR(E198='PC Receitas'!$O$7,E198='PC Receitas'!$O$8,E198='PC Receitas'!$O$9,E198='PC Receitas'!$O$10,E198='PC Receitas'!$O$11,E198='PC Receitas'!$O$12,E198='PC Receitas'!$O$13,E198='PC Receitas'!$O$14)),-J198,0))</f>
        <v>-92753.850000000064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Receitas'!$O$6)),J199,IF(AND(L199="Pago",OR(E199='PC Receitas'!$O$7,E199='PC Receitas'!$O$8,E199='PC Receitas'!$O$9,E199='PC Receitas'!$O$10,E199='PC Receitas'!$O$11,E199='PC Receitas'!$O$12,E199='PC Receitas'!$O$13,E199='PC Receitas'!$O$14)),-J199,0))</f>
        <v>-92753.850000000064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Receitas'!$O$6)),J200,IF(AND(L200="Pago",OR(E200='PC Receitas'!$O$7,E200='PC Receitas'!$O$8,E200='PC Receitas'!$O$9,E200='PC Receitas'!$O$10,E200='PC Receitas'!$O$11,E200='PC Receitas'!$O$12,E200='PC Receitas'!$O$13,E200='PC Receitas'!$O$14)),-J200,0))</f>
        <v>-92753.850000000064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Receitas'!$O$6)),J201,IF(AND(L201="Pago",OR(E201='PC Receitas'!$O$7,E201='PC Receitas'!$O$8,E201='PC Receitas'!$O$9,E201='PC Receitas'!$O$10,E201='PC Receitas'!$O$11,E201='PC Receitas'!$O$12,E201='PC Receitas'!$O$13,E201='PC Receitas'!$O$14)),-J201,0))</f>
        <v>-92753.850000000064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Receitas'!$O$6)),J202,IF(AND(L202="Pago",OR(E202='PC Receitas'!$O$7,E202='PC Receitas'!$O$8,E202='PC Receitas'!$O$9,E202='PC Receitas'!$O$10,E202='PC Receitas'!$O$11,E202='PC Receitas'!$O$12,E202='PC Receitas'!$O$13,E202='PC Receitas'!$O$14)),-J202,0))</f>
        <v>-92753.850000000064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Receitas'!$O$6)),J203,IF(AND(L203="Pago",OR(E203='PC Receitas'!$O$7,E203='PC Receitas'!$O$8,E203='PC Receitas'!$O$9,E203='PC Receitas'!$O$10,E203='PC Receitas'!$O$11,E203='PC Receitas'!$O$12,E203='PC Receitas'!$O$13,E203='PC Receitas'!$O$14)),-J203,0))</f>
        <v>-92753.850000000064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Receitas'!$O$6)),J204,IF(AND(L204="Pago",OR(E204='PC Receitas'!$O$7,E204='PC Receitas'!$O$8,E204='PC Receitas'!$O$9,E204='PC Receitas'!$O$10,E204='PC Receitas'!$O$11,E204='PC Receitas'!$O$12,E204='PC Receitas'!$O$13,E204='PC Receitas'!$O$14)),-J204,0))</f>
        <v>-92753.850000000064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Receitas'!$O$6)),J205,IF(AND(L205="Pago",OR(E205='PC Receitas'!$O$7,E205='PC Receitas'!$O$8,E205='PC Receitas'!$O$9,E205='PC Receitas'!$O$10,E205='PC Receitas'!$O$11,E205='PC Receitas'!$O$12,E205='PC Receitas'!$O$13,E205='PC Receitas'!$O$14)),-J205,0))</f>
        <v>-92753.850000000064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Receitas'!$O$6)),J206,IF(AND(L206="Pago",OR(E206='PC Receitas'!$O$7,E206='PC Receitas'!$O$8,E206='PC Receitas'!$O$9,E206='PC Receitas'!$O$10,E206='PC Receitas'!$O$11,E206='PC Receitas'!$O$12,E206='PC Receitas'!$O$13,E206='PC Receitas'!$O$14)),-J206,0))</f>
        <v>-92753.850000000064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Receitas'!$O$6)),J207,IF(AND(L207="Pago",OR(E207='PC Receitas'!$O$7,E207='PC Receitas'!$O$8,E207='PC Receitas'!$O$9,E207='PC Receitas'!$O$10,E207='PC Receitas'!$O$11,E207='PC Receitas'!$O$12,E207='PC Receitas'!$O$13,E207='PC Receitas'!$O$14)),-J207,0))</f>
        <v>-92753.850000000064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Receitas'!$O$6)),J208,IF(AND(L208="Pago",OR(E208='PC Receitas'!$O$7,E208='PC Receitas'!$O$8,E208='PC Receitas'!$O$9,E208='PC Receitas'!$O$10,E208='PC Receitas'!$O$11,E208='PC Receitas'!$O$12,E208='PC Receitas'!$O$13,E208='PC Receitas'!$O$14)),-J208,0))</f>
        <v>-92753.850000000064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Receitas'!$O$6)),J209,IF(AND(L209="Pago",OR(E209='PC Receitas'!$O$7,E209='PC Receitas'!$O$8,E209='PC Receitas'!$O$9,E209='PC Receitas'!$O$10,E209='PC Receitas'!$O$11,E209='PC Receitas'!$O$12,E209='PC Receitas'!$O$13,E209='PC Receitas'!$O$14)),-J209,0))</f>
        <v>-92753.850000000064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Receitas'!$O$6)),J210,IF(AND(L210="Pago",OR(E210='PC Receitas'!$O$7,E210='PC Receitas'!$O$8,E210='PC Receitas'!$O$9,E210='PC Receitas'!$O$10,E210='PC Receitas'!$O$11,E210='PC Receitas'!$O$12,E210='PC Receitas'!$O$13,E210='PC Receitas'!$O$14)),-J210,0))</f>
        <v>-92753.850000000064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Receitas'!$O$6)),J211,IF(AND(L211="Pago",OR(E211='PC Receitas'!$O$7,E211='PC Receitas'!$O$8,E211='PC Receitas'!$O$9,E211='PC Receitas'!$O$10,E211='PC Receitas'!$O$11,E211='PC Receitas'!$O$12,E211='PC Receitas'!$O$13,E211='PC Receitas'!$O$14)),-J211,0))</f>
        <v>-92753.850000000064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Receitas'!$O$6)),J212,IF(AND(L212="Pago",OR(E212='PC Receitas'!$O$7,E212='PC Receitas'!$O$8,E212='PC Receitas'!$O$9,E212='PC Receitas'!$O$10,E212='PC Receitas'!$O$11,E212='PC Receitas'!$O$12,E212='PC Receitas'!$O$13,E212='PC Receitas'!$O$14)),-J212,0))</f>
        <v>-92753.850000000064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Receitas'!$O$6)),J213,IF(AND(L213="Pago",OR(E213='PC Receitas'!$O$7,E213='PC Receitas'!$O$8,E213='PC Receitas'!$O$9,E213='PC Receitas'!$O$10,E213='PC Receitas'!$O$11,E213='PC Receitas'!$O$12,E213='PC Receitas'!$O$13,E213='PC Receitas'!$O$14)),-J213,0))</f>
        <v>-92753.850000000064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Receitas'!$O$6)),J214,IF(AND(L214="Pago",OR(E214='PC Receitas'!$O$7,E214='PC Receitas'!$O$8,E214='PC Receitas'!$O$9,E214='PC Receitas'!$O$10,E214='PC Receitas'!$O$11,E214='PC Receitas'!$O$12,E214='PC Receitas'!$O$13,E214='PC Receitas'!$O$14)),-J214,0))</f>
        <v>-92753.850000000064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Receitas'!$O$6)),J215,IF(AND(L215="Pago",OR(E215='PC Receitas'!$O$7,E215='PC Receitas'!$O$8,E215='PC Receitas'!$O$9,E215='PC Receitas'!$O$10,E215='PC Receitas'!$O$11,E215='PC Receitas'!$O$12,E215='PC Receitas'!$O$13,E215='PC Receitas'!$O$14)),-J215,0))</f>
        <v>-92753.850000000064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Receitas'!$O$6)),J216,IF(AND(L216="Pago",OR(E216='PC Receitas'!$O$7,E216='PC Receitas'!$O$8,E216='PC Receitas'!$O$9,E216='PC Receitas'!$O$10,E216='PC Receitas'!$O$11,E216='PC Receitas'!$O$12,E216='PC Receitas'!$O$13,E216='PC Receitas'!$O$14)),-J216,0))</f>
        <v>-92753.850000000064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Receitas'!$O$6)),J217,IF(AND(L217="Pago",OR(E217='PC Receitas'!$O$7,E217='PC Receitas'!$O$8,E217='PC Receitas'!$O$9,E217='PC Receitas'!$O$10,E217='PC Receitas'!$O$11,E217='PC Receitas'!$O$12,E217='PC Receitas'!$O$13,E217='PC Receitas'!$O$14)),-J217,0))</f>
        <v>-92753.850000000064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Receitas'!$O$6)),J218,IF(AND(L218="Pago",OR(E218='PC Receitas'!$O$7,E218='PC Receitas'!$O$8,E218='PC Receitas'!$O$9,E218='PC Receitas'!$O$10,E218='PC Receitas'!$O$11,E218='PC Receitas'!$O$12,E218='PC Receitas'!$O$13,E218='PC Receitas'!$O$14)),-J218,0))</f>
        <v>-92753.850000000064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Receitas'!$O$6)),J219,IF(AND(L219="Pago",OR(E219='PC Receitas'!$O$7,E219='PC Receitas'!$O$8,E219='PC Receitas'!$O$9,E219='PC Receitas'!$O$10,E219='PC Receitas'!$O$11,E219='PC Receitas'!$O$12,E219='PC Receitas'!$O$13,E219='PC Receitas'!$O$14)),-J219,0))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Receitas'!$O$6)),J220,IF(AND(L220="Pago",OR(E220='PC Receitas'!$O$7,E220='PC Receitas'!$O$8,E220='PC Receitas'!$O$9,E220='PC Receitas'!$O$10,E220='PC Receitas'!$O$11,E220='PC Receitas'!$O$12,E220='PC Receitas'!$O$13,E220='PC Receitas'!$O$14)),-J220,0))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Receitas'!$O$6)),J221,IF(AND(L221="Pago",OR(E221='PC Receitas'!$O$7,E221='PC Receitas'!$O$8,E221='PC Receitas'!$O$9,E221='PC Receitas'!$O$10,E221='PC Receitas'!$O$11,E221='PC Receitas'!$O$12,E221='PC Receitas'!$O$13,E221='PC Receitas'!$O$14)),-J221,0))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Receitas'!$O$6)),J222,IF(AND(L222="Pago",OR(E222='PC Receitas'!$O$7,E222='PC Receitas'!$O$8,E222='PC Receitas'!$O$9,E222='PC Receitas'!$O$10,E222='PC Receitas'!$O$11,E222='PC Receitas'!$O$12,E222='PC Receitas'!$O$13,E222='PC Receitas'!$O$14)),-J222,0))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Receitas'!$O$6)),J223,IF(AND(L223="Pago",OR(E223='PC Receitas'!$O$7,E223='PC Receitas'!$O$8,E223='PC Receitas'!$O$9,E223='PC Receitas'!$O$10,E223='PC Receitas'!$O$11,E223='PC Receitas'!$O$12,E223='PC Receitas'!$O$13,E223='PC Receitas'!$O$14)),-J223,0))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Receitas'!$O$6)),J224,IF(AND(L224="Pago",OR(E224='PC Receitas'!$O$7,E224='PC Receitas'!$O$8,E224='PC Receitas'!$O$9,E224='PC Receitas'!$O$10,E224='PC Receitas'!$O$11,E224='PC Receitas'!$O$12,E224='PC Receitas'!$O$13,E224='PC Receitas'!$O$14)),-J224,0))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Receitas'!$O$6)),J225,IF(AND(L225="Pago",OR(E225='PC Receitas'!$O$7,E225='PC Receitas'!$O$8,E225='PC Receitas'!$O$9,E225='PC Receitas'!$O$10,E225='PC Receitas'!$O$11,E225='PC Receitas'!$O$12,E225='PC Receitas'!$O$13,E225='PC Receitas'!$O$14)),-J225,0))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Receitas'!$O$6)),J226,IF(AND(L226="Pago",OR(E226='PC Receitas'!$O$7,E226='PC Receitas'!$O$8,E226='PC Receitas'!$O$9,E226='PC Receitas'!$O$10,E226='PC Receitas'!$O$11,E226='PC Receitas'!$O$12,E226='PC Receitas'!$O$13,E226='PC Receitas'!$O$14)),-J226,0))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Receitas'!$O$6)),J227,IF(AND(L227="Pago",OR(E227='PC Receitas'!$O$7,E227='PC Receitas'!$O$8,E227='PC Receitas'!$O$9,E227='PC Receitas'!$O$10,E227='PC Receitas'!$O$11,E227='PC Receitas'!$O$12,E227='PC Receitas'!$O$13,E227='PC Receitas'!$O$14)),-J227,0))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Receitas'!$O$6)),J228,IF(AND(L228="Pago",OR(E228='PC Receitas'!$O$7,E228='PC Receitas'!$O$8,E228='PC Receitas'!$O$9,E228='PC Receitas'!$O$10,E228='PC Receitas'!$O$11,E228='PC Receitas'!$O$12,E228='PC Receitas'!$O$13,E228='PC Receitas'!$O$14)),-J228,0))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Receitas'!$O$6)),J229,IF(AND(L229="Pago",OR(E229='PC Receitas'!$O$7,E229='PC Receitas'!$O$8,E229='PC Receitas'!$O$9,E229='PC Receitas'!$O$10,E229='PC Receitas'!$O$11,E229='PC Receitas'!$O$12,E229='PC Receitas'!$O$13,E229='PC Receitas'!$O$14)),-J229,0))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Receitas'!$O$6)),J230,IF(AND(L230="Pago",OR(E230='PC Receitas'!$O$7,E230='PC Receitas'!$O$8,E230='PC Receitas'!$O$9,E230='PC Receitas'!$O$10,E230='PC Receitas'!$O$11,E230='PC Receitas'!$O$12,E230='PC Receitas'!$O$13,E230='PC Receitas'!$O$14)),-J230,0))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Receitas'!$O$6)),J231,IF(AND(L231="Pago",OR(E231='PC Receitas'!$O$7,E231='PC Receitas'!$O$8,E231='PC Receitas'!$O$9,E231='PC Receitas'!$O$10,E231='PC Receitas'!$O$11,E231='PC Receitas'!$O$12,E231='PC Receitas'!$O$13,E231='PC Receitas'!$O$14)),-J231,0))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Receitas'!$O$6)),J232,IF(AND(L232="Pago",OR(E232='PC Receitas'!$O$7,E232='PC Receitas'!$O$8,E232='PC Receitas'!$O$9,E232='PC Receitas'!$O$10,E232='PC Receitas'!$O$11,E232='PC Receitas'!$O$12,E232='PC Receitas'!$O$13,E232='PC Receitas'!$O$14)),-J232,0))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Receitas'!$O$6)),J233,IF(AND(L233="Pago",OR(E233='PC Receitas'!$O$7,E233='PC Receitas'!$O$8,E233='PC Receitas'!$O$9,E233='PC Receitas'!$O$10,E233='PC Receitas'!$O$11,E233='PC Receitas'!$O$12,E233='PC Receitas'!$O$13,E233='PC Receitas'!$O$14)),-J233,0))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Receitas'!$O$6)),J234,IF(AND(L234="Pago",OR(E234='PC Receitas'!$O$7,E234='PC Receitas'!$O$8,E234='PC Receitas'!$O$9,E234='PC Receitas'!$O$10,E234='PC Receitas'!$O$11,E234='PC Receitas'!$O$12,E234='PC Receitas'!$O$13,E234='PC Receitas'!$O$14)),-J234,0))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Receitas'!$O$6)),J235,IF(AND(L235="Pago",OR(E235='PC Receitas'!$O$7,E235='PC Receitas'!$O$8,E235='PC Receitas'!$O$9,E235='PC Receitas'!$O$10,E235='PC Receitas'!$O$11,E235='PC Receitas'!$O$12,E235='PC Receitas'!$O$13,E235='PC Receitas'!$O$14)),-J235,0))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Receitas'!$O$6)),J236,IF(AND(L236="Pago",OR(E236='PC Receitas'!$O$7,E236='PC Receitas'!$O$8,E236='PC Receitas'!$O$9,E236='PC Receitas'!$O$10,E236='PC Receitas'!$O$11,E236='PC Receitas'!$O$12,E236='PC Receitas'!$O$13,E236='PC Receitas'!$O$14)),-J236,0))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Receitas'!$O$6)),J237,IF(AND(L237="Pago",OR(E237='PC Receitas'!$O$7,E237='PC Receitas'!$O$8,E237='PC Receitas'!$O$9,E237='PC Receitas'!$O$10,E237='PC Receitas'!$O$11,E237='PC Receitas'!$O$12,E237='PC Receitas'!$O$13,E237='PC Receitas'!$O$14)),-J237,0))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Receitas'!$O$6)),J238,IF(AND(L238="Pago",OR(E238='PC Receitas'!$O$7,E238='PC Receitas'!$O$8,E238='PC Receitas'!$O$9,E238='PC Receitas'!$O$10,E238='PC Receitas'!$O$11,E238='PC Receitas'!$O$12,E238='PC Receitas'!$O$13,E238='PC Receitas'!$O$14)),-J238,0))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Receitas'!$O$6)),J239,IF(AND(L239="Pago",OR(E239='PC Receitas'!$O$7,E239='PC Receitas'!$O$8,E239='PC Receitas'!$O$9,E239='PC Receitas'!$O$10,E239='PC Receitas'!$O$11,E239='PC Receitas'!$O$12,E239='PC Receitas'!$O$13,E239='PC Receitas'!$O$14)),-J239,0))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Receitas'!$O$6)),J240,IF(AND(L240="Pago",OR(E240='PC Receitas'!$O$7,E240='PC Receitas'!$O$8,E240='PC Receitas'!$O$9,E240='PC Receitas'!$O$10,E240='PC Receitas'!$O$11,E240='PC Receitas'!$O$12,E240='PC Receitas'!$O$13,E240='PC Receitas'!$O$14)),-J240,0))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Receitas'!$O$6)),J241,IF(AND(L241="Pago",OR(E241='PC Receitas'!$O$7,E241='PC Receitas'!$O$8,E241='PC Receitas'!$O$9,E241='PC Receitas'!$O$10,E241='PC Receitas'!$O$11,E241='PC Receitas'!$O$12,E241='PC Receitas'!$O$13,E241='PC Receitas'!$O$14)),-J241,0))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Receitas'!$O$6)),J242,IF(AND(L242="Pago",OR(E242='PC Receitas'!$O$7,E242='PC Receitas'!$O$8,E242='PC Receitas'!$O$9,E242='PC Receitas'!$O$10,E242='PC Receitas'!$O$11,E242='PC Receitas'!$O$12,E242='PC Receitas'!$O$13,E242='PC Receitas'!$O$14)),-J242,0))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Receitas'!$O$6)),J243,IF(AND(L243="Pago",OR(E243='PC Receitas'!$O$7,E243='PC Receitas'!$O$8,E243='PC Receitas'!$O$9,E243='PC Receitas'!$O$10,E243='PC Receitas'!$O$11,E243='PC Receitas'!$O$12,E243='PC Receitas'!$O$13,E243='PC Receitas'!$O$14)),-J243,0))</f>
        <v>-92753.850000000064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Receitas'!$O$6)),J244,IF(AND(L244="Pago",OR(E244='PC Receitas'!$O$7,E244='PC Receitas'!$O$8,E244='PC Receitas'!$O$9,E244='PC Receitas'!$O$10,E244='PC Receitas'!$O$11,E244='PC Receitas'!$O$12,E244='PC Receitas'!$O$13,E244='PC Receitas'!$O$14)),-J244,0))</f>
        <v>-92753.850000000064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Receitas'!$O$6)),J245,IF(AND(L245="Pago",OR(E245='PC Receitas'!$O$7,E245='PC Receitas'!$O$8,E245='PC Receitas'!$O$9,E245='PC Receitas'!$O$10,E245='PC Receitas'!$O$11,E245='PC Receitas'!$O$12,E245='PC Receitas'!$O$13,E245='PC Receitas'!$O$14)),-J245,0))</f>
        <v>-92753.850000000064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Receitas'!$O$6)),J246,IF(AND(L246="Pago",OR(E246='PC Receitas'!$O$7,E246='PC Receitas'!$O$8,E246='PC Receitas'!$O$9,E246='PC Receitas'!$O$10,E246='PC Receitas'!$O$11,E246='PC Receitas'!$O$12,E246='PC Receitas'!$O$13,E246='PC Receitas'!$O$14)),-J246,0))</f>
        <v>-92753.850000000064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Receitas'!$O$6)),J247,IF(AND(L247="Pago",OR(E247='PC Receitas'!$O$7,E247='PC Receitas'!$O$8,E247='PC Receitas'!$O$9,E247='PC Receitas'!$O$10,E247='PC Receitas'!$O$11,E247='PC Receitas'!$O$12,E247='PC Receitas'!$O$13,E247='PC Receitas'!$O$14)),-J247,0))</f>
        <v>-92753.850000000064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Receitas'!$O$6)),J248,IF(AND(L248="Pago",OR(E248='PC Receitas'!$O$7,E248='PC Receitas'!$O$8,E248='PC Receitas'!$O$9,E248='PC Receitas'!$O$10,E248='PC Receitas'!$O$11,E248='PC Receitas'!$O$12,E248='PC Receitas'!$O$13,E248='PC Receitas'!$O$14)),-J248,0))</f>
        <v>-92753.850000000064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Receitas'!$O$6)),J249,IF(AND(L249="Pago",OR(E249='PC Receitas'!$O$7,E249='PC Receitas'!$O$8,E249='PC Receitas'!$O$9,E249='PC Receitas'!$O$10,E249='PC Receitas'!$O$11,E249='PC Receitas'!$O$12,E249='PC Receitas'!$O$13,E249='PC Receitas'!$O$14)),-J249,0))</f>
        <v>-92753.850000000064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Receitas'!$O$6)),J250,IF(AND(L250="Pago",OR(E250='PC Receitas'!$O$7,E250='PC Receitas'!$O$8,E250='PC Receitas'!$O$9,E250='PC Receitas'!$O$10,E250='PC Receitas'!$O$11,E250='PC Receitas'!$O$12,E250='PC Receitas'!$O$13,E250='PC Receitas'!$O$14)),-J250,0))</f>
        <v>-92753.850000000064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Receitas'!$O$6)),J251,IF(AND(L251="Pago",OR(E251='PC Receitas'!$O$7,E251='PC Receitas'!$O$8,E251='PC Receitas'!$O$9,E251='PC Receitas'!$O$10,E251='PC Receitas'!$O$11,E251='PC Receitas'!$O$12,E251='PC Receitas'!$O$13,E251='PC Receitas'!$O$14)),-J251,0))</f>
        <v>-92753.850000000064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Receitas'!$O$6)),J252,IF(AND(L252="Pago",OR(E252='PC Receitas'!$O$7,E252='PC Receitas'!$O$8,E252='PC Receitas'!$O$9,E252='PC Receitas'!$O$10,E252='PC Receitas'!$O$11,E252='PC Receitas'!$O$12,E252='PC Receitas'!$O$13,E252='PC Receitas'!$O$14)),-J252,0))</f>
        <v>-92753.850000000064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Receitas'!$O$6)),J253,IF(AND(L253="Pago",OR(E253='PC Receitas'!$O$7,E253='PC Receitas'!$O$8,E253='PC Receitas'!$O$9,E253='PC Receitas'!$O$10,E253='PC Receitas'!$O$11,E253='PC Receitas'!$O$12,E253='PC Receitas'!$O$13,E253='PC Receitas'!$O$14)),-J253,0))</f>
        <v>-92753.850000000064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Receitas'!$O$6)),J254,IF(AND(L254="Pago",OR(E254='PC Receitas'!$O$7,E254='PC Receitas'!$O$8,E254='PC Receitas'!$O$9,E254='PC Receitas'!$O$10,E254='PC Receitas'!$O$11,E254='PC Receitas'!$O$12,E254='PC Receitas'!$O$13,E254='PC Receitas'!$O$14)),-J254,0))</f>
        <v>-92753.850000000064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Receitas'!$O$6)),J255,IF(AND(L255="Pago",OR(E255='PC Receitas'!$O$7,E255='PC Receitas'!$O$8,E255='PC Receitas'!$O$9,E255='PC Receitas'!$O$10,E255='PC Receitas'!$O$11,E255='PC Receitas'!$O$12,E255='PC Receitas'!$O$13,E255='PC Receitas'!$O$14)),-J255,0))</f>
        <v>-92753.850000000064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Receitas'!$O$6)),J256,IF(AND(L256="Pago",OR(E256='PC Receitas'!$O$7,E256='PC Receitas'!$O$8,E256='PC Receitas'!$O$9,E256='PC Receitas'!$O$10,E256='PC Receitas'!$O$11,E256='PC Receitas'!$O$12,E256='PC Receitas'!$O$13,E256='PC Receitas'!$O$14)),-J256,0))</f>
        <v>-92753.850000000064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Receitas'!$O$6)),J257,IF(AND(L257="Pago",OR(E257='PC Receitas'!$O$7,E257='PC Receitas'!$O$8,E257='PC Receitas'!$O$9,E257='PC Receitas'!$O$10,E257='PC Receitas'!$O$11,E257='PC Receitas'!$O$12,E257='PC Receitas'!$O$13,E257='PC Receitas'!$O$14)),-J257,0))</f>
        <v>-92753.850000000064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Receitas'!$O$6)),J258,IF(AND(L258="Pago",OR(E258='PC Receitas'!$O$7,E258='PC Receitas'!$O$8,E258='PC Receitas'!$O$9,E258='PC Receitas'!$O$10,E258='PC Receitas'!$O$11,E258='PC Receitas'!$O$12,E258='PC Receitas'!$O$13,E258='PC Receitas'!$O$14)),-J258,0))</f>
        <v>-92753.850000000064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Receitas'!$O$6)),J259,IF(AND(L259="Pago",OR(E259='PC Receitas'!$O$7,E259='PC Receitas'!$O$8,E259='PC Receitas'!$O$9,E259='PC Receitas'!$O$10,E259='PC Receitas'!$O$11,E259='PC Receitas'!$O$12,E259='PC Receitas'!$O$13,E259='PC Receitas'!$O$14)),-J259,0))</f>
        <v>-92753.850000000064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Receitas'!$O$6)),J260,IF(AND(L260="Pago",OR(E260='PC Receitas'!$O$7,E260='PC Receitas'!$O$8,E260='PC Receitas'!$O$9,E260='PC Receitas'!$O$10,E260='PC Receitas'!$O$11,E260='PC Receitas'!$O$12,E260='PC Receitas'!$O$13,E260='PC Receitas'!$O$14)),-J260,0))</f>
        <v>-92753.850000000064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Receitas'!$O$6)),J261,IF(AND(L261="Pago",OR(E261='PC Receitas'!$O$7,E261='PC Receitas'!$O$8,E261='PC Receitas'!$O$9,E261='PC Receitas'!$O$10,E261='PC Receitas'!$O$11,E261='PC Receitas'!$O$12,E261='PC Receitas'!$O$13,E261='PC Receitas'!$O$14)),-J261,0))</f>
        <v>-92753.850000000064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Receitas'!$O$6)),J262,IF(AND(L262="Pago",OR(E262='PC Receitas'!$O$7,E262='PC Receitas'!$O$8,E262='PC Receitas'!$O$9,E262='PC Receitas'!$O$10,E262='PC Receitas'!$O$11,E262='PC Receitas'!$O$12,E262='PC Receitas'!$O$13,E262='PC Receitas'!$O$14)),-J262,0))</f>
        <v>-92753.850000000064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Receitas'!$O$6)),J263,IF(AND(L263="Pago",OR(E263='PC Receitas'!$O$7,E263='PC Receitas'!$O$8,E263='PC Receitas'!$O$9,E263='PC Receitas'!$O$10,E263='PC Receitas'!$O$11,E263='PC Receitas'!$O$12,E263='PC Receitas'!$O$13,E263='PC Receitas'!$O$14)),-J263,0))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Receitas'!$O$6)),J264,IF(AND(L264="Pago",OR(E264='PC Receitas'!$O$7,E264='PC Receitas'!$O$8,E264='PC Receitas'!$O$9,E264='PC Receitas'!$O$10,E264='PC Receitas'!$O$11,E264='PC Receitas'!$O$12,E264='PC Receitas'!$O$13,E264='PC Receitas'!$O$14)),-J264,0))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Receitas'!$O$6)),J265,IF(AND(L265="Pago",OR(E265='PC Receitas'!$O$7,E265='PC Receitas'!$O$8,E265='PC Receitas'!$O$9,E265='PC Receitas'!$O$10,E265='PC Receitas'!$O$11,E265='PC Receitas'!$O$12,E265='PC Receitas'!$O$13,E265='PC Receitas'!$O$14)),-J265,0))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Receitas'!$O$6)),J266,IF(AND(L266="Pago",OR(E266='PC Receitas'!$O$7,E266='PC Receitas'!$O$8,E266='PC Receitas'!$O$9,E266='PC Receitas'!$O$10,E266='PC Receitas'!$O$11,E266='PC Receitas'!$O$12,E266='PC Receitas'!$O$13,E266='PC Receitas'!$O$14)),-J266,0))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Receitas'!$O$6)),J267,IF(AND(L267="Pago",OR(E267='PC Receitas'!$O$7,E267='PC Receitas'!$O$8,E267='PC Receitas'!$O$9,E267='PC Receitas'!$O$10,E267='PC Receitas'!$O$11,E267='PC Receitas'!$O$12,E267='PC Receitas'!$O$13,E267='PC Receitas'!$O$14)),-J267,0))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Receitas'!$O$6)),J268,IF(AND(L268="Pago",OR(E268='PC Receitas'!$O$7,E268='PC Receitas'!$O$8,E268='PC Receitas'!$O$9,E268='PC Receitas'!$O$10,E268='PC Receitas'!$O$11,E268='PC Receitas'!$O$12,E268='PC Receitas'!$O$13,E268='PC Receitas'!$O$14)),-J268,0))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Receitas'!$O$6)),J269,IF(AND(L269="Pago",OR(E269='PC Receitas'!$O$7,E269='PC Receitas'!$O$8,E269='PC Receitas'!$O$9,E269='PC Receitas'!$O$10,E269='PC Receitas'!$O$11,E269='PC Receitas'!$O$12,E269='PC Receitas'!$O$13,E269='PC Receitas'!$O$14)),-J269,0))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Receitas'!$O$6)),J270,IF(AND(L270="Pago",OR(E270='PC Receitas'!$O$7,E270='PC Receitas'!$O$8,E270='PC Receitas'!$O$9,E270='PC Receitas'!$O$10,E270='PC Receitas'!$O$11,E270='PC Receitas'!$O$12,E270='PC Receitas'!$O$13,E270='PC Receitas'!$O$14)),-J270,0))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Receitas'!$O$6)),J271,IF(AND(L271="Pago",OR(E271='PC Receitas'!$O$7,E271='PC Receitas'!$O$8,E271='PC Receitas'!$O$9,E271='PC Receitas'!$O$10,E271='PC Receitas'!$O$11,E271='PC Receitas'!$O$12,E271='PC Receitas'!$O$13,E271='PC Receitas'!$O$14)),-J271,0))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Receitas'!$O$6)),J272,IF(AND(L272="Pago",OR(E272='PC Receitas'!$O$7,E272='PC Receitas'!$O$8,E272='PC Receitas'!$O$9,E272='PC Receitas'!$O$10,E272='PC Receitas'!$O$11,E272='PC Receitas'!$O$12,E272='PC Receitas'!$O$13,E272='PC Receitas'!$O$14)),-J272,0))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Receitas'!$O$6)),J273,IF(AND(L273="Pago",OR(E273='PC Receitas'!$O$7,E273='PC Receitas'!$O$8,E273='PC Receitas'!$O$9,E273='PC Receitas'!$O$10,E273='PC Receitas'!$O$11,E273='PC Receitas'!$O$12,E273='PC Receitas'!$O$13,E273='PC Receitas'!$O$14)),-J273,0))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Receitas'!$O$6)),J274,IF(AND(L274="Pago",OR(E274='PC Receitas'!$O$7,E274='PC Receitas'!$O$8,E274='PC Receitas'!$O$9,E274='PC Receitas'!$O$10,E274='PC Receitas'!$O$11,E274='PC Receitas'!$O$12,E274='PC Receitas'!$O$13,E274='PC Receitas'!$O$14)),-J274,0))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Receitas'!$O$6)),J275,IF(AND(L275="Pago",OR(E275='PC Receitas'!$O$7,E275='PC Receitas'!$O$8,E275='PC Receitas'!$O$9,E275='PC Receitas'!$O$10,E275='PC Receitas'!$O$11,E275='PC Receitas'!$O$12,E275='PC Receitas'!$O$13,E275='PC Receitas'!$O$14)),-J275,0))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Receitas'!$O$6)),J276,IF(AND(L276="Pago",OR(E276='PC Receitas'!$O$7,E276='PC Receitas'!$O$8,E276='PC Receitas'!$O$9,E276='PC Receitas'!$O$10,E276='PC Receitas'!$O$11,E276='PC Receitas'!$O$12,E276='PC Receitas'!$O$13,E276='PC Receitas'!$O$14)),-J276,0))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Receitas'!$O$6)),J277,IF(AND(L277="Pago",OR(E277='PC Receitas'!$O$7,E277='PC Receitas'!$O$8,E277='PC Receitas'!$O$9,E277='PC Receitas'!$O$10,E277='PC Receitas'!$O$11,E277='PC Receitas'!$O$12,E277='PC Receitas'!$O$13,E277='PC Receitas'!$O$14)),-J277,0))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Receitas'!$O$6)),J278,IF(AND(L278="Pago",OR(E278='PC Receitas'!$O$7,E278='PC Receitas'!$O$8,E278='PC Receitas'!$O$9,E278='PC Receitas'!$O$10,E278='PC Receitas'!$O$11,E278='PC Receitas'!$O$12,E278='PC Receitas'!$O$13,E278='PC Receitas'!$O$14)),-J278,0))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Receitas'!$O$6)),J279,IF(AND(L279="Pago",OR(E279='PC Receitas'!$O$7,E279='PC Receitas'!$O$8,E279='PC Receitas'!$O$9,E279='PC Receitas'!$O$10,E279='PC Receitas'!$O$11,E279='PC Receitas'!$O$12,E279='PC Receitas'!$O$13,E279='PC Receitas'!$O$14)),-J279,0))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Receitas'!$O$6)),J280,IF(AND(L280="Pago",OR(E280='PC Receitas'!$O$7,E280='PC Receitas'!$O$8,E280='PC Receitas'!$O$9,E280='PC Receitas'!$O$10,E280='PC Receitas'!$O$11,E280='PC Receitas'!$O$12,E280='PC Receitas'!$O$13,E280='PC Receitas'!$O$14)),-J280,0))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Receitas'!$O$6)),J281,IF(AND(L281="Pago",OR(E281='PC Receitas'!$O$7,E281='PC Receitas'!$O$8,E281='PC Receitas'!$O$9,E281='PC Receitas'!$O$10,E281='PC Receitas'!$O$11,E281='PC Receitas'!$O$12,E281='PC Receitas'!$O$13,E281='PC Receitas'!$O$14)),-J281,0))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Receitas'!$O$6)),J282,IF(AND(L282="Pago",OR(E282='PC Receitas'!$O$7,E282='PC Receitas'!$O$8,E282='PC Receitas'!$O$9,E282='PC Receitas'!$O$10,E282='PC Receitas'!$O$11,E282='PC Receitas'!$O$12,E282='PC Receitas'!$O$13,E282='PC Receitas'!$O$14)),-J282,0))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Receitas'!$O$6)),J283,IF(AND(L283="Pago",OR(E283='PC Receitas'!$O$7,E283='PC Receitas'!$O$8,E283='PC Receitas'!$O$9,E283='PC Receitas'!$O$10,E283='PC Receitas'!$O$11,E283='PC Receitas'!$O$12,E283='PC Receitas'!$O$13,E283='PC Receitas'!$O$14)),-J283,0))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Receitas'!$O$6)),J284,IF(AND(L284="Pago",OR(E284='PC Receitas'!$O$7,E284='PC Receitas'!$O$8,E284='PC Receitas'!$O$9,E284='PC Receitas'!$O$10,E284='PC Receitas'!$O$11,E284='PC Receitas'!$O$12,E284='PC Receitas'!$O$13,E284='PC Receitas'!$O$14)),-J284,0))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Receitas'!$O$6)),J285,IF(AND(L285="Pago",OR(E285='PC Receitas'!$O$7,E285='PC Receitas'!$O$8,E285='PC Receitas'!$O$9,E285='PC Receitas'!$O$10,E285='PC Receitas'!$O$11,E285='PC Receitas'!$O$12,E285='PC Receitas'!$O$13,E285='PC Receitas'!$O$14)),-J285,0))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Receitas'!$O$6)),J286,IF(AND(L286="Pago",OR(E286='PC Receitas'!$O$7,E286='PC Receitas'!$O$8,E286='PC Receitas'!$O$9,E286='PC Receitas'!$O$10,E286='PC Receitas'!$O$11,E286='PC Receitas'!$O$12,E286='PC Receitas'!$O$13,E286='PC Receitas'!$O$14)),-J286,0))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Receitas'!$O$6)),J287,IF(AND(L287="Pago",OR(E287='PC Receitas'!$O$7,E287='PC Receitas'!$O$8,E287='PC Receitas'!$O$9,E287='PC Receitas'!$O$10,E287='PC Receitas'!$O$11,E287='PC Receitas'!$O$12,E287='PC Receitas'!$O$13,E287='PC Receitas'!$O$14)),-J287,0))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Receitas'!$O$6)),J288,IF(AND(L288="Pago",OR(E288='PC Receitas'!$O$7,E288='PC Receitas'!$O$8,E288='PC Receitas'!$O$9,E288='PC Receitas'!$O$10,E288='PC Receitas'!$O$11,E288='PC Receitas'!$O$12,E288='PC Receitas'!$O$13,E288='PC Receitas'!$O$14)),-J288,0))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Receitas'!$O$6)),J289,IF(AND(L289="Pago",OR(E289='PC Receitas'!$O$7,E289='PC Receitas'!$O$8,E289='PC Receitas'!$O$9,E289='PC Receitas'!$O$10,E289='PC Receitas'!$O$11,E289='PC Receitas'!$O$12,E289='PC Receitas'!$O$13,E289='PC Receitas'!$O$14)),-J289,0))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Receitas'!$O$6)),J290,IF(AND(L290="Pago",OR(E290='PC Receitas'!$O$7,E290='PC Receitas'!$O$8,E290='PC Receitas'!$O$9,E290='PC Receitas'!$O$10,E290='PC Receitas'!$O$11,E290='PC Receitas'!$O$12,E290='PC Receitas'!$O$13,E290='PC Receitas'!$O$14)),-J290,0))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Receitas'!$O$6)),J291,IF(AND(L291="Pago",OR(E291='PC Receitas'!$O$7,E291='PC Receitas'!$O$8,E291='PC Receitas'!$O$9,E291='PC Receitas'!$O$10,E291='PC Receitas'!$O$11,E291='PC Receitas'!$O$12,E291='PC Receitas'!$O$13,E291='PC Receitas'!$O$14)),-J291,0))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Receitas'!$O$6)),J292,IF(AND(L292="Pago",OR(E292='PC Receitas'!$O$7,E292='PC Receitas'!$O$8,E292='PC Receitas'!$O$9,E292='PC Receitas'!$O$10,E292='PC Receitas'!$O$11,E292='PC Receitas'!$O$12,E292='PC Receitas'!$O$13,E292='PC Receitas'!$O$14)),-J292,0))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Receitas'!$O$6)),J293,IF(AND(L293="Pago",OR(E293='PC Receitas'!$O$7,E293='PC Receitas'!$O$8,E293='PC Receitas'!$O$9,E293='PC Receitas'!$O$10,E293='PC Receitas'!$O$11,E293='PC Receitas'!$O$12,E293='PC Receitas'!$O$13,E293='PC Receitas'!$O$14)),-J293,0))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Receitas'!$O$6)),J294,IF(AND(L294="Pago",OR(E294='PC Receitas'!$O$7,E294='PC Receitas'!$O$8,E294='PC Receitas'!$O$9,E294='PC Receitas'!$O$10,E294='PC Receitas'!$O$11,E294='PC Receitas'!$O$12,E294='PC Receitas'!$O$13,E294='PC Receitas'!$O$14)),-J294,0))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Receitas'!$O$6)),J295,IF(AND(L295="Pago",OR(E295='PC Receitas'!$O$7,E295='PC Receitas'!$O$8,E295='PC Receitas'!$O$9,E295='PC Receitas'!$O$10,E295='PC Receitas'!$O$11,E295='PC Receitas'!$O$12,E295='PC Receitas'!$O$13,E295='PC Receitas'!$O$14)),-J295,0))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Receitas'!$O$6)),J296,IF(AND(L296="Pago",OR(E296='PC Receitas'!$O$7,E296='PC Receitas'!$O$8,E296='PC Receitas'!$O$9,E296='PC Receitas'!$O$10,E296='PC Receitas'!$O$11,E296='PC Receitas'!$O$12,E296='PC Receitas'!$O$13,E296='PC Receitas'!$O$14)),-J296,0))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Receitas'!$O$6)),J297,IF(AND(L297="Pago",OR(E297='PC Receitas'!$O$7,E297='PC Receitas'!$O$8,E297='PC Receitas'!$O$9,E297='PC Receitas'!$O$10,E297='PC Receitas'!$O$11,E297='PC Receitas'!$O$12,E297='PC Receitas'!$O$13,E297='PC Receitas'!$O$14)),-J297,0))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Receitas'!$O$6)),J298,IF(AND(L298="Pago",OR(E298='PC Receitas'!$O$7,E298='PC Receitas'!$O$8,E298='PC Receitas'!$O$9,E298='PC Receitas'!$O$10,E298='PC Receitas'!$O$11,E298='PC Receitas'!$O$12,E298='PC Receitas'!$O$13,E298='PC Receitas'!$O$14)),-J298,0))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Receitas'!$O$6)),J299,IF(AND(L299="Pago",OR(E299='PC Receitas'!$O$7,E299='PC Receitas'!$O$8,E299='PC Receitas'!$O$9,E299='PC Receitas'!$O$10,E299='PC Receitas'!$O$11,E299='PC Receitas'!$O$12,E299='PC Receitas'!$O$13,E299='PC Receitas'!$O$14)),-J299,0))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Receitas'!$O$6)),J300,IF(AND(L300="Pago",OR(E300='PC Receitas'!$O$7,E300='PC Receitas'!$O$8,E300='PC Receitas'!$O$9,E300='PC Receitas'!$O$10,E300='PC Receitas'!$O$11,E300='PC Receitas'!$O$12,E300='PC Receitas'!$O$13,E300='PC Receitas'!$O$14)),-J300,0))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Receitas'!$O$6)),J301,IF(AND(L301="Pago",OR(E301='PC Receitas'!$O$7,E301='PC Receitas'!$O$8,E301='PC Receitas'!$O$9,E301='PC Receitas'!$O$10,E301='PC Receitas'!$O$11,E301='PC Receitas'!$O$12,E301='PC Receitas'!$O$13,E301='PC Receitas'!$O$14)),-J301,0))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Receitas'!$O$6)),J302,IF(AND(L302="Pago",OR(E302='PC Receitas'!$O$7,E302='PC Receitas'!$O$8,E302='PC Receitas'!$O$9,E302='PC Receitas'!$O$10,E302='PC Receitas'!$O$11,E302='PC Receitas'!$O$12,E302='PC Receitas'!$O$13,E302='PC Receitas'!$O$14)),-J302,0))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Receitas'!$O$6)),J303,IF(AND(L303="Pago",OR(E303='PC Receitas'!$O$7,E303='PC Receitas'!$O$8,E303='PC Receitas'!$O$9,E303='PC Receitas'!$O$10,E303='PC Receitas'!$O$11,E303='PC Receitas'!$O$12,E303='PC Receitas'!$O$13,E303='PC Receitas'!$O$14)),-J303,0))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Receitas'!$O$6)),J304,IF(AND(L304="Pago",OR(E304='PC Receitas'!$O$7,E304='PC Receitas'!$O$8,E304='PC Receitas'!$O$9,E304='PC Receitas'!$O$10,E304='PC Receitas'!$O$11,E304='PC Receitas'!$O$12,E304='PC Receitas'!$O$13,E304='PC Receitas'!$O$14)),-J304,0))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Receitas'!$O$6)),J305,IF(AND(L305="Pago",OR(E305='PC Receitas'!$O$7,E305='PC Receitas'!$O$8,E305='PC Receitas'!$O$9,E305='PC Receitas'!$O$10,E305='PC Receitas'!$O$11,E305='PC Receitas'!$O$12,E305='PC Receitas'!$O$13,E305='PC Receitas'!$O$14)),-J305,0))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Receitas'!$O$6)),J306,IF(AND(L306="Pago",OR(E306='PC Receitas'!$O$7,E306='PC Receitas'!$O$8,E306='PC Receitas'!$O$9,E306='PC Receitas'!$O$10,E306='PC Receitas'!$O$11,E306='PC Receitas'!$O$12,E306='PC Receitas'!$O$13,E306='PC Receitas'!$O$14)),-J306,0))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Receitas'!$O$6)),J307,IF(AND(L307="Pago",OR(E307='PC Receitas'!$O$7,E307='PC Receitas'!$O$8,E307='PC Receitas'!$O$9,E307='PC Receitas'!$O$10,E307='PC Receitas'!$O$11,E307='PC Receitas'!$O$12,E307='PC Receitas'!$O$13,E307='PC Receitas'!$O$14)),-J307,0))</f>
        <v>-92753.850000000064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Receitas'!$O$6)),J308,IF(AND(L308="Pago",OR(E308='PC Receitas'!$O$7,E308='PC Receitas'!$O$8,E308='PC Receitas'!$O$9,E308='PC Receitas'!$O$10,E308='PC Receitas'!$O$11,E308='PC Receitas'!$O$12,E308='PC Receitas'!$O$13,E308='PC Receitas'!$O$14)),-J308,0))</f>
        <v>-92753.850000000064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Receitas'!$O$6)),J309,IF(AND(L309="Pago",OR(E309='PC Receitas'!$O$7,E309='PC Receitas'!$O$8,E309='PC Receitas'!$O$9,E309='PC Receitas'!$O$10,E309='PC Receitas'!$O$11,E309='PC Receitas'!$O$12,E309='PC Receitas'!$O$13,E309='PC Receitas'!$O$14)),-J309,0))</f>
        <v>-92753.850000000064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Receitas'!$O$6)),J310,IF(AND(L310="Pago",OR(E310='PC Receitas'!$O$7,E310='PC Receitas'!$O$8,E310='PC Receitas'!$O$9,E310='PC Receitas'!$O$10,E310='PC Receitas'!$O$11,E310='PC Receitas'!$O$12,E310='PC Receitas'!$O$13,E310='PC Receitas'!$O$14)),-J310,0))</f>
        <v>-92753.850000000064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Receitas'!$O$6)),J311,IF(AND(L311="Pago",OR(E311='PC Receitas'!$O$7,E311='PC Receitas'!$O$8,E311='PC Receitas'!$O$9,E311='PC Receitas'!$O$10,E311='PC Receitas'!$O$11,E311='PC Receitas'!$O$12,E311='PC Receitas'!$O$13,E311='PC Receitas'!$O$14)),-J311,0))</f>
        <v>-92753.850000000064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Receitas'!$O$6)),J312,IF(AND(L312="Pago",OR(E312='PC Receitas'!$O$7,E312='PC Receitas'!$O$8,E312='PC Receitas'!$O$9,E312='PC Receitas'!$O$10,E312='PC Receitas'!$O$11,E312='PC Receitas'!$O$12,E312='PC Receitas'!$O$13,E312='PC Receitas'!$O$14)),-J312,0))</f>
        <v>-92753.850000000064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Receitas'!$O$6)),J313,IF(AND(L313="Pago",OR(E313='PC Receitas'!$O$7,E313='PC Receitas'!$O$8,E313='PC Receitas'!$O$9,E313='PC Receitas'!$O$10,E313='PC Receitas'!$O$11,E313='PC Receitas'!$O$12,E313='PC Receitas'!$O$13,E313='PC Receitas'!$O$14)),-J313,0))</f>
        <v>-92753.850000000064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Receitas'!$O$6)),J314,IF(AND(L314="Pago",OR(E314='PC Receitas'!$O$7,E314='PC Receitas'!$O$8,E314='PC Receitas'!$O$9,E314='PC Receitas'!$O$10,E314='PC Receitas'!$O$11,E314='PC Receitas'!$O$12,E314='PC Receitas'!$O$13,E314='PC Receitas'!$O$14)),-J314,0))</f>
        <v>-92753.850000000064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Receitas'!$O$6)),J315,IF(AND(L315="Pago",OR(E315='PC Receitas'!$O$7,E315='PC Receitas'!$O$8,E315='PC Receitas'!$O$9,E315='PC Receitas'!$O$10,E315='PC Receitas'!$O$11,E315='PC Receitas'!$O$12,E315='PC Receitas'!$O$13,E315='PC Receitas'!$O$14)),-J315,0))</f>
        <v>-92753.850000000064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Receitas'!$O$6)),J316,IF(AND(L316="Pago",OR(E316='PC Receitas'!$O$7,E316='PC Receitas'!$O$8,E316='PC Receitas'!$O$9,E316='PC Receitas'!$O$10,E316='PC Receitas'!$O$11,E316='PC Receitas'!$O$12,E316='PC Receitas'!$O$13,E316='PC Receitas'!$O$14)),-J316,0))</f>
        <v>-92753.850000000064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Receitas'!$O$6)),J317,IF(AND(L317="Pago",OR(E317='PC Receitas'!$O$7,E317='PC Receitas'!$O$8,E317='PC Receitas'!$O$9,E317='PC Receitas'!$O$10,E317='PC Receitas'!$O$11,E317='PC Receitas'!$O$12,E317='PC Receitas'!$O$13,E317='PC Receitas'!$O$14)),-J317,0))</f>
        <v>-92753.850000000064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Receitas'!$O$6)),J318,IF(AND(L318="Pago",OR(E318='PC Receitas'!$O$7,E318='PC Receitas'!$O$8,E318='PC Receitas'!$O$9,E318='PC Receitas'!$O$10,E318='PC Receitas'!$O$11,E318='PC Receitas'!$O$12,E318='PC Receitas'!$O$13,E318='PC Receitas'!$O$14)),-J318,0))</f>
        <v>-92753.850000000064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Receitas'!$O$6)),J319,IF(AND(L319="Pago",OR(E319='PC Receitas'!$O$7,E319='PC Receitas'!$O$8,E319='PC Receitas'!$O$9,E319='PC Receitas'!$O$10,E319='PC Receitas'!$O$11,E319='PC Receitas'!$O$12,E319='PC Receitas'!$O$13,E319='PC Receitas'!$O$14)),-J319,0))</f>
        <v>-92753.850000000064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Receitas'!$O$6)),J320,IF(AND(L320="Pago",OR(E320='PC Receitas'!$O$7,E320='PC Receitas'!$O$8,E320='PC Receitas'!$O$9,E320='PC Receitas'!$O$10,E320='PC Receitas'!$O$11,E320='PC Receitas'!$O$12,E320='PC Receitas'!$O$13,E320='PC Receitas'!$O$14)),-J320,0))</f>
        <v>-92753.850000000064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Receitas'!$O$6)),J321,IF(AND(L321="Pago",OR(E321='PC Receitas'!$O$7,E321='PC Receitas'!$O$8,E321='PC Receitas'!$O$9,E321='PC Receitas'!$O$10,E321='PC Receitas'!$O$11,E321='PC Receitas'!$O$12,E321='PC Receitas'!$O$13,E321='PC Receitas'!$O$14)),-J321,0))</f>
        <v>-92753.850000000064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Receitas'!$O$6)),J322,IF(AND(L322="Pago",OR(E322='PC Receitas'!$O$7,E322='PC Receitas'!$O$8,E322='PC Receitas'!$O$9,E322='PC Receitas'!$O$10,E322='PC Receitas'!$O$11,E322='PC Receitas'!$O$12,E322='PC Receitas'!$O$13,E322='PC Receitas'!$O$14)),-J322,0))</f>
        <v>-92753.850000000064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Receitas'!$O$6)),J323,IF(AND(L323="Pago",OR(E323='PC Receitas'!$O$7,E323='PC Receitas'!$O$8,E323='PC Receitas'!$O$9,E323='PC Receitas'!$O$10,E323='PC Receitas'!$O$11,E323='PC Receitas'!$O$12,E323='PC Receitas'!$O$13,E323='PC Receitas'!$O$14)),-J323,0))</f>
        <v>-92753.850000000064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Receitas'!$O$6)),J324,IF(AND(L324="Pago",OR(E324='PC Receitas'!$O$7,E324='PC Receitas'!$O$8,E324='PC Receitas'!$O$9,E324='PC Receitas'!$O$10,E324='PC Receitas'!$O$11,E324='PC Receitas'!$O$12,E324='PC Receitas'!$O$13,E324='PC Receitas'!$O$14)),-J324,0))</f>
        <v>-92753.850000000064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Receitas'!$O$6)),J325,IF(AND(L325="Pago",OR(E325='PC Receitas'!$O$7,E325='PC Receitas'!$O$8,E325='PC Receitas'!$O$9,E325='PC Receitas'!$O$10,E325='PC Receitas'!$O$11,E325='PC Receitas'!$O$12,E325='PC Receitas'!$O$13,E325='PC Receitas'!$O$14)),-J325,0))</f>
        <v>-92753.850000000064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Receitas'!$O$6)),J326,IF(AND(L326="Pago",OR(E326='PC Receitas'!$O$7,E326='PC Receitas'!$O$8,E326='PC Receitas'!$O$9,E326='PC Receitas'!$O$10,E326='PC Receitas'!$O$11,E326='PC Receitas'!$O$12,E326='PC Receitas'!$O$13,E326='PC Receitas'!$O$14)),-J326,0))</f>
        <v>-92753.850000000064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Receitas'!$O$6)),J327,IF(AND(L327="Pago",OR(E327='PC Receitas'!$O$7,E327='PC Receitas'!$O$8,E327='PC Receitas'!$O$9,E327='PC Receitas'!$O$10,E327='PC Receitas'!$O$11,E327='PC Receitas'!$O$12,E327='PC Receitas'!$O$13,E327='PC Receitas'!$O$14)),-J327,0))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Receitas'!$O$6)),J328,IF(AND(L328="Pago",OR(E328='PC Receitas'!$O$7,E328='PC Receitas'!$O$8,E328='PC Receitas'!$O$9,E328='PC Receitas'!$O$10,E328='PC Receitas'!$O$11,E328='PC Receitas'!$O$12,E328='PC Receitas'!$O$13,E328='PC Receitas'!$O$14)),-J328,0))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Receitas'!$O$6)),J329,IF(AND(L329="Pago",OR(E329='PC Receitas'!$O$7,E329='PC Receitas'!$O$8,E329='PC Receitas'!$O$9,E329='PC Receitas'!$O$10,E329='PC Receitas'!$O$11,E329='PC Receitas'!$O$12,E329='PC Receitas'!$O$13,E329='PC Receitas'!$O$14)),-J329,0))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Receitas'!$O$6)),J330,IF(AND(L330="Pago",OR(E330='PC Receitas'!$O$7,E330='PC Receitas'!$O$8,E330='PC Receitas'!$O$9,E330='PC Receitas'!$O$10,E330='PC Receitas'!$O$11,E330='PC Receitas'!$O$12,E330='PC Receitas'!$O$13,E330='PC Receitas'!$O$14)),-J330,0))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Receitas'!$O$6)),J331,IF(AND(L331="Pago",OR(E331='PC Receitas'!$O$7,E331='PC Receitas'!$O$8,E331='PC Receitas'!$O$9,E331='PC Receitas'!$O$10,E331='PC Receitas'!$O$11,E331='PC Receitas'!$O$12,E331='PC Receitas'!$O$13,E331='PC Receitas'!$O$14)),-J331,0))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Receitas'!$O$6)),J332,IF(AND(L332="Pago",OR(E332='PC Receitas'!$O$7,E332='PC Receitas'!$O$8,E332='PC Receitas'!$O$9,E332='PC Receitas'!$O$10,E332='PC Receitas'!$O$11,E332='PC Receitas'!$O$12,E332='PC Receitas'!$O$13,E332='PC Receitas'!$O$14)),-J332,0))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Receitas'!$O$6)),J333,IF(AND(L333="Pago",OR(E333='PC Receitas'!$O$7,E333='PC Receitas'!$O$8,E333='PC Receitas'!$O$9,E333='PC Receitas'!$O$10,E333='PC Receitas'!$O$11,E333='PC Receitas'!$O$12,E333='PC Receitas'!$O$13,E333='PC Receitas'!$O$14)),-J333,0))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Receitas'!$O$6)),J334,IF(AND(L334="Pago",OR(E334='PC Receitas'!$O$7,E334='PC Receitas'!$O$8,E334='PC Receitas'!$O$9,E334='PC Receitas'!$O$10,E334='PC Receitas'!$O$11,E334='PC Receitas'!$O$12,E334='PC Receitas'!$O$13,E334='PC Receitas'!$O$14)),-J334,0))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Receitas'!$O$6)),J335,IF(AND(L335="Pago",OR(E335='PC Receitas'!$O$7,E335='PC Receitas'!$O$8,E335='PC Receitas'!$O$9,E335='PC Receitas'!$O$10,E335='PC Receitas'!$O$11,E335='PC Receitas'!$O$12,E335='PC Receitas'!$O$13,E335='PC Receitas'!$O$14)),-J335,0))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Receitas'!$O$6)),J336,IF(AND(L336="Pago",OR(E336='PC Receitas'!$O$7,E336='PC Receitas'!$O$8,E336='PC Receitas'!$O$9,E336='PC Receitas'!$O$10,E336='PC Receitas'!$O$11,E336='PC Receitas'!$O$12,E336='PC Receitas'!$O$13,E336='PC Receitas'!$O$14)),-J336,0))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Receitas'!$O$6)),J337,IF(AND(L337="Pago",OR(E337='PC Receitas'!$O$7,E337='PC Receitas'!$O$8,E337='PC Receitas'!$O$9,E337='PC Receitas'!$O$10,E337='PC Receitas'!$O$11,E337='PC Receitas'!$O$12,E337='PC Receitas'!$O$13,E337='PC Receitas'!$O$14)),-J337,0))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Receitas'!$O$6)),J338,IF(AND(L338="Pago",OR(E338='PC Receitas'!$O$7,E338='PC Receitas'!$O$8,E338='PC Receitas'!$O$9,E338='PC Receitas'!$O$10,E338='PC Receitas'!$O$11,E338='PC Receitas'!$O$12,E338='PC Receitas'!$O$13,E338='PC Receitas'!$O$14)),-J338,0))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Receitas'!$O$6)),J339,IF(AND(L339="Pago",OR(E339='PC Receitas'!$O$7,E339='PC Receitas'!$O$8,E339='PC Receitas'!$O$9,E339='PC Receitas'!$O$10,E339='PC Receitas'!$O$11,E339='PC Receitas'!$O$12,E339='PC Receitas'!$O$13,E339='PC Receitas'!$O$14)),-J339,0))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Receitas'!$O$6)),J340,IF(AND(L340="Pago",OR(E340='PC Receitas'!$O$7,E340='PC Receitas'!$O$8,E340='PC Receitas'!$O$9,E340='PC Receitas'!$O$10,E340='PC Receitas'!$O$11,E340='PC Receitas'!$O$12,E340='PC Receitas'!$O$13,E340='PC Receitas'!$O$14)),-J340,0))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Receitas'!$O$6)),J341,IF(AND(L341="Pago",OR(E341='PC Receitas'!$O$7,E341='PC Receitas'!$O$8,E341='PC Receitas'!$O$9,E341='PC Receitas'!$O$10,E341='PC Receitas'!$O$11,E341='PC Receitas'!$O$12,E341='PC Receitas'!$O$13,E341='PC Receitas'!$O$14)),-J341,0))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Receitas'!$O$6)),J342,IF(AND(L342="Pago",OR(E342='PC Receitas'!$O$7,E342='PC Receitas'!$O$8,E342='PC Receitas'!$O$9,E342='PC Receitas'!$O$10,E342='PC Receitas'!$O$11,E342='PC Receitas'!$O$12,E342='PC Receitas'!$O$13,E342='PC Receitas'!$O$14)),-J342,0))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Receitas'!$O$6)),J343,IF(AND(L343="Pago",OR(E343='PC Receitas'!$O$7,E343='PC Receitas'!$O$8,E343='PC Receitas'!$O$9,E343='PC Receitas'!$O$10,E343='PC Receitas'!$O$11,E343='PC Receitas'!$O$12,E343='PC Receitas'!$O$13,E343='PC Receitas'!$O$14)),-J343,0))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Receitas'!$O$6)),J344,IF(AND(L344="Pago",OR(E344='PC Receitas'!$O$7,E344='PC Receitas'!$O$8,E344='PC Receitas'!$O$9,E344='PC Receitas'!$O$10,E344='PC Receitas'!$O$11,E344='PC Receitas'!$O$12,E344='PC Receitas'!$O$13,E344='PC Receitas'!$O$14)),-J344,0))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Receitas'!$O$6)),J345,IF(AND(L345="Pago",OR(E345='PC Receitas'!$O$7,E345='PC Receitas'!$O$8,E345='PC Receitas'!$O$9,E345='PC Receitas'!$O$10,E345='PC Receitas'!$O$11,E345='PC Receitas'!$O$12,E345='PC Receitas'!$O$13,E345='PC Receitas'!$O$14)),-J345,0))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Receitas'!$O$6)),J346,IF(AND(L346="Pago",OR(E346='PC Receitas'!$O$7,E346='PC Receitas'!$O$8,E346='PC Receitas'!$O$9,E346='PC Receitas'!$O$10,E346='PC Receitas'!$O$11,E346='PC Receitas'!$O$12,E346='PC Receitas'!$O$13,E346='PC Receitas'!$O$14)),-J346,0))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Receitas'!$O$6)),J347,IF(AND(L347="Pago",OR(E347='PC Receitas'!$O$7,E347='PC Receitas'!$O$8,E347='PC Receitas'!$O$9,E347='PC Receitas'!$O$10,E347='PC Receitas'!$O$11,E347='PC Receitas'!$O$12,E347='PC Receitas'!$O$13,E347='PC Receitas'!$O$14)),-J347,0))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Receitas'!$O$6)),J348,IF(AND(L348="Pago",OR(E348='PC Receitas'!$O$7,E348='PC Receitas'!$O$8,E348='PC Receitas'!$O$9,E348='PC Receitas'!$O$10,E348='PC Receitas'!$O$11,E348='PC Receitas'!$O$12,E348='PC Receitas'!$O$13,E348='PC Receitas'!$O$14)),-J348,0))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Receitas'!$O$6)),J349,IF(AND(L349="Pago",OR(E349='PC Receitas'!$O$7,E349='PC Receitas'!$O$8,E349='PC Receitas'!$O$9,E349='PC Receitas'!$O$10,E349='PC Receitas'!$O$11,E349='PC Receitas'!$O$12,E349='PC Receitas'!$O$13,E349='PC Receitas'!$O$14)),-J349,0))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Receitas'!$O$6)),J350,IF(AND(L350="Pago",OR(E350='PC Receitas'!$O$7,E350='PC Receitas'!$O$8,E350='PC Receitas'!$O$9,E350='PC Receitas'!$O$10,E350='PC Receitas'!$O$11,E350='PC Receitas'!$O$12,E350='PC Receitas'!$O$13,E350='PC Receitas'!$O$14)),-J350,0))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Receitas'!$O$6)),J351,IF(AND(L351="Pago",OR(E351='PC Receitas'!$O$7,E351='PC Receitas'!$O$8,E351='PC Receitas'!$O$9,E351='PC Receitas'!$O$10,E351='PC Receitas'!$O$11,E351='PC Receitas'!$O$12,E351='PC Receitas'!$O$13,E351='PC Receitas'!$O$14)),-J351,0))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Receitas'!$O$6)),J352,IF(AND(L352="Pago",OR(E352='PC Receitas'!$O$7,E352='PC Receitas'!$O$8,E352='PC Receitas'!$O$9,E352='PC Receitas'!$O$10,E352='PC Receitas'!$O$11,E352='PC Receitas'!$O$12,E352='PC Receitas'!$O$13,E352='PC Receitas'!$O$14)),-J352,0))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Receitas'!$O$6)),J353,IF(AND(L353="Pago",OR(E353='PC Receitas'!$O$7,E353='PC Receitas'!$O$8,E353='PC Receitas'!$O$9,E353='PC Receitas'!$O$10,E353='PC Receitas'!$O$11,E353='PC Receitas'!$O$12,E353='PC Receitas'!$O$13,E353='PC Receitas'!$O$14)),-J353,0))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Receitas'!$O$6)),J354,IF(AND(L354="Pago",OR(E354='PC Receitas'!$O$7,E354='PC Receitas'!$O$8,E354='PC Receitas'!$O$9,E354='PC Receitas'!$O$10,E354='PC Receitas'!$O$11,E354='PC Receitas'!$O$12,E354='PC Receitas'!$O$13,E354='PC Receitas'!$O$14)),-J354,0))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Receitas'!$O$6)),J355,IF(AND(L355="Pago",OR(E355='PC Receitas'!$O$7,E355='PC Receitas'!$O$8,E355='PC Receitas'!$O$9,E355='PC Receitas'!$O$10,E355='PC Receitas'!$O$11,E355='PC Receitas'!$O$12,E355='PC Receitas'!$O$13,E355='PC Receitas'!$O$14)),-J355,0))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Receitas'!$O$6)),J356,IF(AND(L356="Pago",OR(E356='PC Receitas'!$O$7,E356='PC Receitas'!$O$8,E356='PC Receitas'!$O$9,E356='PC Receitas'!$O$10,E356='PC Receitas'!$O$11,E356='PC Receitas'!$O$12,E356='PC Receitas'!$O$13,E356='PC Receitas'!$O$14)),-J356,0))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Receitas'!$O$6)),J357,IF(AND(L357="Pago",OR(E357='PC Receitas'!$O$7,E357='PC Receitas'!$O$8,E357='PC Receitas'!$O$9,E357='PC Receitas'!$O$10,E357='PC Receitas'!$O$11,E357='PC Receitas'!$O$12,E357='PC Receitas'!$O$13,E357='PC Receitas'!$O$14)),-J357,0))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Receitas'!$O$6)),J358,IF(AND(L358="Pago",OR(E358='PC Receitas'!$O$7,E358='PC Receitas'!$O$8,E358='PC Receitas'!$O$9,E358='PC Receitas'!$O$10,E358='PC Receitas'!$O$11,E358='PC Receitas'!$O$12,E358='PC Receitas'!$O$13,E358='PC Receitas'!$O$14)),-J358,0))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Receitas'!$O$6)),J359,IF(AND(L359="Pago",OR(E359='PC Receitas'!$O$7,E359='PC Receitas'!$O$8,E359='PC Receitas'!$O$9,E359='PC Receitas'!$O$10,E359='PC Receitas'!$O$11,E359='PC Receitas'!$O$12,E359='PC Receitas'!$O$13,E359='PC Receitas'!$O$14)),-J359,0))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Receitas'!$O$6)),J360,IF(AND(L360="Pago",OR(E360='PC Receitas'!$O$7,E360='PC Receitas'!$O$8,E360='PC Receitas'!$O$9,E360='PC Receitas'!$O$10,E360='PC Receitas'!$O$11,E360='PC Receitas'!$O$12,E360='PC Receitas'!$O$13,E360='PC Receitas'!$O$14)),-J360,0))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Receitas'!$O$6)),J361,IF(AND(L361="Pago",OR(E361='PC Receitas'!$O$7,E361='PC Receitas'!$O$8,E361='PC Receitas'!$O$9,E361='PC Receitas'!$O$10,E361='PC Receitas'!$O$11,E361='PC Receitas'!$O$12,E361='PC Receitas'!$O$13,E361='PC Receitas'!$O$14)),-J361,0))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Receitas'!$O$6)),J362,IF(AND(L362="Pago",OR(E362='PC Receitas'!$O$7,E362='PC Receitas'!$O$8,E362='PC Receitas'!$O$9,E362='PC Receitas'!$O$10,E362='PC Receitas'!$O$11,E362='PC Receitas'!$O$12,E362='PC Receitas'!$O$13,E362='PC Receitas'!$O$14)),-J362,0))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Receitas'!$O$6)),J363,IF(AND(L363="Pago",OR(E363='PC Receitas'!$O$7,E363='PC Receitas'!$O$8,E363='PC Receitas'!$O$9,E363='PC Receitas'!$O$10,E363='PC Receitas'!$O$11,E363='PC Receitas'!$O$12,E363='PC Receitas'!$O$13,E363='PC Receitas'!$O$14)),-J363,0))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Receitas'!$O$6)),J364,IF(AND(L364="Pago",OR(E364='PC Receitas'!$O$7,E364='PC Receitas'!$O$8,E364='PC Receitas'!$O$9,E364='PC Receitas'!$O$10,E364='PC Receitas'!$O$11,E364='PC Receitas'!$O$12,E364='PC Receitas'!$O$13,E364='PC Receitas'!$O$14)),-J364,0))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Receitas'!$O$6)),J365,IF(AND(L365="Pago",OR(E365='PC Receitas'!$O$7,E365='PC Receitas'!$O$8,E365='PC Receitas'!$O$9,E365='PC Receitas'!$O$10,E365='PC Receitas'!$O$11,E365='PC Receitas'!$O$12,E365='PC Receitas'!$O$13,E365='PC Receitas'!$O$14)),-J365,0))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Receitas'!$O$6)),J366,IF(AND(L366="Pago",OR(E366='PC Receitas'!$O$7,E366='PC Receitas'!$O$8,E366='PC Receitas'!$O$9,E366='PC Receitas'!$O$10,E366='PC Receitas'!$O$11,E366='PC Receitas'!$O$12,E366='PC Receitas'!$O$13,E366='PC Receitas'!$O$14)),-J366,0))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Receitas'!$O$6)),J367,IF(AND(L367="Pago",OR(E367='PC Receitas'!$O$7,E367='PC Receitas'!$O$8,E367='PC Receitas'!$O$9,E367='PC Receitas'!$O$10,E367='PC Receitas'!$O$11,E367='PC Receitas'!$O$12,E367='PC Receitas'!$O$13,E367='PC Receitas'!$O$14)),-J367,0))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Receitas'!$O$6)),J368,IF(AND(L368="Pago",OR(E368='PC Receitas'!$O$7,E368='PC Receitas'!$O$8,E368='PC Receitas'!$O$9,E368='PC Receitas'!$O$10,E368='PC Receitas'!$O$11,E368='PC Receitas'!$O$12,E368='PC Receitas'!$O$13,E368='PC Receitas'!$O$14)),-J368,0))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Receitas'!$O$6)),J369,IF(AND(L369="Pago",OR(E369='PC Receitas'!$O$7,E369='PC Receitas'!$O$8,E369='PC Receitas'!$O$9,E369='PC Receitas'!$O$10,E369='PC Receitas'!$O$11,E369='PC Receitas'!$O$12,E369='PC Receitas'!$O$13,E369='PC Receitas'!$O$14)),-J369,0))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Receitas'!$O$6)),J370,IF(AND(L370="Pago",OR(E370='PC Receitas'!$O$7,E370='PC Receitas'!$O$8,E370='PC Receitas'!$O$9,E370='PC Receitas'!$O$10,E370='PC Receitas'!$O$11,E370='PC Receitas'!$O$12,E370='PC Receitas'!$O$13,E370='PC Receitas'!$O$14)),-J370,0))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Receitas'!$O$6)),J371,IF(AND(L371="Pago",OR(E371='PC Receitas'!$O$7,E371='PC Receitas'!$O$8,E371='PC Receitas'!$O$9,E371='PC Receitas'!$O$10,E371='PC Receitas'!$O$11,E371='PC Receitas'!$O$12,E371='PC Receitas'!$O$13,E371='PC Receitas'!$O$14)),-J371,0))</f>
        <v>-92753.850000000064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Receitas'!$O$6)),J372,IF(AND(L372="Pago",OR(E372='PC Receitas'!$O$7,E372='PC Receitas'!$O$8,E372='PC Receitas'!$O$9,E372='PC Receitas'!$O$10,E372='PC Receitas'!$O$11,E372='PC Receitas'!$O$12,E372='PC Receitas'!$O$13,E372='PC Receitas'!$O$14)),-J372,0))</f>
        <v>-92753.850000000064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Receitas'!$O$6)),J373,IF(AND(L373="Pago",OR(E373='PC Receitas'!$O$7,E373='PC Receitas'!$O$8,E373='PC Receitas'!$O$9,E373='PC Receitas'!$O$10,E373='PC Receitas'!$O$11,E373='PC Receitas'!$O$12,E373='PC Receitas'!$O$13,E373='PC Receitas'!$O$14)),-J373,0))</f>
        <v>-92753.850000000064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Receitas'!$O$6)),J374,IF(AND(L374="Pago",OR(E374='PC Receitas'!$O$7,E374='PC Receitas'!$O$8,E374='PC Receitas'!$O$9,E374='PC Receitas'!$O$10,E374='PC Receitas'!$O$11,E374='PC Receitas'!$O$12,E374='PC Receitas'!$O$13,E374='PC Receitas'!$O$14)),-J374,0))</f>
        <v>-92753.850000000064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Receitas'!$O$6)),J375,IF(AND(L375="Pago",OR(E375='PC Receitas'!$O$7,E375='PC Receitas'!$O$8,E375='PC Receitas'!$O$9,E375='PC Receitas'!$O$10,E375='PC Receitas'!$O$11,E375='PC Receitas'!$O$12,E375='PC Receitas'!$O$13,E375='PC Receitas'!$O$14)),-J375,0))</f>
        <v>-92753.850000000064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Receitas'!$O$6)),J376,IF(AND(L376="Pago",OR(E376='PC Receitas'!$O$7,E376='PC Receitas'!$O$8,E376='PC Receitas'!$O$9,E376='PC Receitas'!$O$10,E376='PC Receitas'!$O$11,E376='PC Receitas'!$O$12,E376='PC Receitas'!$O$13,E376='PC Receitas'!$O$14)),-J376,0))</f>
        <v>-92753.850000000064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Receitas'!$O$6)),J377,IF(AND(L377="Pago",OR(E377='PC Receitas'!$O$7,E377='PC Receitas'!$O$8,E377='PC Receitas'!$O$9,E377='PC Receitas'!$O$10,E377='PC Receitas'!$O$11,E377='PC Receitas'!$O$12,E377='PC Receitas'!$O$13,E377='PC Receitas'!$O$14)),-J377,0))</f>
        <v>-92753.850000000064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Receitas'!$O$6)),J378,IF(AND(L378="Pago",OR(E378='PC Receitas'!$O$7,E378='PC Receitas'!$O$8,E378='PC Receitas'!$O$9,E378='PC Receitas'!$O$10,E378='PC Receitas'!$O$11,E378='PC Receitas'!$O$12,E378='PC Receitas'!$O$13,E378='PC Receitas'!$O$14)),-J378,0))</f>
        <v>-92753.850000000064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Receitas'!$O$6)),J379,IF(AND(L379="Pago",OR(E379='PC Receitas'!$O$7,E379='PC Receitas'!$O$8,E379='PC Receitas'!$O$9,E379='PC Receitas'!$O$10,E379='PC Receitas'!$O$11,E379='PC Receitas'!$O$12,E379='PC Receitas'!$O$13,E379='PC Receitas'!$O$14)),-J379,0))</f>
        <v>-92753.850000000064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Receitas'!$O$6)),J380,IF(AND(L380="Pago",OR(E380='PC Receitas'!$O$7,E380='PC Receitas'!$O$8,E380='PC Receitas'!$O$9,E380='PC Receitas'!$O$10,E380='PC Receitas'!$O$11,E380='PC Receitas'!$O$12,E380='PC Receitas'!$O$13,E380='PC Receitas'!$O$14)),-J380,0))</f>
        <v>-92753.850000000064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Receitas'!$O$6)),J381,IF(AND(L381="Pago",OR(E381='PC Receitas'!$O$7,E381='PC Receitas'!$O$8,E381='PC Receitas'!$O$9,E381='PC Receitas'!$O$10,E381='PC Receitas'!$O$11,E381='PC Receitas'!$O$12,E381='PC Receitas'!$O$13,E381='PC Receitas'!$O$14)),-J381,0))</f>
        <v>-92753.850000000064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Receitas'!$O$6)),J382,IF(AND(L382="Pago",OR(E382='PC Receitas'!$O$7,E382='PC Receitas'!$O$8,E382='PC Receitas'!$O$9,E382='PC Receitas'!$O$10,E382='PC Receitas'!$O$11,E382='PC Receitas'!$O$12,E382='PC Receitas'!$O$13,E382='PC Receitas'!$O$14)),-J382,0))</f>
        <v>-92753.850000000064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Receitas'!$O$6)),J383,IF(AND(L383="Pago",OR(E383='PC Receitas'!$O$7,E383='PC Receitas'!$O$8,E383='PC Receitas'!$O$9,E383='PC Receitas'!$O$10,E383='PC Receitas'!$O$11,E383='PC Receitas'!$O$12,E383='PC Receitas'!$O$13,E383='PC Receitas'!$O$14)),-J383,0))</f>
        <v>-92753.850000000064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Receitas'!$O$6)),J384,IF(AND(L384="Pago",OR(E384='PC Receitas'!$O$7,E384='PC Receitas'!$O$8,E384='PC Receitas'!$O$9,E384='PC Receitas'!$O$10,E384='PC Receitas'!$O$11,E384='PC Receitas'!$O$12,E384='PC Receitas'!$O$13,E384='PC Receitas'!$O$14)),-J384,0))</f>
        <v>-92753.850000000064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Receitas'!$O$6)),J385,IF(AND(L385="Pago",OR(E385='PC Receitas'!$O$7,E385='PC Receitas'!$O$8,E385='PC Receitas'!$O$9,E385='PC Receitas'!$O$10,E385='PC Receitas'!$O$11,E385='PC Receitas'!$O$12,E385='PC Receitas'!$O$13,E385='PC Receitas'!$O$14)),-J385,0))</f>
        <v>-92753.850000000064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Receitas'!$O$6)),J386,IF(AND(L386="Pago",OR(E386='PC Receitas'!$O$7,E386='PC Receitas'!$O$8,E386='PC Receitas'!$O$9,E386='PC Receitas'!$O$10,E386='PC Receitas'!$O$11,E386='PC Receitas'!$O$12,E386='PC Receitas'!$O$13,E386='PC Receitas'!$O$14)),-J386,0))</f>
        <v>-92753.850000000064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Receitas'!$O$6)),J387,IF(AND(L387="Pago",OR(E387='PC Receitas'!$O$7,E387='PC Receitas'!$O$8,E387='PC Receitas'!$O$9,E387='PC Receitas'!$O$10,E387='PC Receitas'!$O$11,E387='PC Receitas'!$O$12,E387='PC Receitas'!$O$13,E387='PC Receitas'!$O$14)),-J387,0))</f>
        <v>-92753.850000000064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Receitas'!$O$6)),J388,IF(AND(L388="Pago",OR(E388='PC Receitas'!$O$7,E388='PC Receitas'!$O$8,E388='PC Receitas'!$O$9,E388='PC Receitas'!$O$10,E388='PC Receitas'!$O$11,E388='PC Receitas'!$O$12,E388='PC Receitas'!$O$13,E388='PC Receitas'!$O$14)),-J388,0))</f>
        <v>-92753.850000000064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Receitas'!$O$6)),J389,IF(AND(L389="Pago",OR(E389='PC Receitas'!$O$7,E389='PC Receitas'!$O$8,E389='PC Receitas'!$O$9,E389='PC Receitas'!$O$10,E389='PC Receitas'!$O$11,E389='PC Receitas'!$O$12,E389='PC Receitas'!$O$13,E389='PC Receitas'!$O$14)),-J389,0))</f>
        <v>-92753.850000000064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Receitas'!$O$6)),J390,IF(AND(L390="Pago",OR(E390='PC Receitas'!$O$7,E390='PC Receitas'!$O$8,E390='PC Receitas'!$O$9,E390='PC Receitas'!$O$10,E390='PC Receitas'!$O$11,E390='PC Receitas'!$O$12,E390='PC Receitas'!$O$13,E390='PC Receitas'!$O$14)),-J390,0))</f>
        <v>-92753.850000000064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Receitas'!$O$6)),J391,IF(AND(L391="Pago",OR(E391='PC Receitas'!$O$7,E391='PC Receitas'!$O$8,E391='PC Receitas'!$O$9,E391='PC Receitas'!$O$10,E391='PC Receitas'!$O$11,E391='PC Receitas'!$O$12,E391='PC Receitas'!$O$13,E391='PC Receitas'!$O$14)),-J391,0))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Receitas'!$O$6)),J392,IF(AND(L392="Pago",OR(E392='PC Receitas'!$O$7,E392='PC Receitas'!$O$8,E392='PC Receitas'!$O$9,E392='PC Receitas'!$O$10,E392='PC Receitas'!$O$11,E392='PC Receitas'!$O$12,E392='PC Receitas'!$O$13,E392='PC Receitas'!$O$14)),-J392,0))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Receitas'!$O$6)),J393,IF(AND(L393="Pago",OR(E393='PC Receitas'!$O$7,E393='PC Receitas'!$O$8,E393='PC Receitas'!$O$9,E393='PC Receitas'!$O$10,E393='PC Receitas'!$O$11,E393='PC Receitas'!$O$12,E393='PC Receitas'!$O$13,E393='PC Receitas'!$O$14)),-J393,0))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Receitas'!$O$6)),J394,IF(AND(L394="Pago",OR(E394='PC Receitas'!$O$7,E394='PC Receitas'!$O$8,E394='PC Receitas'!$O$9,E394='PC Receitas'!$O$10,E394='PC Receitas'!$O$11,E394='PC Receitas'!$O$12,E394='PC Receitas'!$O$13,E394='PC Receitas'!$O$14)),-J394,0))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Receitas'!$O$6)),J395,IF(AND(L395="Pago",OR(E395='PC Receitas'!$O$7,E395='PC Receitas'!$O$8,E395='PC Receitas'!$O$9,E395='PC Receitas'!$O$10,E395='PC Receitas'!$O$11,E395='PC Receitas'!$O$12,E395='PC Receitas'!$O$13,E395='PC Receitas'!$O$14)),-J395,0))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Receitas'!$O$6)),J396,IF(AND(L396="Pago",OR(E396='PC Receitas'!$O$7,E396='PC Receitas'!$O$8,E396='PC Receitas'!$O$9,E396='PC Receitas'!$O$10,E396='PC Receitas'!$O$11,E396='PC Receitas'!$O$12,E396='PC Receitas'!$O$13,E396='PC Receitas'!$O$14)),-J396,0))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Receitas'!$O$6)),J397,IF(AND(L397="Pago",OR(E397='PC Receitas'!$O$7,E397='PC Receitas'!$O$8,E397='PC Receitas'!$O$9,E397='PC Receitas'!$O$10,E397='PC Receitas'!$O$11,E397='PC Receitas'!$O$12,E397='PC Receitas'!$O$13,E397='PC Receitas'!$O$14)),-J397,0))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Receitas'!$O$6)),J398,IF(AND(L398="Pago",OR(E398='PC Receitas'!$O$7,E398='PC Receitas'!$O$8,E398='PC Receitas'!$O$9,E398='PC Receitas'!$O$10,E398='PC Receitas'!$O$11,E398='PC Receitas'!$O$12,E398='PC Receitas'!$O$13,E398='PC Receitas'!$O$14)),-J398,0))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Receitas'!$O$6)),J399,IF(AND(L399="Pago",OR(E399='PC Receitas'!$O$7,E399='PC Receitas'!$O$8,E399='PC Receitas'!$O$9,E399='PC Receitas'!$O$10,E399='PC Receitas'!$O$11,E399='PC Receitas'!$O$12,E399='PC Receitas'!$O$13,E399='PC Receitas'!$O$14)),-J399,0))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Receitas'!$O$6)),J400,IF(AND(L400="Pago",OR(E400='PC Receitas'!$O$7,E400='PC Receitas'!$O$8,E400='PC Receitas'!$O$9,E400='PC Receitas'!$O$10,E400='PC Receitas'!$O$11,E400='PC Receitas'!$O$12,E400='PC Receitas'!$O$13,E400='PC Receitas'!$O$14)),-J400,0))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Receitas'!$O$6)),J401,IF(AND(L401="Pago",OR(E401='PC Receitas'!$O$7,E401='PC Receitas'!$O$8,E401='PC Receitas'!$O$9,E401='PC Receitas'!$O$10,E401='PC Receitas'!$O$11,E401='PC Receitas'!$O$12,E401='PC Receitas'!$O$13,E401='PC Receitas'!$O$14)),-J401,0))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Receitas'!$O$6)),J402,IF(AND(L402="Pago",OR(E402='PC Receitas'!$O$7,E402='PC Receitas'!$O$8,E402='PC Receitas'!$O$9,E402='PC Receitas'!$O$10,E402='PC Receitas'!$O$11,E402='PC Receitas'!$O$12,E402='PC Receitas'!$O$13,E402='PC Receitas'!$O$14)),-J402,0))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Receitas'!$O$6)),J403,IF(AND(L403="Pago",OR(E403='PC Receitas'!$O$7,E403='PC Receitas'!$O$8,E403='PC Receitas'!$O$9,E403='PC Receitas'!$O$10,E403='PC Receitas'!$O$11,E403='PC Receitas'!$O$12,E403='PC Receitas'!$O$13,E403='PC Receitas'!$O$14)),-J403,0))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Receitas'!$O$6)),J404,IF(AND(L404="Pago",OR(E404='PC Receitas'!$O$7,E404='PC Receitas'!$O$8,E404='PC Receitas'!$O$9,E404='PC Receitas'!$O$10,E404='PC Receitas'!$O$11,E404='PC Receitas'!$O$12,E404='PC Receitas'!$O$13,E404='PC Receitas'!$O$14)),-J404,0))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Receitas'!$O$6)),J405,IF(AND(L405="Pago",OR(E405='PC Receitas'!$O$7,E405='PC Receitas'!$O$8,E405='PC Receitas'!$O$9,E405='PC Receitas'!$O$10,E405='PC Receitas'!$O$11,E405='PC Receitas'!$O$12,E405='PC Receitas'!$O$13,E405='PC Receitas'!$O$14)),-J405,0))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Receitas'!$O$6)),J406,IF(AND(L406="Pago",OR(E406='PC Receitas'!$O$7,E406='PC Receitas'!$O$8,E406='PC Receitas'!$O$9,E406='PC Receitas'!$O$10,E406='PC Receitas'!$O$11,E406='PC Receitas'!$O$12,E406='PC Receitas'!$O$13,E406='PC Receitas'!$O$14)),-J406,0))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Receitas'!$O$6)),J407,IF(AND(L407="Pago",OR(E407='PC Receitas'!$O$7,E407='PC Receitas'!$O$8,E407='PC Receitas'!$O$9,E407='PC Receitas'!$O$10,E407='PC Receitas'!$O$11,E407='PC Receitas'!$O$12,E407='PC Receitas'!$O$13,E407='PC Receitas'!$O$14)),-J407,0))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Receitas'!$O$6)),J408,IF(AND(L408="Pago",OR(E408='PC Receitas'!$O$7,E408='PC Receitas'!$O$8,E408='PC Receitas'!$O$9,E408='PC Receitas'!$O$10,E408='PC Receitas'!$O$11,E408='PC Receitas'!$O$12,E408='PC Receitas'!$O$13,E408='PC Receitas'!$O$14)),-J408,0))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Receitas'!$O$6)),J409,IF(AND(L409="Pago",OR(E409='PC Receitas'!$O$7,E409='PC Receitas'!$O$8,E409='PC Receitas'!$O$9,E409='PC Receitas'!$O$10,E409='PC Receitas'!$O$11,E409='PC Receitas'!$O$12,E409='PC Receitas'!$O$13,E409='PC Receitas'!$O$14)),-J409,0))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Receitas'!$O$6)),J410,IF(AND(L410="Pago",OR(E410='PC Receitas'!$O$7,E410='PC Receitas'!$O$8,E410='PC Receitas'!$O$9,E410='PC Receitas'!$O$10,E410='PC Receitas'!$O$11,E410='PC Receitas'!$O$12,E410='PC Receitas'!$O$13,E410='PC Receitas'!$O$14)),-J410,0))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Receitas'!$O$6)),J411,IF(AND(L411="Pago",OR(E411='PC Receitas'!$O$7,E411='PC Receitas'!$O$8,E411='PC Receitas'!$O$9,E411='PC Receitas'!$O$10,E411='PC Receitas'!$O$11,E411='PC Receitas'!$O$12,E411='PC Receitas'!$O$13,E411='PC Receitas'!$O$14)),-J411,0))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Receitas'!$O$6)),J412,IF(AND(L412="Pago",OR(E412='PC Receitas'!$O$7,E412='PC Receitas'!$O$8,E412='PC Receitas'!$O$9,E412='PC Receitas'!$O$10,E412='PC Receitas'!$O$11,E412='PC Receitas'!$O$12,E412='PC Receitas'!$O$13,E412='PC Receitas'!$O$14)),-J412,0))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Receitas'!$O$6)),J413,IF(AND(L413="Pago",OR(E413='PC Receitas'!$O$7,E413='PC Receitas'!$O$8,E413='PC Receitas'!$O$9,E413='PC Receitas'!$O$10,E413='PC Receitas'!$O$11,E413='PC Receitas'!$O$12,E413='PC Receitas'!$O$13,E413='PC Receitas'!$O$14)),-J413,0))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Receitas'!$O$6)),J414,IF(AND(L414="Pago",OR(E414='PC Receitas'!$O$7,E414='PC Receitas'!$O$8,E414='PC Receitas'!$O$9,E414='PC Receitas'!$O$10,E414='PC Receitas'!$O$11,E414='PC Receitas'!$O$12,E414='PC Receitas'!$O$13,E414='PC Receitas'!$O$14)),-J414,0))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Receitas'!$O$6)),J415,IF(AND(L415="Pago",OR(E415='PC Receitas'!$O$7,E415='PC Receitas'!$O$8,E415='PC Receitas'!$O$9,E415='PC Receitas'!$O$10,E415='PC Receitas'!$O$11,E415='PC Receitas'!$O$12,E415='PC Receitas'!$O$13,E415='PC Receitas'!$O$14)),-J415,0))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Receitas'!$O$6)),J416,IF(AND(L416="Pago",OR(E416='PC Receitas'!$O$7,E416='PC Receitas'!$O$8,E416='PC Receitas'!$O$9,E416='PC Receitas'!$O$10,E416='PC Receitas'!$O$11,E416='PC Receitas'!$O$12,E416='PC Receitas'!$O$13,E416='PC Receitas'!$O$14)),-J416,0))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Receitas'!$O$6)),J417,IF(AND(L417="Pago",OR(E417='PC Receitas'!$O$7,E417='PC Receitas'!$O$8,E417='PC Receitas'!$O$9,E417='PC Receitas'!$O$10,E417='PC Receitas'!$O$11,E417='PC Receitas'!$O$12,E417='PC Receitas'!$O$13,E417='PC Receitas'!$O$14)),-J417,0))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Receitas'!$O$6)),J418,IF(AND(L418="Pago",OR(E418='PC Receitas'!$O$7,E418='PC Receitas'!$O$8,E418='PC Receitas'!$O$9,E418='PC Receitas'!$O$10,E418='PC Receitas'!$O$11,E418='PC Receitas'!$O$12,E418='PC Receitas'!$O$13,E418='PC Receitas'!$O$14)),-J418,0))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Receitas'!$O$6)),J419,IF(AND(L419="Pago",OR(E419='PC Receitas'!$O$7,E419='PC Receitas'!$O$8,E419='PC Receitas'!$O$9,E419='PC Receitas'!$O$10,E419='PC Receitas'!$O$11,E419='PC Receitas'!$O$12,E419='PC Receitas'!$O$13,E419='PC Receitas'!$O$14)),-J419,0))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Receitas'!$O$6)),J420,IF(AND(L420="Pago",OR(E420='PC Receitas'!$O$7,E420='PC Receitas'!$O$8,E420='PC Receitas'!$O$9,E420='PC Receitas'!$O$10,E420='PC Receitas'!$O$11,E420='PC Receitas'!$O$12,E420='PC Receitas'!$O$13,E420='PC Receitas'!$O$14)),-J420,0))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Receitas'!$O$6)),J421,IF(AND(L421="Pago",OR(E421='PC Receitas'!$O$7,E421='PC Receitas'!$O$8,E421='PC Receitas'!$O$9,E421='PC Receitas'!$O$10,E421='PC Receitas'!$O$11,E421='PC Receitas'!$O$12,E421='PC Receitas'!$O$13,E421='PC Receitas'!$O$14)),-J421,0))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Receitas'!$O$6)),J422,IF(AND(L422="Pago",OR(E422='PC Receitas'!$O$7,E422='PC Receitas'!$O$8,E422='PC Receitas'!$O$9,E422='PC Receitas'!$O$10,E422='PC Receitas'!$O$11,E422='PC Receitas'!$O$12,E422='PC Receitas'!$O$13,E422='PC Receitas'!$O$14)),-J422,0))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Receitas'!$O$6)),J423,IF(AND(L423="Pago",OR(E423='PC Receitas'!$O$7,E423='PC Receitas'!$O$8,E423='PC Receitas'!$O$9,E423='PC Receitas'!$O$10,E423='PC Receitas'!$O$11,E423='PC Receitas'!$O$12,E423='PC Receitas'!$O$13,E423='PC Receitas'!$O$14)),-J423,0))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Receitas'!$O$6)),J424,IF(AND(L424="Pago",OR(E424='PC Receitas'!$O$7,E424='PC Receitas'!$O$8,E424='PC Receitas'!$O$9,E424='PC Receitas'!$O$10,E424='PC Receitas'!$O$11,E424='PC Receitas'!$O$12,E424='PC Receitas'!$O$13,E424='PC Receitas'!$O$14)),-J424,0))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Receitas'!$O$6)),J425,IF(AND(L425="Pago",OR(E425='PC Receitas'!$O$7,E425='PC Receitas'!$O$8,E425='PC Receitas'!$O$9,E425='PC Receitas'!$O$10,E425='PC Receitas'!$O$11,E425='PC Receitas'!$O$12,E425='PC Receitas'!$O$13,E425='PC Receitas'!$O$14)),-J425,0))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Receitas'!$O$6)),J426,IF(AND(L426="Pago",OR(E426='PC Receitas'!$O$7,E426='PC Receitas'!$O$8,E426='PC Receitas'!$O$9,E426='PC Receitas'!$O$10,E426='PC Receitas'!$O$11,E426='PC Receitas'!$O$12,E426='PC Receitas'!$O$13,E426='PC Receitas'!$O$14)),-J426,0))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Receitas'!$O$6)),J427,IF(AND(L427="Pago",OR(E427='PC Receitas'!$O$7,E427='PC Receitas'!$O$8,E427='PC Receitas'!$O$9,E427='PC Receitas'!$O$10,E427='PC Receitas'!$O$11,E427='PC Receitas'!$O$12,E427='PC Receitas'!$O$13,E427='PC Receitas'!$O$14)),-J427,0))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Receitas'!$O$6)),J428,IF(AND(L428="Pago",OR(E428='PC Receitas'!$O$7,E428='PC Receitas'!$O$8,E428='PC Receitas'!$O$9,E428='PC Receitas'!$O$10,E428='PC Receitas'!$O$11,E428='PC Receitas'!$O$12,E428='PC Receitas'!$O$13,E428='PC Receitas'!$O$14)),-J428,0))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Receitas'!$O$6)),J429,IF(AND(L429="Pago",OR(E429='PC Receitas'!$O$7,E429='PC Receitas'!$O$8,E429='PC Receitas'!$O$9,E429='PC Receitas'!$O$10,E429='PC Receitas'!$O$11,E429='PC Receitas'!$O$12,E429='PC Receitas'!$O$13,E429='PC Receitas'!$O$14)),-J429,0))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Receitas'!$O$6)),J430,IF(AND(L430="Pago",OR(E430='PC Receitas'!$O$7,E430='PC Receitas'!$O$8,E430='PC Receitas'!$O$9,E430='PC Receitas'!$O$10,E430='PC Receitas'!$O$11,E430='PC Receitas'!$O$12,E430='PC Receitas'!$O$13,E430='PC Receitas'!$O$14)),-J430,0))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Receitas'!$O$6)),J431,IF(AND(L431="Pago",OR(E431='PC Receitas'!$O$7,E431='PC Receitas'!$O$8,E431='PC Receitas'!$O$9,E431='PC Receitas'!$O$10,E431='PC Receitas'!$O$11,E431='PC Receitas'!$O$12,E431='PC Receitas'!$O$13,E431='PC Receitas'!$O$14)),-J431,0))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Receitas'!$O$6)),J432,IF(AND(L432="Pago",OR(E432='PC Receitas'!$O$7,E432='PC Receitas'!$O$8,E432='PC Receitas'!$O$9,E432='PC Receitas'!$O$10,E432='PC Receitas'!$O$11,E432='PC Receitas'!$O$12,E432='PC Receitas'!$O$13,E432='PC Receitas'!$O$14)),-J432,0))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Receitas'!$O$6)),J433,IF(AND(L433="Pago",OR(E433='PC Receitas'!$O$7,E433='PC Receitas'!$O$8,E433='PC Receitas'!$O$9,E433='PC Receitas'!$O$10,E433='PC Receitas'!$O$11,E433='PC Receitas'!$O$12,E433='PC Receitas'!$O$13,E433='PC Receitas'!$O$14)),-J433,0))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Receitas'!$O$6)),J434,IF(AND(L434="Pago",OR(E434='PC Receitas'!$O$7,E434='PC Receitas'!$O$8,E434='PC Receitas'!$O$9,E434='PC Receitas'!$O$10,E434='PC Receitas'!$O$11,E434='PC Receitas'!$O$12,E434='PC Receitas'!$O$13,E434='PC Receitas'!$O$14)),-J434,0))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Receitas'!$O$6)),J435,IF(AND(L435="Pago",OR(E435='PC Receitas'!$O$7,E435='PC Receitas'!$O$8,E435='PC Receitas'!$O$9,E435='PC Receitas'!$O$10,E435='PC Receitas'!$O$11,E435='PC Receitas'!$O$12,E435='PC Receitas'!$O$13,E435='PC Receitas'!$O$14)),-J435,0))</f>
        <v>-92753.850000000064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Receitas'!$O$6)),J436,IF(AND(L436="Pago",OR(E436='PC Receitas'!$O$7,E436='PC Receitas'!$O$8,E436='PC Receitas'!$O$9,E436='PC Receitas'!$O$10,E436='PC Receitas'!$O$11,E436='PC Receitas'!$O$12,E436='PC Receitas'!$O$13,E436='PC Receitas'!$O$14)),-J436,0))</f>
        <v>-92753.850000000064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Receitas'!$O$6)),J437,IF(AND(L437="Pago",OR(E437='PC Receitas'!$O$7,E437='PC Receitas'!$O$8,E437='PC Receitas'!$O$9,E437='PC Receitas'!$O$10,E437='PC Receitas'!$O$11,E437='PC Receitas'!$O$12,E437='PC Receitas'!$O$13,E437='PC Receitas'!$O$14)),-J437,0))</f>
        <v>-92753.850000000064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Receitas'!$O$6)),J438,IF(AND(L438="Pago",OR(E438='PC Receitas'!$O$7,E438='PC Receitas'!$O$8,E438='PC Receitas'!$O$9,E438='PC Receitas'!$O$10,E438='PC Receitas'!$O$11,E438='PC Receitas'!$O$12,E438='PC Receitas'!$O$13,E438='PC Receitas'!$O$14)),-J438,0))</f>
        <v>-92753.850000000064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Receitas'!$O$6)),J439,IF(AND(L439="Pago",OR(E439='PC Receitas'!$O$7,E439='PC Receitas'!$O$8,E439='PC Receitas'!$O$9,E439='PC Receitas'!$O$10,E439='PC Receitas'!$O$11,E439='PC Receitas'!$O$12,E439='PC Receitas'!$O$13,E439='PC Receitas'!$O$14)),-J439,0))</f>
        <v>-92753.850000000064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Receitas'!$O$6)),J440,IF(AND(L440="Pago",OR(E440='PC Receitas'!$O$7,E440='PC Receitas'!$O$8,E440='PC Receitas'!$O$9,E440='PC Receitas'!$O$10,E440='PC Receitas'!$O$11,E440='PC Receitas'!$O$12,E440='PC Receitas'!$O$13,E440='PC Receitas'!$O$14)),-J440,0))</f>
        <v>-92753.850000000064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Receitas'!$O$6)),J441,IF(AND(L441="Pago",OR(E441='PC Receitas'!$O$7,E441='PC Receitas'!$O$8,E441='PC Receitas'!$O$9,E441='PC Receitas'!$O$10,E441='PC Receitas'!$O$11,E441='PC Receitas'!$O$12,E441='PC Receitas'!$O$13,E441='PC Receitas'!$O$14)),-J441,0))</f>
        <v>-92753.850000000064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Receitas'!$O$6)),J442,IF(AND(L442="Pago",OR(E442='PC Receitas'!$O$7,E442='PC Receitas'!$O$8,E442='PC Receitas'!$O$9,E442='PC Receitas'!$O$10,E442='PC Receitas'!$O$11,E442='PC Receitas'!$O$12,E442='PC Receitas'!$O$13,E442='PC Receitas'!$O$14)),-J442,0))</f>
        <v>-92753.850000000064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Receitas'!$O$6)),J443,IF(AND(L443="Pago",OR(E443='PC Receitas'!$O$7,E443='PC Receitas'!$O$8,E443='PC Receitas'!$O$9,E443='PC Receitas'!$O$10,E443='PC Receitas'!$O$11,E443='PC Receitas'!$O$12,E443='PC Receitas'!$O$13,E443='PC Receitas'!$O$14)),-J443,0))</f>
        <v>-92753.850000000064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Receitas'!$O$6)),J444,IF(AND(L444="Pago",OR(E444='PC Receitas'!$O$7,E444='PC Receitas'!$O$8,E444='PC Receitas'!$O$9,E444='PC Receitas'!$O$10,E444='PC Receitas'!$O$11,E444='PC Receitas'!$O$12,E444='PC Receitas'!$O$13,E444='PC Receitas'!$O$14)),-J444,0))</f>
        <v>-92753.850000000064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Receitas'!$O$6)),J445,IF(AND(L445="Pago",OR(E445='PC Receitas'!$O$7,E445='PC Receitas'!$O$8,E445='PC Receitas'!$O$9,E445='PC Receitas'!$O$10,E445='PC Receitas'!$O$11,E445='PC Receitas'!$O$12,E445='PC Receitas'!$O$13,E445='PC Receitas'!$O$14)),-J445,0))</f>
        <v>-92753.850000000064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Receitas'!$O$6)),J446,IF(AND(L446="Pago",OR(E446='PC Receitas'!$O$7,E446='PC Receitas'!$O$8,E446='PC Receitas'!$O$9,E446='PC Receitas'!$O$10,E446='PC Receitas'!$O$11,E446='PC Receitas'!$O$12,E446='PC Receitas'!$O$13,E446='PC Receitas'!$O$14)),-J446,0))</f>
        <v>-92753.850000000064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Receitas'!$O$6)),J447,IF(AND(L447="Pago",OR(E447='PC Receitas'!$O$7,E447='PC Receitas'!$O$8,E447='PC Receitas'!$O$9,E447='PC Receitas'!$O$10,E447='PC Receitas'!$O$11,E447='PC Receitas'!$O$12,E447='PC Receitas'!$O$13,E447='PC Receitas'!$O$14)),-J447,0))</f>
        <v>-92753.850000000064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Receitas'!$O$6)),J448,IF(AND(L448="Pago",OR(E448='PC Receitas'!$O$7,E448='PC Receitas'!$O$8,E448='PC Receitas'!$O$9,E448='PC Receitas'!$O$10,E448='PC Receitas'!$O$11,E448='PC Receitas'!$O$12,E448='PC Receitas'!$O$13,E448='PC Receitas'!$O$14)),-J448,0))</f>
        <v>-92753.850000000064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Receitas'!$O$6)),J449,IF(AND(L449="Pago",OR(E449='PC Receitas'!$O$7,E449='PC Receitas'!$O$8,E449='PC Receitas'!$O$9,E449='PC Receitas'!$O$10,E449='PC Receitas'!$O$11,E449='PC Receitas'!$O$12,E449='PC Receitas'!$O$13,E449='PC Receitas'!$O$14)),-J449,0))</f>
        <v>-92753.850000000064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Receitas'!$O$6)),J450,IF(AND(L450="Pago",OR(E450='PC Receitas'!$O$7,E450='PC Receitas'!$O$8,E450='PC Receitas'!$O$9,E450='PC Receitas'!$O$10,E450='PC Receitas'!$O$11,E450='PC Receitas'!$O$12,E450='PC Receitas'!$O$13,E450='PC Receitas'!$O$14)),-J450,0))</f>
        <v>-92753.850000000064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Receitas'!$O$6)),J451,IF(AND(L451="Pago",OR(E451='PC Receitas'!$O$7,E451='PC Receitas'!$O$8,E451='PC Receitas'!$O$9,E451='PC Receitas'!$O$10,E451='PC Receitas'!$O$11,E451='PC Receitas'!$O$12,E451='PC Receitas'!$O$13,E451='PC Receitas'!$O$14)),-J451,0))</f>
        <v>-92753.850000000064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Receitas'!$O$6)),J452,IF(AND(L452="Pago",OR(E452='PC Receitas'!$O$7,E452='PC Receitas'!$O$8,E452='PC Receitas'!$O$9,E452='PC Receitas'!$O$10,E452='PC Receitas'!$O$11,E452='PC Receitas'!$O$12,E452='PC Receitas'!$O$13,E452='PC Receitas'!$O$14)),-J452,0))</f>
        <v>-92753.850000000064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Receitas'!$O$6)),J453,IF(AND(L453="Pago",OR(E453='PC Receitas'!$O$7,E453='PC Receitas'!$O$8,E453='PC Receitas'!$O$9,E453='PC Receitas'!$O$10,E453='PC Receitas'!$O$11,E453='PC Receitas'!$O$12,E453='PC Receitas'!$O$13,E453='PC Receitas'!$O$14)),-J453,0))</f>
        <v>-92753.850000000064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Receitas'!$O$6)),J454,IF(AND(L454="Pago",OR(E454='PC Receitas'!$O$7,E454='PC Receitas'!$O$8,E454='PC Receitas'!$O$9,E454='PC Receitas'!$O$10,E454='PC Receitas'!$O$11,E454='PC Receitas'!$O$12,E454='PC Receitas'!$O$13,E454='PC Receitas'!$O$14)),-J454,0))</f>
        <v>-92753.850000000064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Receitas'!$O$6)),J455,IF(AND(L455="Pago",OR(E455='PC Receitas'!$O$7,E455='PC Receitas'!$O$8,E455='PC Receitas'!$O$9,E455='PC Receitas'!$O$10,E455='PC Receitas'!$O$11,E455='PC Receitas'!$O$12,E455='PC Receitas'!$O$13,E455='PC Receitas'!$O$14)),-J455,0))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Receitas'!$O$6)),J456,IF(AND(L456="Pago",OR(E456='PC Receitas'!$O$7,E456='PC Receitas'!$O$8,E456='PC Receitas'!$O$9,E456='PC Receitas'!$O$10,E456='PC Receitas'!$O$11,E456='PC Receitas'!$O$12,E456='PC Receitas'!$O$13,E456='PC Receitas'!$O$14)),-J456,0))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Receitas'!$O$6)),J457,IF(AND(L457="Pago",OR(E457='PC Receitas'!$O$7,E457='PC Receitas'!$O$8,E457='PC Receitas'!$O$9,E457='PC Receitas'!$O$10,E457='PC Receitas'!$O$11,E457='PC Receitas'!$O$12,E457='PC Receitas'!$O$13,E457='PC Receitas'!$O$14)),-J457,0))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Receitas'!$O$6)),J458,IF(AND(L458="Pago",OR(E458='PC Receitas'!$O$7,E458='PC Receitas'!$O$8,E458='PC Receitas'!$O$9,E458='PC Receitas'!$O$10,E458='PC Receitas'!$O$11,E458='PC Receitas'!$O$12,E458='PC Receitas'!$O$13,E458='PC Receitas'!$O$14)),-J458,0))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Receitas'!$O$6)),J459,IF(AND(L459="Pago",OR(E459='PC Receitas'!$O$7,E459='PC Receitas'!$O$8,E459='PC Receitas'!$O$9,E459='PC Receitas'!$O$10,E459='PC Receitas'!$O$11,E459='PC Receitas'!$O$12,E459='PC Receitas'!$O$13,E459='PC Receitas'!$O$14)),-J459,0))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Receitas'!$O$6)),J460,IF(AND(L460="Pago",OR(E460='PC Receitas'!$O$7,E460='PC Receitas'!$O$8,E460='PC Receitas'!$O$9,E460='PC Receitas'!$O$10,E460='PC Receitas'!$O$11,E460='PC Receitas'!$O$12,E460='PC Receitas'!$O$13,E460='PC Receitas'!$O$14)),-J460,0))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Receitas'!$O$6)),J461,IF(AND(L461="Pago",OR(E461='PC Receitas'!$O$7,E461='PC Receitas'!$O$8,E461='PC Receitas'!$O$9,E461='PC Receitas'!$O$10,E461='PC Receitas'!$O$11,E461='PC Receitas'!$O$12,E461='PC Receitas'!$O$13,E461='PC Receitas'!$O$14)),-J461,0))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Receitas'!$O$6)),J462,IF(AND(L462="Pago",OR(E462='PC Receitas'!$O$7,E462='PC Receitas'!$O$8,E462='PC Receitas'!$O$9,E462='PC Receitas'!$O$10,E462='PC Receitas'!$O$11,E462='PC Receitas'!$O$12,E462='PC Receitas'!$O$13,E462='PC Receitas'!$O$14)),-J462,0))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Receitas'!$O$6)),J463,IF(AND(L463="Pago",OR(E463='PC Receitas'!$O$7,E463='PC Receitas'!$O$8,E463='PC Receitas'!$O$9,E463='PC Receitas'!$O$10,E463='PC Receitas'!$O$11,E463='PC Receitas'!$O$12,E463='PC Receitas'!$O$13,E463='PC Receitas'!$O$14)),-J463,0))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Receitas'!$O$6)),J464,IF(AND(L464="Pago",OR(E464='PC Receitas'!$O$7,E464='PC Receitas'!$O$8,E464='PC Receitas'!$O$9,E464='PC Receitas'!$O$10,E464='PC Receitas'!$O$11,E464='PC Receitas'!$O$12,E464='PC Receitas'!$O$13,E464='PC Receitas'!$O$14)),-J464,0))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Receitas'!$O$6)),J465,IF(AND(L465="Pago",OR(E465='PC Receitas'!$O$7,E465='PC Receitas'!$O$8,E465='PC Receitas'!$O$9,E465='PC Receitas'!$O$10,E465='PC Receitas'!$O$11,E465='PC Receitas'!$O$12,E465='PC Receitas'!$O$13,E465='PC Receitas'!$O$14)),-J465,0))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Receitas'!$O$6)),J466,IF(AND(L466="Pago",OR(E466='PC Receitas'!$O$7,E466='PC Receitas'!$O$8,E466='PC Receitas'!$O$9,E466='PC Receitas'!$O$10,E466='PC Receitas'!$O$11,E466='PC Receitas'!$O$12,E466='PC Receitas'!$O$13,E466='PC Receitas'!$O$14)),-J466,0))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Receitas'!$O$6)),J467,IF(AND(L467="Pago",OR(E467='PC Receitas'!$O$7,E467='PC Receitas'!$O$8,E467='PC Receitas'!$O$9,E467='PC Receitas'!$O$10,E467='PC Receitas'!$O$11,E467='PC Receitas'!$O$12,E467='PC Receitas'!$O$13,E467='PC Receitas'!$O$14)),-J467,0))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Receitas'!$O$6)),J468,IF(AND(L468="Pago",OR(E468='PC Receitas'!$O$7,E468='PC Receitas'!$O$8,E468='PC Receitas'!$O$9,E468='PC Receitas'!$O$10,E468='PC Receitas'!$O$11,E468='PC Receitas'!$O$12,E468='PC Receitas'!$O$13,E468='PC Receitas'!$O$14)),-J468,0))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Receitas'!$O$6)),J469,IF(AND(L469="Pago",OR(E469='PC Receitas'!$O$7,E469='PC Receitas'!$O$8,E469='PC Receitas'!$O$9,E469='PC Receitas'!$O$10,E469='PC Receitas'!$O$11,E469='PC Receitas'!$O$12,E469='PC Receitas'!$O$13,E469='PC Receitas'!$O$14)),-J469,0))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Receitas'!$O$6)),J470,IF(AND(L470="Pago",OR(E470='PC Receitas'!$O$7,E470='PC Receitas'!$O$8,E470='PC Receitas'!$O$9,E470='PC Receitas'!$O$10,E470='PC Receitas'!$O$11,E470='PC Receitas'!$O$12,E470='PC Receitas'!$O$13,E470='PC Receitas'!$O$14)),-J470,0))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Receitas'!$O$6)),J471,IF(AND(L471="Pago",OR(E471='PC Receitas'!$O$7,E471='PC Receitas'!$O$8,E471='PC Receitas'!$O$9,E471='PC Receitas'!$O$10,E471='PC Receitas'!$O$11,E471='PC Receitas'!$O$12,E471='PC Receitas'!$O$13,E471='PC Receitas'!$O$14)),-J471,0))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Receitas'!$O$6)),J472,IF(AND(L472="Pago",OR(E472='PC Receitas'!$O$7,E472='PC Receitas'!$O$8,E472='PC Receitas'!$O$9,E472='PC Receitas'!$O$10,E472='PC Receitas'!$O$11,E472='PC Receitas'!$O$12,E472='PC Receitas'!$O$13,E472='PC Receitas'!$O$14)),-J472,0))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Receitas'!$O$6)),J473,IF(AND(L473="Pago",OR(E473='PC Receitas'!$O$7,E473='PC Receitas'!$O$8,E473='PC Receitas'!$O$9,E473='PC Receitas'!$O$10,E473='PC Receitas'!$O$11,E473='PC Receitas'!$O$12,E473='PC Receitas'!$O$13,E473='PC Receitas'!$O$14)),-J473,0))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Receitas'!$O$6)),J474,IF(AND(L474="Pago",OR(E474='PC Receitas'!$O$7,E474='PC Receitas'!$O$8,E474='PC Receitas'!$O$9,E474='PC Receitas'!$O$10,E474='PC Receitas'!$O$11,E474='PC Receitas'!$O$12,E474='PC Receitas'!$O$13,E474='PC Receitas'!$O$14)),-J474,0))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Receitas'!$O$6)),J475,IF(AND(L475="Pago",OR(E475='PC Receitas'!$O$7,E475='PC Receitas'!$O$8,E475='PC Receitas'!$O$9,E475='PC Receitas'!$O$10,E475='PC Receitas'!$O$11,E475='PC Receitas'!$O$12,E475='PC Receitas'!$O$13,E475='PC Receitas'!$O$14)),-J475,0))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Receitas'!$O$6)),J476,IF(AND(L476="Pago",OR(E476='PC Receitas'!$O$7,E476='PC Receitas'!$O$8,E476='PC Receitas'!$O$9,E476='PC Receitas'!$O$10,E476='PC Receitas'!$O$11,E476='PC Receitas'!$O$12,E476='PC Receitas'!$O$13,E476='PC Receitas'!$O$14)),-J476,0))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Receitas'!$O$6)),J477,IF(AND(L477="Pago",OR(E477='PC Receitas'!$O$7,E477='PC Receitas'!$O$8,E477='PC Receitas'!$O$9,E477='PC Receitas'!$O$10,E477='PC Receitas'!$O$11,E477='PC Receitas'!$O$12,E477='PC Receitas'!$O$13,E477='PC Receitas'!$O$14)),-J477,0))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Receitas'!$O$6)),J478,IF(AND(L478="Pago",OR(E478='PC Receitas'!$O$7,E478='PC Receitas'!$O$8,E478='PC Receitas'!$O$9,E478='PC Receitas'!$O$10,E478='PC Receitas'!$O$11,E478='PC Receitas'!$O$12,E478='PC Receitas'!$O$13,E478='PC Receitas'!$O$14)),-J478,0))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Receitas'!$O$6)),J479,IF(AND(L479="Pago",OR(E479='PC Receitas'!$O$7,E479='PC Receitas'!$O$8,E479='PC Receitas'!$O$9,E479='PC Receitas'!$O$10,E479='PC Receitas'!$O$11,E479='PC Receitas'!$O$12,E479='PC Receitas'!$O$13,E479='PC Receitas'!$O$14)),-J479,0))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Receitas'!$O$6)),J480,IF(AND(L480="Pago",OR(E480='PC Receitas'!$O$7,E480='PC Receitas'!$O$8,E480='PC Receitas'!$O$9,E480='PC Receitas'!$O$10,E480='PC Receitas'!$O$11,E480='PC Receitas'!$O$12,E480='PC Receitas'!$O$13,E480='PC Receitas'!$O$14)),-J480,0))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Receitas'!$O$6)),J481,IF(AND(L481="Pago",OR(E481='PC Receitas'!$O$7,E481='PC Receitas'!$O$8,E481='PC Receitas'!$O$9,E481='PC Receitas'!$O$10,E481='PC Receitas'!$O$11,E481='PC Receitas'!$O$12,E481='PC Receitas'!$O$13,E481='PC Receitas'!$O$14)),-J481,0))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Receitas'!$O$6)),J482,IF(AND(L482="Pago",OR(E482='PC Receitas'!$O$7,E482='PC Receitas'!$O$8,E482='PC Receitas'!$O$9,E482='PC Receitas'!$O$10,E482='PC Receitas'!$O$11,E482='PC Receitas'!$O$12,E482='PC Receitas'!$O$13,E482='PC Receitas'!$O$14)),-J482,0))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Receitas'!$O$6)),J483,IF(AND(L483="Pago",OR(E483='PC Receitas'!$O$7,E483='PC Receitas'!$O$8,E483='PC Receitas'!$O$9,E483='PC Receitas'!$O$10,E483='PC Receitas'!$O$11,E483='PC Receitas'!$O$12,E483='PC Receitas'!$O$13,E483='PC Receitas'!$O$14)),-J483,0))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Receitas'!$O$6)),J484,IF(AND(L484="Pago",OR(E484='PC Receitas'!$O$7,E484='PC Receitas'!$O$8,E484='PC Receitas'!$O$9,E484='PC Receitas'!$O$10,E484='PC Receitas'!$O$11,E484='PC Receitas'!$O$12,E484='PC Receitas'!$O$13,E484='PC Receitas'!$O$14)),-J484,0))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Receitas'!$O$6)),J485,IF(AND(L485="Pago",OR(E485='PC Receitas'!$O$7,E485='PC Receitas'!$O$8,E485='PC Receitas'!$O$9,E485='PC Receitas'!$O$10,E485='PC Receitas'!$O$11,E485='PC Receitas'!$O$12,E485='PC Receitas'!$O$13,E485='PC Receitas'!$O$14)),-J485,0))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Receitas'!$O$6)),J486,IF(AND(L486="Pago",OR(E486='PC Receitas'!$O$7,E486='PC Receitas'!$O$8,E486='PC Receitas'!$O$9,E486='PC Receitas'!$O$10,E486='PC Receitas'!$O$11,E486='PC Receitas'!$O$12,E486='PC Receitas'!$O$13,E486='PC Receitas'!$O$14)),-J486,0))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Receitas'!$O$6)),J487,IF(AND(L487="Pago",OR(E487='PC Receitas'!$O$7,E487='PC Receitas'!$O$8,E487='PC Receitas'!$O$9,E487='PC Receitas'!$O$10,E487='PC Receitas'!$O$11,E487='PC Receitas'!$O$12,E487='PC Receitas'!$O$13,E487='PC Receitas'!$O$14)),-J487,0))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Receitas'!$O$6)),J488,IF(AND(L488="Pago",OR(E488='PC Receitas'!$O$7,E488='PC Receitas'!$O$8,E488='PC Receitas'!$O$9,E488='PC Receitas'!$O$10,E488='PC Receitas'!$O$11,E488='PC Receitas'!$O$12,E488='PC Receitas'!$O$13,E488='PC Receitas'!$O$14)),-J488,0))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Receitas'!$O$6)),J489,IF(AND(L489="Pago",OR(E489='PC Receitas'!$O$7,E489='PC Receitas'!$O$8,E489='PC Receitas'!$O$9,E489='PC Receitas'!$O$10,E489='PC Receitas'!$O$11,E489='PC Receitas'!$O$12,E489='PC Receitas'!$O$13,E489='PC Receitas'!$O$14)),-J489,0))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Receitas'!$O$6)),J490,IF(AND(L490="Pago",OR(E490='PC Receitas'!$O$7,E490='PC Receitas'!$O$8,E490='PC Receitas'!$O$9,E490='PC Receitas'!$O$10,E490='PC Receitas'!$O$11,E490='PC Receitas'!$O$12,E490='PC Receitas'!$O$13,E490='PC Receitas'!$O$14)),-J490,0))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Receitas'!$O$6)),J491,IF(AND(L491="Pago",OR(E491='PC Receitas'!$O$7,E491='PC Receitas'!$O$8,E491='PC Receitas'!$O$9,E491='PC Receitas'!$O$10,E491='PC Receitas'!$O$11,E491='PC Receitas'!$O$12,E491='PC Receitas'!$O$13,E491='PC Receitas'!$O$14)),-J491,0))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Receitas'!$O$6)),J492,IF(AND(L492="Pago",OR(E492='PC Receitas'!$O$7,E492='PC Receitas'!$O$8,E492='PC Receitas'!$O$9,E492='PC Receitas'!$O$10,E492='PC Receitas'!$O$11,E492='PC Receitas'!$O$12,E492='PC Receitas'!$O$13,E492='PC Receitas'!$O$14)),-J492,0))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Receitas'!$O$6)),J493,IF(AND(L493="Pago",OR(E493='PC Receitas'!$O$7,E493='PC Receitas'!$O$8,E493='PC Receitas'!$O$9,E493='PC Receitas'!$O$10,E493='PC Receitas'!$O$11,E493='PC Receitas'!$O$12,E493='PC Receitas'!$O$13,E493='PC Receitas'!$O$14)),-J493,0))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Receitas'!$O$6)),J494,IF(AND(L494="Pago",OR(E494='PC Receitas'!$O$7,E494='PC Receitas'!$O$8,E494='PC Receitas'!$O$9,E494='PC Receitas'!$O$10,E494='PC Receitas'!$O$11,E494='PC Receitas'!$O$12,E494='PC Receitas'!$O$13,E494='PC Receitas'!$O$14)),-J494,0))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Receitas'!$O$6)),J495,IF(AND(L495="Pago",OR(E495='PC Receitas'!$O$7,E495='PC Receitas'!$O$8,E495='PC Receitas'!$O$9,E495='PC Receitas'!$O$10,E495='PC Receitas'!$O$11,E495='PC Receitas'!$O$12,E495='PC Receitas'!$O$13,E495='PC Receitas'!$O$14)),-J495,0))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Receitas'!$O$6)),J496,IF(AND(L496="Pago",OR(E496='PC Receitas'!$O$7,E496='PC Receitas'!$O$8,E496='PC Receitas'!$O$9,E496='PC Receitas'!$O$10,E496='PC Receitas'!$O$11,E496='PC Receitas'!$O$12,E496='PC Receitas'!$O$13,E496='PC Receitas'!$O$14)),-J496,0))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Receitas'!$O$6)),J497,IF(AND(L497="Pago",OR(E497='PC Receitas'!$O$7,E497='PC Receitas'!$O$8,E497='PC Receitas'!$O$9,E497='PC Receitas'!$O$10,E497='PC Receitas'!$O$11,E497='PC Receitas'!$O$12,E497='PC Receitas'!$O$13,E497='PC Receitas'!$O$14)),-J497,0))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Receitas'!$O$6)),J498,IF(AND(L498="Pago",OR(E498='PC Receitas'!$O$7,E498='PC Receitas'!$O$8,E498='PC Receitas'!$O$9,E498='PC Receitas'!$O$10,E498='PC Receitas'!$O$11,E498='PC Receitas'!$O$12,E498='PC Receitas'!$O$13,E498='PC Receitas'!$O$14)),-J498,0))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Receitas'!$O$6)),J499,IF(AND(L499="Pago",OR(E499='PC Receitas'!$O$7,E499='PC Receitas'!$O$8,E499='PC Receitas'!$O$9,E499='PC Receitas'!$O$10,E499='PC Receitas'!$O$11,E499='PC Receitas'!$O$12,E499='PC Receitas'!$O$13,E499='PC Receitas'!$O$14)),-J499,0))</f>
        <v>-92753.850000000064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Receitas'!$O$6)),J500,IF(AND(L500="Pago",OR(E500='PC Receitas'!$O$7,E500='PC Receitas'!$O$8,E500='PC Receitas'!$O$9,E500='PC Receitas'!$O$10,E500='PC Receitas'!$O$11,E500='PC Receitas'!$O$12,E500='PC Receitas'!$O$13,E500='PC Receitas'!$O$14)),-J500,0))</f>
        <v>-92753.850000000064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Receitas'!$O$6)),J501,IF(AND(L501="Pago",OR(E501='PC Receitas'!$O$7,E501='PC Receitas'!$O$8,E501='PC Receitas'!$O$9,E501='PC Receitas'!$O$10,E501='PC Receitas'!$O$11,E501='PC Receitas'!$O$12,E501='PC Receitas'!$O$13,E501='PC Receitas'!$O$14)),-J501,0))</f>
        <v>-92753.850000000064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Receitas'!$O$6)),J502,IF(AND(L502="Pago",OR(E502='PC Receitas'!$O$7,E502='PC Receitas'!$O$8,E502='PC Receitas'!$O$9,E502='PC Receitas'!$O$10,E502='PC Receitas'!$O$11,E502='PC Receitas'!$O$12,E502='PC Receitas'!$O$13,E502='PC Receitas'!$O$14)),-J502,0))</f>
        <v>-92753.850000000064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Receitas'!$O$6)),J503,IF(AND(L503="Pago",OR(E503='PC Receitas'!$O$7,E503='PC Receitas'!$O$8,E503='PC Receitas'!$O$9,E503='PC Receitas'!$O$10,E503='PC Receitas'!$O$11,E503='PC Receitas'!$O$12,E503='PC Receitas'!$O$13,E503='PC Receitas'!$O$14)),-J503,0))</f>
        <v>-92753.850000000064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Receitas'!$O$6)),J504,IF(AND(L504="Pago",OR(E504='PC Receitas'!$O$7,E504='PC Receitas'!$O$8,E504='PC Receitas'!$O$9,E504='PC Receitas'!$O$10,E504='PC Receitas'!$O$11,E504='PC Receitas'!$O$12,E504='PC Receitas'!$O$13,E504='PC Receitas'!$O$14)),-J504,0))</f>
        <v>-92753.850000000064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Receitas'!$O$6)),J505,IF(AND(L505="Pago",OR(E505='PC Receitas'!$O$7,E505='PC Receitas'!$O$8,E505='PC Receitas'!$O$9,E505='PC Receitas'!$O$10,E505='PC Receitas'!$O$11,E505='PC Receitas'!$O$12,E505='PC Receitas'!$O$13,E505='PC Receitas'!$O$14)),-J505,0))</f>
        <v>-92753.850000000064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Receitas'!$O$6)),J506,IF(AND(L506="Pago",OR(E506='PC Receitas'!$O$7,E506='PC Receitas'!$O$8,E506='PC Receitas'!$O$9,E506='PC Receitas'!$O$10,E506='PC Receitas'!$O$11,E506='PC Receitas'!$O$12,E506='PC Receitas'!$O$13,E506='PC Receitas'!$O$14)),-J506,0))</f>
        <v>-92753.850000000064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Receitas'!$O$6)),J507,IF(AND(L507="Pago",OR(E507='PC Receitas'!$O$7,E507='PC Receitas'!$O$8,E507='PC Receitas'!$O$9,E507='PC Receitas'!$O$10,E507='PC Receitas'!$O$11,E507='PC Receitas'!$O$12,E507='PC Receitas'!$O$13,E507='PC Receitas'!$O$14)),-J507,0))</f>
        <v>-92753.850000000064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Receitas'!$O$6)),J508,IF(AND(L508="Pago",OR(E508='PC Receitas'!$O$7,E508='PC Receitas'!$O$8,E508='PC Receitas'!$O$9,E508='PC Receitas'!$O$10,E508='PC Receitas'!$O$11,E508='PC Receitas'!$O$12,E508='PC Receitas'!$O$13,E508='PC Receitas'!$O$14)),-J508,0))</f>
        <v>-92753.850000000064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Receitas'!$O$6)),J509,IF(AND(L509="Pago",OR(E509='PC Receitas'!$O$7,E509='PC Receitas'!$O$8,E509='PC Receitas'!$O$9,E509='PC Receitas'!$O$10,E509='PC Receitas'!$O$11,E509='PC Receitas'!$O$12,E509='PC Receitas'!$O$13,E509='PC Receitas'!$O$14)),-J509,0))</f>
        <v>-92753.850000000064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Receitas'!$O$6)),J510,IF(AND(L510="Pago",OR(E510='PC Receitas'!$O$7,E510='PC Receitas'!$O$8,E510='PC Receitas'!$O$9,E510='PC Receitas'!$O$10,E510='PC Receitas'!$O$11,E510='PC Receitas'!$O$12,E510='PC Receitas'!$O$13,E510='PC Receitas'!$O$14)),-J510,0))</f>
        <v>-92753.850000000064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Receitas'!$O$6)),J511,IF(AND(L511="Pago",OR(E511='PC Receitas'!$O$7,E511='PC Receitas'!$O$8,E511='PC Receitas'!$O$9,E511='PC Receitas'!$O$10,E511='PC Receitas'!$O$11,E511='PC Receitas'!$O$12,E511='PC Receitas'!$O$13,E511='PC Receitas'!$O$14)),-J511,0))</f>
        <v>-92753.850000000064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Receitas'!$O$6)),J512,IF(AND(L512="Pago",OR(E512='PC Receitas'!$O$7,E512='PC Receitas'!$O$8,E512='PC Receitas'!$O$9,E512='PC Receitas'!$O$10,E512='PC Receitas'!$O$11,E512='PC Receitas'!$O$12,E512='PC Receitas'!$O$13,E512='PC Receitas'!$O$14)),-J512,0))</f>
        <v>-92753.850000000064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Receitas'!$O$6)),J513,IF(AND(L513="Pago",OR(E513='PC Receitas'!$O$7,E513='PC Receitas'!$O$8,E513='PC Receitas'!$O$9,E513='PC Receitas'!$O$10,E513='PC Receitas'!$O$11,E513='PC Receitas'!$O$12,E513='PC Receitas'!$O$13,E513='PC Receitas'!$O$14)),-J513,0))</f>
        <v>-92753.850000000064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Receitas'!$O$6)),J514,IF(AND(L514="Pago",OR(E514='PC Receitas'!$O$7,E514='PC Receitas'!$O$8,E514='PC Receitas'!$O$9,E514='PC Receitas'!$O$10,E514='PC Receitas'!$O$11,E514='PC Receitas'!$O$12,E514='PC Receitas'!$O$13,E514='PC Receitas'!$O$14)),-J514,0))</f>
        <v>-92753.850000000064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Receitas'!$O$6)),J515,IF(AND(L515="Pago",OR(E515='PC Receitas'!$O$7,E515='PC Receitas'!$O$8,E515='PC Receitas'!$O$9,E515='PC Receitas'!$O$10,E515='PC Receitas'!$O$11,E515='PC Receitas'!$O$12,E515='PC Receitas'!$O$13,E515='PC Receitas'!$O$14)),-J515,0))</f>
        <v>-92753.850000000064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Receitas'!$O$6)),J516,IF(AND(L516="Pago",OR(E516='PC Receitas'!$O$7,E516='PC Receitas'!$O$8,E516='PC Receitas'!$O$9,E516='PC Receitas'!$O$10,E516='PC Receitas'!$O$11,E516='PC Receitas'!$O$12,E516='PC Receitas'!$O$13,E516='PC Receitas'!$O$14)),-J516,0))</f>
        <v>-92753.850000000064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Receitas'!$O$6)),J517,IF(AND(L517="Pago",OR(E517='PC Receitas'!$O$7,E517='PC Receitas'!$O$8,E517='PC Receitas'!$O$9,E517='PC Receitas'!$O$10,E517='PC Receitas'!$O$11,E517='PC Receitas'!$O$12,E517='PC Receitas'!$O$13,E517='PC Receitas'!$O$14)),-J517,0))</f>
        <v>-92753.850000000064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Receitas'!$O$6)),J518,IF(AND(L518="Pago",OR(E518='PC Receitas'!$O$7,E518='PC Receitas'!$O$8,E518='PC Receitas'!$O$9,E518='PC Receitas'!$O$10,E518='PC Receitas'!$O$11,E518='PC Receitas'!$O$12,E518='PC Receitas'!$O$13,E518='PC Receitas'!$O$14)),-J518,0))</f>
        <v>-92753.850000000064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Receitas'!$O$6)),J519,IF(AND(L519="Pago",OR(E519='PC Receitas'!$O$7,E519='PC Receitas'!$O$8,E519='PC Receitas'!$O$9,E519='PC Receitas'!$O$10,E519='PC Receitas'!$O$11,E519='PC Receitas'!$O$12,E519='PC Receitas'!$O$13,E519='PC Receitas'!$O$14)),-J519,0))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Receitas'!$O$6)),J520,IF(AND(L520="Pago",OR(E520='PC Receitas'!$O$7,E520='PC Receitas'!$O$8,E520='PC Receitas'!$O$9,E520='PC Receitas'!$O$10,E520='PC Receitas'!$O$11,E520='PC Receitas'!$O$12,E520='PC Receitas'!$O$13,E520='PC Receitas'!$O$14)),-J520,0))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Receitas'!$O$6)),J521,IF(AND(L521="Pago",OR(E521='PC Receitas'!$O$7,E521='PC Receitas'!$O$8,E521='PC Receitas'!$O$9,E521='PC Receitas'!$O$10,E521='PC Receitas'!$O$11,E521='PC Receitas'!$O$12,E521='PC Receitas'!$O$13,E521='PC Receitas'!$O$14)),-J521,0))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Receitas'!$O$6)),J522,IF(AND(L522="Pago",OR(E522='PC Receitas'!$O$7,E522='PC Receitas'!$O$8,E522='PC Receitas'!$O$9,E522='PC Receitas'!$O$10,E522='PC Receitas'!$O$11,E522='PC Receitas'!$O$12,E522='PC Receitas'!$O$13,E522='PC Receitas'!$O$14)),-J522,0))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Receitas'!$O$6)),J523,IF(AND(L523="Pago",OR(E523='PC Receitas'!$O$7,E523='PC Receitas'!$O$8,E523='PC Receitas'!$O$9,E523='PC Receitas'!$O$10,E523='PC Receitas'!$O$11,E523='PC Receitas'!$O$12,E523='PC Receitas'!$O$13,E523='PC Receitas'!$O$14)),-J523,0))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Receitas'!$O$6)),J524,IF(AND(L524="Pago",OR(E524='PC Receitas'!$O$7,E524='PC Receitas'!$O$8,E524='PC Receitas'!$O$9,E524='PC Receitas'!$O$10,E524='PC Receitas'!$O$11,E524='PC Receitas'!$O$12,E524='PC Receitas'!$O$13,E524='PC Receitas'!$O$14)),-J524,0))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Receitas'!$O$6)),J525,IF(AND(L525="Pago",OR(E525='PC Receitas'!$O$7,E525='PC Receitas'!$O$8,E525='PC Receitas'!$O$9,E525='PC Receitas'!$O$10,E525='PC Receitas'!$O$11,E525='PC Receitas'!$O$12,E525='PC Receitas'!$O$13,E525='PC Receitas'!$O$14)),-J525,0))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Receitas'!$O$6)),J526,IF(AND(L526="Pago",OR(E526='PC Receitas'!$O$7,E526='PC Receitas'!$O$8,E526='PC Receitas'!$O$9,E526='PC Receitas'!$O$10,E526='PC Receitas'!$O$11,E526='PC Receitas'!$O$12,E526='PC Receitas'!$O$13,E526='PC Receitas'!$O$14)),-J526,0))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Receitas'!$O$6)),J527,IF(AND(L527="Pago",OR(E527='PC Receitas'!$O$7,E527='PC Receitas'!$O$8,E527='PC Receitas'!$O$9,E527='PC Receitas'!$O$10,E527='PC Receitas'!$O$11,E527='PC Receitas'!$O$12,E527='PC Receitas'!$O$13,E527='PC Receitas'!$O$14)),-J527,0))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Receitas'!$O$6)),J528,IF(AND(L528="Pago",OR(E528='PC Receitas'!$O$7,E528='PC Receitas'!$O$8,E528='PC Receitas'!$O$9,E528='PC Receitas'!$O$10,E528='PC Receitas'!$O$11,E528='PC Receitas'!$O$12,E528='PC Receitas'!$O$13,E528='PC Receitas'!$O$14)),-J528,0))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Receitas'!$O$6)),J529,IF(AND(L529="Pago",OR(E529='PC Receitas'!$O$7,E529='PC Receitas'!$O$8,E529='PC Receitas'!$O$9,E529='PC Receitas'!$O$10,E529='PC Receitas'!$O$11,E529='PC Receitas'!$O$12,E529='PC Receitas'!$O$13,E529='PC Receitas'!$O$14)),-J529,0))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Receitas'!$O$6)),J530,IF(AND(L530="Pago",OR(E530='PC Receitas'!$O$7,E530='PC Receitas'!$O$8,E530='PC Receitas'!$O$9,E530='PC Receitas'!$O$10,E530='PC Receitas'!$O$11,E530='PC Receitas'!$O$12,E530='PC Receitas'!$O$13,E530='PC Receitas'!$O$14)),-J530,0))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Receitas'!$O$6)),J531,IF(AND(L531="Pago",OR(E531='PC Receitas'!$O$7,E531='PC Receitas'!$O$8,E531='PC Receitas'!$O$9,E531='PC Receitas'!$O$10,E531='PC Receitas'!$O$11,E531='PC Receitas'!$O$12,E531='PC Receitas'!$O$13,E531='PC Receitas'!$O$14)),-J531,0))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Receitas'!$O$6)),J532,IF(AND(L532="Pago",OR(E532='PC Receitas'!$O$7,E532='PC Receitas'!$O$8,E532='PC Receitas'!$O$9,E532='PC Receitas'!$O$10,E532='PC Receitas'!$O$11,E532='PC Receitas'!$O$12,E532='PC Receitas'!$O$13,E532='PC Receitas'!$O$14)),-J532,0))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Receitas'!$O$6)),J533,IF(AND(L533="Pago",OR(E533='PC Receitas'!$O$7,E533='PC Receitas'!$O$8,E533='PC Receitas'!$O$9,E533='PC Receitas'!$O$10,E533='PC Receitas'!$O$11,E533='PC Receitas'!$O$12,E533='PC Receitas'!$O$13,E533='PC Receitas'!$O$14)),-J533,0))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Receitas'!$O$6)),J534,IF(AND(L534="Pago",OR(E534='PC Receitas'!$O$7,E534='PC Receitas'!$O$8,E534='PC Receitas'!$O$9,E534='PC Receitas'!$O$10,E534='PC Receitas'!$O$11,E534='PC Receitas'!$O$12,E534='PC Receitas'!$O$13,E534='PC Receitas'!$O$14)),-J534,0))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Receitas'!$O$6)),J535,IF(AND(L535="Pago",OR(E535='PC Receitas'!$O$7,E535='PC Receitas'!$O$8,E535='PC Receitas'!$O$9,E535='PC Receitas'!$O$10,E535='PC Receitas'!$O$11,E535='PC Receitas'!$O$12,E535='PC Receitas'!$O$13,E535='PC Receitas'!$O$14)),-J535,0))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Receitas'!$O$6)),J536,IF(AND(L536="Pago",OR(E536='PC Receitas'!$O$7,E536='PC Receitas'!$O$8,E536='PC Receitas'!$O$9,E536='PC Receitas'!$O$10,E536='PC Receitas'!$O$11,E536='PC Receitas'!$O$12,E536='PC Receitas'!$O$13,E536='PC Receitas'!$O$14)),-J536,0))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Receitas'!$O$6)),J537,IF(AND(L537="Pago",OR(E537='PC Receitas'!$O$7,E537='PC Receitas'!$O$8,E537='PC Receitas'!$O$9,E537='PC Receitas'!$O$10,E537='PC Receitas'!$O$11,E537='PC Receitas'!$O$12,E537='PC Receitas'!$O$13,E537='PC Receitas'!$O$14)),-J537,0))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Receitas'!$O$6)),J538,IF(AND(L538="Pago",OR(E538='PC Receitas'!$O$7,E538='PC Receitas'!$O$8,E538='PC Receitas'!$O$9,E538='PC Receitas'!$O$10,E538='PC Receitas'!$O$11,E538='PC Receitas'!$O$12,E538='PC Receitas'!$O$13,E538='PC Receitas'!$O$14)),-J538,0))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Receitas'!$O$6)),J539,IF(AND(L539="Pago",OR(E539='PC Receitas'!$O$7,E539='PC Receitas'!$O$8,E539='PC Receitas'!$O$9,E539='PC Receitas'!$O$10,E539='PC Receitas'!$O$11,E539='PC Receitas'!$O$12,E539='PC Receitas'!$O$13,E539='PC Receitas'!$O$14)),-J539,0))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Receitas'!$O$6)),J540,IF(AND(L540="Pago",OR(E540='PC Receitas'!$O$7,E540='PC Receitas'!$O$8,E540='PC Receitas'!$O$9,E540='PC Receitas'!$O$10,E540='PC Receitas'!$O$11,E540='PC Receitas'!$O$12,E540='PC Receitas'!$O$13,E540='PC Receitas'!$O$14)),-J540,0))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Receitas'!$O$6)),J541,IF(AND(L541="Pago",OR(E541='PC Receitas'!$O$7,E541='PC Receitas'!$O$8,E541='PC Receitas'!$O$9,E541='PC Receitas'!$O$10,E541='PC Receitas'!$O$11,E541='PC Receitas'!$O$12,E541='PC Receitas'!$O$13,E541='PC Receitas'!$O$14)),-J541,0))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Receitas'!$O$6)),J542,IF(AND(L542="Pago",OR(E542='PC Receitas'!$O$7,E542='PC Receitas'!$O$8,E542='PC Receitas'!$O$9,E542='PC Receitas'!$O$10,E542='PC Receitas'!$O$11,E542='PC Receitas'!$O$12,E542='PC Receitas'!$O$13,E542='PC Receitas'!$O$14)),-J542,0))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Receitas'!$O$6)),J543,IF(AND(L543="Pago",OR(E543='PC Receitas'!$O$7,E543='PC Receitas'!$O$8,E543='PC Receitas'!$O$9,E543='PC Receitas'!$O$10,E543='PC Receitas'!$O$11,E543='PC Receitas'!$O$12,E543='PC Receitas'!$O$13,E543='PC Receitas'!$O$14)),-J543,0))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Receitas'!$O$6)),J544,IF(AND(L544="Pago",OR(E544='PC Receitas'!$O$7,E544='PC Receitas'!$O$8,E544='PC Receitas'!$O$9,E544='PC Receitas'!$O$10,E544='PC Receitas'!$O$11,E544='PC Receitas'!$O$12,E544='PC Receitas'!$O$13,E544='PC Receitas'!$O$14)),-J544,0))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Receitas'!$O$6)),J545,IF(AND(L545="Pago",OR(E545='PC Receitas'!$O$7,E545='PC Receitas'!$O$8,E545='PC Receitas'!$O$9,E545='PC Receitas'!$O$10,E545='PC Receitas'!$O$11,E545='PC Receitas'!$O$12,E545='PC Receitas'!$O$13,E545='PC Receitas'!$O$14)),-J545,0))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Receitas'!$O$6)),J546,IF(AND(L546="Pago",OR(E546='PC Receitas'!$O$7,E546='PC Receitas'!$O$8,E546='PC Receitas'!$O$9,E546='PC Receitas'!$O$10,E546='PC Receitas'!$O$11,E546='PC Receitas'!$O$12,E546='PC Receitas'!$O$13,E546='PC Receitas'!$O$14)),-J546,0))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Receitas'!$O$6)),J547,IF(AND(L547="Pago",OR(E547='PC Receitas'!$O$7,E547='PC Receitas'!$O$8,E547='PC Receitas'!$O$9,E547='PC Receitas'!$O$10,E547='PC Receitas'!$O$11,E547='PC Receitas'!$O$12,E547='PC Receitas'!$O$13,E547='PC Receitas'!$O$14)),-J547,0))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Receitas'!$O$6)),J548,IF(AND(L548="Pago",OR(E548='PC Receitas'!$O$7,E548='PC Receitas'!$O$8,E548='PC Receitas'!$O$9,E548='PC Receitas'!$O$10,E548='PC Receitas'!$O$11,E548='PC Receitas'!$O$12,E548='PC Receitas'!$O$13,E548='PC Receitas'!$O$14)),-J548,0))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Receitas'!$O$6)),J549,IF(AND(L549="Pago",OR(E549='PC Receitas'!$O$7,E549='PC Receitas'!$O$8,E549='PC Receitas'!$O$9,E549='PC Receitas'!$O$10,E549='PC Receitas'!$O$11,E549='PC Receitas'!$O$12,E549='PC Receitas'!$O$13,E549='PC Receitas'!$O$14)),-J549,0))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Receitas'!$O$6)),J550,IF(AND(L550="Pago",OR(E550='PC Receitas'!$O$7,E550='PC Receitas'!$O$8,E550='PC Receitas'!$O$9,E550='PC Receitas'!$O$10,E550='PC Receitas'!$O$11,E550='PC Receitas'!$O$12,E550='PC Receitas'!$O$13,E550='PC Receitas'!$O$14)),-J550,0))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Receitas'!$O$6)),J551,IF(AND(L551="Pago",OR(E551='PC Receitas'!$O$7,E551='PC Receitas'!$O$8,E551='PC Receitas'!$O$9,E551='PC Receitas'!$O$10,E551='PC Receitas'!$O$11,E551='PC Receitas'!$O$12,E551='PC Receitas'!$O$13,E551='PC Receitas'!$O$14)),-J551,0))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Receitas'!$O$6)),J552,IF(AND(L552="Pago",OR(E552='PC Receitas'!$O$7,E552='PC Receitas'!$O$8,E552='PC Receitas'!$O$9,E552='PC Receitas'!$O$10,E552='PC Receitas'!$O$11,E552='PC Receitas'!$O$12,E552='PC Receitas'!$O$13,E552='PC Receitas'!$O$14)),-J552,0))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Receitas'!$O$6)),J553,IF(AND(L553="Pago",OR(E553='PC Receitas'!$O$7,E553='PC Receitas'!$O$8,E553='PC Receitas'!$O$9,E553='PC Receitas'!$O$10,E553='PC Receitas'!$O$11,E553='PC Receitas'!$O$12,E553='PC Receitas'!$O$13,E553='PC Receitas'!$O$14)),-J553,0))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Receitas'!$O$6)),J554,IF(AND(L554="Pago",OR(E554='PC Receitas'!$O$7,E554='PC Receitas'!$O$8,E554='PC Receitas'!$O$9,E554='PC Receitas'!$O$10,E554='PC Receitas'!$O$11,E554='PC Receitas'!$O$12,E554='PC Receitas'!$O$13,E554='PC Receitas'!$O$14)),-J554,0))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Receitas'!$O$6)),J555,IF(AND(L555="Pago",OR(E555='PC Receitas'!$O$7,E555='PC Receitas'!$O$8,E555='PC Receitas'!$O$9,E555='PC Receitas'!$O$10,E555='PC Receitas'!$O$11,E555='PC Receitas'!$O$12,E555='PC Receitas'!$O$13,E555='PC Receitas'!$O$14)),-J555,0))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Receitas'!$O$6)),J556,IF(AND(L556="Pago",OR(E556='PC Receitas'!$O$7,E556='PC Receitas'!$O$8,E556='PC Receitas'!$O$9,E556='PC Receitas'!$O$10,E556='PC Receitas'!$O$11,E556='PC Receitas'!$O$12,E556='PC Receitas'!$O$13,E556='PC Receitas'!$O$14)),-J556,0))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Receitas'!$O$6)),J557,IF(AND(L557="Pago",OR(E557='PC Receitas'!$O$7,E557='PC Receitas'!$O$8,E557='PC Receitas'!$O$9,E557='PC Receitas'!$O$10,E557='PC Receitas'!$O$11,E557='PC Receitas'!$O$12,E557='PC Receitas'!$O$13,E557='PC Receitas'!$O$14)),-J557,0))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Receitas'!$O$6)),J558,IF(AND(L558="Pago",OR(E558='PC Receitas'!$O$7,E558='PC Receitas'!$O$8,E558='PC Receitas'!$O$9,E558='PC Receitas'!$O$10,E558='PC Receitas'!$O$11,E558='PC Receitas'!$O$12,E558='PC Receitas'!$O$13,E558='PC Receitas'!$O$14)),-J558,0))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Receitas'!$O$6)),J559,IF(AND(L559="Pago",OR(E559='PC Receitas'!$O$7,E559='PC Receitas'!$O$8,E559='PC Receitas'!$O$9,E559='PC Receitas'!$O$10,E559='PC Receitas'!$O$11,E559='PC Receitas'!$O$12,E559='PC Receitas'!$O$13,E559='PC Receitas'!$O$14)),-J559,0))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Receitas'!$O$6)),J560,IF(AND(L560="Pago",OR(E560='PC Receitas'!$O$7,E560='PC Receitas'!$O$8,E560='PC Receitas'!$O$9,E560='PC Receitas'!$O$10,E560='PC Receitas'!$O$11,E560='PC Receitas'!$O$12,E560='PC Receitas'!$O$13,E560='PC Receitas'!$O$14)),-J560,0))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Receitas'!$O$6)),J561,IF(AND(L561="Pago",OR(E561='PC Receitas'!$O$7,E561='PC Receitas'!$O$8,E561='PC Receitas'!$O$9,E561='PC Receitas'!$O$10,E561='PC Receitas'!$O$11,E561='PC Receitas'!$O$12,E561='PC Receitas'!$O$13,E561='PC Receitas'!$O$14)),-J561,0))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Receitas'!$O$6)),J562,IF(AND(L562="Pago",OR(E562='PC Receitas'!$O$7,E562='PC Receitas'!$O$8,E562='PC Receitas'!$O$9,E562='PC Receitas'!$O$10,E562='PC Receitas'!$O$11,E562='PC Receitas'!$O$12,E562='PC Receitas'!$O$13,E562='PC Receitas'!$O$14)),-J562,0))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Receitas'!$O$6)),J563,IF(AND(L563="Pago",OR(E563='PC Receitas'!$O$7,E563='PC Receitas'!$O$8,E563='PC Receitas'!$O$9,E563='PC Receitas'!$O$10,E563='PC Receitas'!$O$11,E563='PC Receitas'!$O$12,E563='PC Receitas'!$O$13,E563='PC Receitas'!$O$14)),-J563,0))</f>
        <v>-92753.850000000064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Receitas'!$O$6)),J564,IF(AND(L564="Pago",OR(E564='PC Receitas'!$O$7,E564='PC Receitas'!$O$8,E564='PC Receitas'!$O$9,E564='PC Receitas'!$O$10,E564='PC Receitas'!$O$11,E564='PC Receitas'!$O$12,E564='PC Receitas'!$O$13,E564='PC Receitas'!$O$14)),-J564,0))</f>
        <v>-92753.850000000064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Receitas'!$O$6)),J565,IF(AND(L565="Pago",OR(E565='PC Receitas'!$O$7,E565='PC Receitas'!$O$8,E565='PC Receitas'!$O$9,E565='PC Receitas'!$O$10,E565='PC Receitas'!$O$11,E565='PC Receitas'!$O$12,E565='PC Receitas'!$O$13,E565='PC Receitas'!$O$14)),-J565,0))</f>
        <v>-92753.850000000064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Receitas'!$O$6)),J566,IF(AND(L566="Pago",OR(E566='PC Receitas'!$O$7,E566='PC Receitas'!$O$8,E566='PC Receitas'!$O$9,E566='PC Receitas'!$O$10,E566='PC Receitas'!$O$11,E566='PC Receitas'!$O$12,E566='PC Receitas'!$O$13,E566='PC Receitas'!$O$14)),-J566,0))</f>
        <v>-92753.850000000064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Receitas'!$O$6)),J567,IF(AND(L567="Pago",OR(E567='PC Receitas'!$O$7,E567='PC Receitas'!$O$8,E567='PC Receitas'!$O$9,E567='PC Receitas'!$O$10,E567='PC Receitas'!$O$11,E567='PC Receitas'!$O$12,E567='PC Receitas'!$O$13,E567='PC Receitas'!$O$14)),-J567,0))</f>
        <v>-92753.850000000064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Receitas'!$O$6)),J568,IF(AND(L568="Pago",OR(E568='PC Receitas'!$O$7,E568='PC Receitas'!$O$8,E568='PC Receitas'!$O$9,E568='PC Receitas'!$O$10,E568='PC Receitas'!$O$11,E568='PC Receitas'!$O$12,E568='PC Receitas'!$O$13,E568='PC Receitas'!$O$14)),-J568,0))</f>
        <v>-92753.850000000064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Receitas'!$O$6)),J569,IF(AND(L569="Pago",OR(E569='PC Receitas'!$O$7,E569='PC Receitas'!$O$8,E569='PC Receitas'!$O$9,E569='PC Receitas'!$O$10,E569='PC Receitas'!$O$11,E569='PC Receitas'!$O$12,E569='PC Receitas'!$O$13,E569='PC Receitas'!$O$14)),-J569,0))</f>
        <v>-92753.850000000064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Receitas'!$O$6)),J570,IF(AND(L570="Pago",OR(E570='PC Receitas'!$O$7,E570='PC Receitas'!$O$8,E570='PC Receitas'!$O$9,E570='PC Receitas'!$O$10,E570='PC Receitas'!$O$11,E570='PC Receitas'!$O$12,E570='PC Receitas'!$O$13,E570='PC Receitas'!$O$14)),-J570,0))</f>
        <v>-92753.850000000064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Receitas'!$O$6)),J571,IF(AND(L571="Pago",OR(E571='PC Receitas'!$O$7,E571='PC Receitas'!$O$8,E571='PC Receitas'!$O$9,E571='PC Receitas'!$O$10,E571='PC Receitas'!$O$11,E571='PC Receitas'!$O$12,E571='PC Receitas'!$O$13,E571='PC Receitas'!$O$14)),-J571,0))</f>
        <v>-92753.850000000064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Receitas'!$O$6)),J572,IF(AND(L572="Pago",OR(E572='PC Receitas'!$O$7,E572='PC Receitas'!$O$8,E572='PC Receitas'!$O$9,E572='PC Receitas'!$O$10,E572='PC Receitas'!$O$11,E572='PC Receitas'!$O$12,E572='PC Receitas'!$O$13,E572='PC Receitas'!$O$14)),-J572,0))</f>
        <v>-92753.850000000064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Receitas'!$O$6)),J573,IF(AND(L573="Pago",OR(E573='PC Receitas'!$O$7,E573='PC Receitas'!$O$8,E573='PC Receitas'!$O$9,E573='PC Receitas'!$O$10,E573='PC Receitas'!$O$11,E573='PC Receitas'!$O$12,E573='PC Receitas'!$O$13,E573='PC Receitas'!$O$14)),-J573,0))</f>
        <v>-92753.850000000064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Receitas'!$O$6)),J574,IF(AND(L574="Pago",OR(E574='PC Receitas'!$O$7,E574='PC Receitas'!$O$8,E574='PC Receitas'!$O$9,E574='PC Receitas'!$O$10,E574='PC Receitas'!$O$11,E574='PC Receitas'!$O$12,E574='PC Receitas'!$O$13,E574='PC Receitas'!$O$14)),-J574,0))</f>
        <v>-92753.850000000064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Receitas'!$O$6)),J575,IF(AND(L575="Pago",OR(E575='PC Receitas'!$O$7,E575='PC Receitas'!$O$8,E575='PC Receitas'!$O$9,E575='PC Receitas'!$O$10,E575='PC Receitas'!$O$11,E575='PC Receitas'!$O$12,E575='PC Receitas'!$O$13,E575='PC Receitas'!$O$14)),-J575,0))</f>
        <v>-92753.850000000064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Receitas'!$O$6)),J576,IF(AND(L576="Pago",OR(E576='PC Receitas'!$O$7,E576='PC Receitas'!$O$8,E576='PC Receitas'!$O$9,E576='PC Receitas'!$O$10,E576='PC Receitas'!$O$11,E576='PC Receitas'!$O$12,E576='PC Receitas'!$O$13,E576='PC Receitas'!$O$14)),-J576,0))</f>
        <v>-92753.850000000064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Receitas'!$O$6)),J577,IF(AND(L577="Pago",OR(E577='PC Receitas'!$O$7,E577='PC Receitas'!$O$8,E577='PC Receitas'!$O$9,E577='PC Receitas'!$O$10,E577='PC Receitas'!$O$11,E577='PC Receitas'!$O$12,E577='PC Receitas'!$O$13,E577='PC Receitas'!$O$14)),-J577,0))</f>
        <v>-92753.850000000064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Receitas'!$O$6)),J578,IF(AND(L578="Pago",OR(E578='PC Receitas'!$O$7,E578='PC Receitas'!$O$8,E578='PC Receitas'!$O$9,E578='PC Receitas'!$O$10,E578='PC Receitas'!$O$11,E578='PC Receitas'!$O$12,E578='PC Receitas'!$O$13,E578='PC Receitas'!$O$14)),-J578,0))</f>
        <v>-92753.850000000064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Receitas'!$O$6)),J579,IF(AND(L579="Pago",OR(E579='PC Receitas'!$O$7,E579='PC Receitas'!$O$8,E579='PC Receitas'!$O$9,E579='PC Receitas'!$O$10,E579='PC Receitas'!$O$11,E579='PC Receitas'!$O$12,E579='PC Receitas'!$O$13,E579='PC Receitas'!$O$14)),-J579,0))</f>
        <v>-92753.850000000064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Receitas'!$O$6)),J580,IF(AND(L580="Pago",OR(E580='PC Receitas'!$O$7,E580='PC Receitas'!$O$8,E580='PC Receitas'!$O$9,E580='PC Receitas'!$O$10,E580='PC Receitas'!$O$11,E580='PC Receitas'!$O$12,E580='PC Receitas'!$O$13,E580='PC Receitas'!$O$14)),-J580,0))</f>
        <v>-92753.850000000064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Receitas'!$O$6)),J581,IF(AND(L581="Pago",OR(E581='PC Receitas'!$O$7,E581='PC Receitas'!$O$8,E581='PC Receitas'!$O$9,E581='PC Receitas'!$O$10,E581='PC Receitas'!$O$11,E581='PC Receitas'!$O$12,E581='PC Receitas'!$O$13,E581='PC Receitas'!$O$14)),-J581,0))</f>
        <v>-92753.850000000064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Receitas'!$O$6)),J582,IF(AND(L582="Pago",OR(E582='PC Receitas'!$O$7,E582='PC Receitas'!$O$8,E582='PC Receitas'!$O$9,E582='PC Receitas'!$O$10,E582='PC Receitas'!$O$11,E582='PC Receitas'!$O$12,E582='PC Receitas'!$O$13,E582='PC Receitas'!$O$14)),-J582,0))</f>
        <v>-92753.850000000064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Receitas'!$O$6)),J583,IF(AND(L583="Pago",OR(E583='PC Receitas'!$O$7,E583='PC Receitas'!$O$8,E583='PC Receitas'!$O$9,E583='PC Receitas'!$O$10,E583='PC Receitas'!$O$11,E583='PC Receitas'!$O$12,E583='PC Receitas'!$O$13,E583='PC Receitas'!$O$14)),-J583,0))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Receitas'!$O$6)),J584,IF(AND(L584="Pago",OR(E584='PC Receitas'!$O$7,E584='PC Receitas'!$O$8,E584='PC Receitas'!$O$9,E584='PC Receitas'!$O$10,E584='PC Receitas'!$O$11,E584='PC Receitas'!$O$12,E584='PC Receitas'!$O$13,E584='PC Receitas'!$O$14)),-J584,0))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Receitas'!$O$6)),J585,IF(AND(L585="Pago",OR(E585='PC Receitas'!$O$7,E585='PC Receitas'!$O$8,E585='PC Receitas'!$O$9,E585='PC Receitas'!$O$10,E585='PC Receitas'!$O$11,E585='PC Receitas'!$O$12,E585='PC Receitas'!$O$13,E585='PC Receitas'!$O$14)),-J585,0))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Receitas'!$O$6)),J586,IF(AND(L586="Pago",OR(E586='PC Receitas'!$O$7,E586='PC Receitas'!$O$8,E586='PC Receitas'!$O$9,E586='PC Receitas'!$O$10,E586='PC Receitas'!$O$11,E586='PC Receitas'!$O$12,E586='PC Receitas'!$O$13,E586='PC Receitas'!$O$14)),-J586,0))</f>
        <v>-92753.850000000064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Receitas'!$O$6)),J587,IF(AND(L587="Pago",OR(E587='PC Receitas'!$O$7,E587='PC Receitas'!$O$8,E587='PC Receitas'!$O$9,E587='PC Receitas'!$O$10,E587='PC Receitas'!$O$11,E587='PC Receitas'!$O$12,E587='PC Receitas'!$O$13,E587='PC Receitas'!$O$14)),-J587,0))</f>
        <v>-92753.850000000064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Receitas'!$O$6)),J588,IF(AND(L588="Pago",OR(E588='PC Receitas'!$O$7,E588='PC Receitas'!$O$8,E588='PC Receitas'!$O$9,E588='PC Receitas'!$O$10,E588='PC Receitas'!$O$11,E588='PC Receitas'!$O$12,E588='PC Receitas'!$O$13,E588='PC Receitas'!$O$14)),-J588,0))</f>
        <v>-92753.850000000064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Receitas'!$O$6)),J589,IF(AND(L589="Pago",OR(E589='PC Receitas'!$O$7,E589='PC Receitas'!$O$8,E589='PC Receitas'!$O$9,E589='PC Receitas'!$O$10,E589='PC Receitas'!$O$11,E589='PC Receitas'!$O$12,E589='PC Receitas'!$O$13,E589='PC Receitas'!$O$14)),-J589,0))</f>
        <v>-92753.850000000064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Receitas'!$O$6)),J590,IF(AND(L590="Pago",OR(E590='PC Receitas'!$O$7,E590='PC Receitas'!$O$8,E590='PC Receitas'!$O$9,E590='PC Receitas'!$O$10,E590='PC Receitas'!$O$11,E590='PC Receitas'!$O$12,E590='PC Receitas'!$O$13,E590='PC Receitas'!$O$14)),-J590,0))</f>
        <v>-92753.850000000064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Receitas'!$O$6)),J591,IF(AND(L591="Pago",OR(E591='PC Receitas'!$O$7,E591='PC Receitas'!$O$8,E591='PC Receitas'!$O$9,E591='PC Receitas'!$O$10,E591='PC Receitas'!$O$11,E591='PC Receitas'!$O$12,E591='PC Receitas'!$O$13,E591='PC Receitas'!$O$14)),-J591,0))</f>
        <v>-92753.850000000064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Receitas'!$O$6)),J592,IF(AND(L592="Pago",OR(E592='PC Receitas'!$O$7,E592='PC Receitas'!$O$8,E592='PC Receitas'!$O$9,E592='PC Receitas'!$O$10,E592='PC Receitas'!$O$11,E592='PC Receitas'!$O$12,E592='PC Receitas'!$O$13,E592='PC Receitas'!$O$14)),-J592,0))</f>
        <v>-92753.850000000064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Receitas'!$O$6)),J593,IF(AND(L593="Pago",OR(E593='PC Receitas'!$O$7,E593='PC Receitas'!$O$8,E593='PC Receitas'!$O$9,E593='PC Receitas'!$O$10,E593='PC Receitas'!$O$11,E593='PC Receitas'!$O$12,E593='PC Receitas'!$O$13,E593='PC Receitas'!$O$14)),-J593,0))</f>
        <v>-92753.850000000064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Receitas'!$O$6)),J594,IF(AND(L594="Pago",OR(E594='PC Receitas'!$O$7,E594='PC Receitas'!$O$8,E594='PC Receitas'!$O$9,E594='PC Receitas'!$O$10,E594='PC Receitas'!$O$11,E594='PC Receitas'!$O$12,E594='PC Receitas'!$O$13,E594='PC Receitas'!$O$14)),-J594,0))</f>
        <v>-92753.850000000064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Receitas'!$O$6)),J595,IF(AND(L595="Pago",OR(E595='PC Receitas'!$O$7,E595='PC Receitas'!$O$8,E595='PC Receitas'!$O$9,E595='PC Receitas'!$O$10,E595='PC Receitas'!$O$11,E595='PC Receitas'!$O$12,E595='PC Receitas'!$O$13,E595='PC Receitas'!$O$14)),-J595,0))</f>
        <v>-92753.850000000064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Receitas'!$O$6)),J596,IF(AND(L596="Pago",OR(E596='PC Receitas'!$O$7,E596='PC Receitas'!$O$8,E596='PC Receitas'!$O$9,E596='PC Receitas'!$O$10,E596='PC Receitas'!$O$11,E596='PC Receitas'!$O$12,E596='PC Receitas'!$O$13,E596='PC Receitas'!$O$14)),-J596,0))</f>
        <v>-92753.850000000064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Receitas'!$O$6)),J597,IF(AND(L597="Pago",OR(E597='PC Receitas'!$O$7,E597='PC Receitas'!$O$8,E597='PC Receitas'!$O$9,E597='PC Receitas'!$O$10,E597='PC Receitas'!$O$11,E597='PC Receitas'!$O$12,E597='PC Receitas'!$O$13,E597='PC Receitas'!$O$14)),-J597,0))</f>
        <v>-92753.850000000064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Receitas'!$O$6)),J598,IF(AND(L598="Pago",OR(E598='PC Receitas'!$O$7,E598='PC Receitas'!$O$8,E598='PC Receitas'!$O$9,E598='PC Receitas'!$O$10,E598='PC Receitas'!$O$11,E598='PC Receitas'!$O$12,E598='PC Receitas'!$O$13,E598='PC Receitas'!$O$14)),-J598,0))</f>
        <v>-92753.850000000064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Receitas'!$O$6)),J599,IF(AND(L599="Pago",OR(E599='PC Receitas'!$O$7,E599='PC Receitas'!$O$8,E599='PC Receitas'!$O$9,E599='PC Receitas'!$O$10,E599='PC Receitas'!$O$11,E599='PC Receitas'!$O$12,E599='PC Receitas'!$O$13,E599='PC Receitas'!$O$14)),-J599,0))</f>
        <v>-92753.850000000064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Receitas'!$O$6)),J600,IF(AND(L600="Pago",OR(E600='PC Receitas'!$O$7,E600='PC Receitas'!$O$8,E600='PC Receitas'!$O$9,E600='PC Receitas'!$O$10,E600='PC Receitas'!$O$11,E600='PC Receitas'!$O$12,E600='PC Receitas'!$O$13,E600='PC Receitas'!$O$14)),-J600,0))</f>
        <v>-92753.850000000064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Receitas'!$O$6)),J601,IF(AND(L601="Pago",OR(E601='PC Receitas'!$O$7,E601='PC Receitas'!$O$8,E601='PC Receitas'!$O$9,E601='PC Receitas'!$O$10,E601='PC Receitas'!$O$11,E601='PC Receitas'!$O$12,E601='PC Receitas'!$O$13,E601='PC Receitas'!$O$14)),-J601,0))</f>
        <v>-92753.850000000064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Receitas'!$O$6)),J602,IF(AND(L602="Pago",OR(E602='PC Receitas'!$O$7,E602='PC Receitas'!$O$8,E602='PC Receitas'!$O$9,E602='PC Receitas'!$O$10,E602='PC Receitas'!$O$11,E602='PC Receitas'!$O$12,E602='PC Receitas'!$O$13,E602='PC Receitas'!$O$14)),-J602,0))</f>
        <v>-92753.850000000064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Receitas'!$O$6)),J603,IF(AND(L603="Pago",OR(E603='PC Receitas'!$O$7,E603='PC Receitas'!$O$8,E603='PC Receitas'!$O$9,E603='PC Receitas'!$O$10,E603='PC Receitas'!$O$11,E603='PC Receitas'!$O$12,E603='PC Receitas'!$O$13,E603='PC Receitas'!$O$14)),-J603,0))</f>
        <v>-92753.850000000064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Receitas'!$O$6)),J604,IF(AND(L604="Pago",OR(E604='PC Receitas'!$O$7,E604='PC Receitas'!$O$8,E604='PC Receitas'!$O$9,E604='PC Receitas'!$O$10,E604='PC Receitas'!$O$11,E604='PC Receitas'!$O$12,E604='PC Receitas'!$O$13,E604='PC Receitas'!$O$14)),-J604,0))</f>
        <v>-92753.850000000064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Receitas'!$O$6)),J605,IF(AND(L605="Pago",OR(E605='PC Receitas'!$O$7,E605='PC Receitas'!$O$8,E605='PC Receitas'!$O$9,E605='PC Receitas'!$O$10,E605='PC Receitas'!$O$11,E605='PC Receitas'!$O$12,E605='PC Receitas'!$O$13,E605='PC Receitas'!$O$14)),-J605,0))</f>
        <v>-92753.850000000064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31</v>
      </c>
      <c r="D5" s="43" t="str">
        <f>IF(C5&lt;&gt;"",TEXT(C5,"00")&amp;"/07/"&amp;'Configurações Básicas'!$E$5,"")</f>
        <v>31/07/2017</v>
      </c>
      <c r="E5" s="43" t="s">
        <v>1333</v>
      </c>
      <c r="F5" s="219"/>
      <c r="G5" s="43" t="s">
        <v>1360</v>
      </c>
      <c r="H5" s="43" t="s">
        <v>1399</v>
      </c>
      <c r="I5" s="43"/>
      <c r="J5" s="127">
        <v>80</v>
      </c>
      <c r="K5" s="140"/>
      <c r="L5" s="45" t="s">
        <v>1359</v>
      </c>
      <c r="M5" s="140"/>
      <c r="N5" s="41">
        <f>Q5+IF(AND(L5="Pago",OR(E5='PC Receitas'!O4,E5='PC Receitas'!O5,E5='PC Receitas'!O6)),J5,IF(AND(L5="Pago",OR(E5='PC Receitas'!O7,E5='PC Receitas'!O8,E5='PC Receitas'!O9,E5='PC Receitas'!O10,E5='PC Receitas'!O11,E5='PC Receitas'!O12,E5='PC Receitas'!O13,E5='PC Receitas'!O14)),-J5,0))</f>
        <v>-92673.850000000064</v>
      </c>
      <c r="P5" s="247" t="s">
        <v>231</v>
      </c>
      <c r="Q5" s="248">
        <f>Jun!Q13</f>
        <v>-92753.850000000064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9"/>
      <c r="G6" s="43" t="s">
        <v>1362</v>
      </c>
      <c r="H6" s="43" t="s">
        <v>1399</v>
      </c>
      <c r="I6" s="43"/>
      <c r="J6" s="127">
        <v>1320</v>
      </c>
      <c r="K6" s="140"/>
      <c r="L6" s="45" t="s">
        <v>1359</v>
      </c>
      <c r="M6" s="140"/>
      <c r="N6" s="41">
        <f>N5+IF(AND(L6="Pago",OR(E6='PC Receitas'!$O$4,E6='PC Receitas'!$O$5,E6='PC Receitas'!$O$6)),J6,IF(AND(L6="Pago",OR(E6='PC Receitas'!$O$7,E6='PC Receitas'!$O$8,E6='PC Receitas'!$O$9,E6='PC Receitas'!$O$10,E6='PC Receitas'!$O$11,E6='PC Receitas'!$O$12,E6='PC Receitas'!$O$13,E6='PC Receitas'!$O$14)),-J6,0))</f>
        <v>-91353.850000000064</v>
      </c>
      <c r="P6" s="247"/>
      <c r="Q6" s="248"/>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9"/>
      <c r="G7" s="43" t="s">
        <v>1363</v>
      </c>
      <c r="H7" s="43" t="s">
        <v>1399</v>
      </c>
      <c r="I7" s="43"/>
      <c r="J7" s="127">
        <v>250</v>
      </c>
      <c r="K7" s="140"/>
      <c r="L7" s="45" t="s">
        <v>1359</v>
      </c>
      <c r="M7" s="140"/>
      <c r="N7" s="41">
        <f>N6+IF(AND(L7="Pago",OR(E7='PC Receitas'!$O$4,E7='PC Receitas'!$O$5,E7='PC Receitas'!$O$6)),J7,IF(AND(L7="Pago",OR(E7='PC Receitas'!$O$7,E7='PC Receitas'!$O$8,E7='PC Receitas'!$O$9,E7='PC Receitas'!$O$10,E7='PC Receitas'!$O$11,E7='PC Receitas'!$O$12,E7='PC Receitas'!$O$13,E7='PC Receitas'!$O$14)),-J7,0))</f>
        <v>-91103.850000000064</v>
      </c>
      <c r="P7" s="237" t="s">
        <v>25</v>
      </c>
      <c r="Q7" s="240">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9" t="s">
        <v>1383</v>
      </c>
      <c r="G8" s="43" t="s">
        <v>1374</v>
      </c>
      <c r="H8" s="43" t="s">
        <v>1399</v>
      </c>
      <c r="I8" s="43"/>
      <c r="J8" s="127">
        <v>180</v>
      </c>
      <c r="K8" s="140"/>
      <c r="L8" s="45" t="s">
        <v>1359</v>
      </c>
      <c r="M8" s="140"/>
      <c r="N8" s="41">
        <f>N7+IF(AND(L8="Pago",OR(E8='PC Receitas'!$O$4,E8='PC Receitas'!$O$5,E8='PC Receitas'!$O$6)),J8,IF(AND(L8="Pago",OR(E8='PC Receitas'!$O$7,E8='PC Receitas'!$O$8,E8='PC Receitas'!$O$9,E8='PC Receitas'!$O$10,E8='PC Receitas'!$O$11,E8='PC Receitas'!$O$12,E8='PC Receitas'!$O$13,E8='PC Receitas'!$O$14)),-J8,0))</f>
        <v>-90923.850000000064</v>
      </c>
      <c r="P8" s="237"/>
      <c r="Q8" s="241"/>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9"/>
      <c r="G9" s="43" t="s">
        <v>1375</v>
      </c>
      <c r="H9" s="43" t="s">
        <v>1400</v>
      </c>
      <c r="I9" s="43"/>
      <c r="J9" s="127">
        <v>45</v>
      </c>
      <c r="K9" s="140"/>
      <c r="L9" s="45" t="s">
        <v>1359</v>
      </c>
      <c r="M9" s="140"/>
      <c r="N9" s="41">
        <f>N8+IF(AND(L9="Pago",OR(E9='PC Receitas'!$O$4,E9='PC Receitas'!$O$5,E9='PC Receitas'!$O$6)),J9,IF(AND(L9="Pago",OR(E9='PC Receitas'!$O$7,E9='PC Receitas'!$O$8,E9='PC Receitas'!$O$9,E9='PC Receitas'!$O$10,E9='PC Receitas'!$O$11,E9='PC Receitas'!$O$12,E9='PC Receitas'!$O$13,E9='PC Receitas'!$O$14)),-J9,0))</f>
        <v>-90878.850000000064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9"/>
      <c r="G10" s="43"/>
      <c r="H10" s="43"/>
      <c r="I10" s="43"/>
      <c r="J10" s="127"/>
      <c r="K10" s="140"/>
      <c r="L10" s="128"/>
      <c r="M10" s="140"/>
      <c r="N10" s="41">
        <f>N9+IF(AND(L10="Pago",OR(E10='PC Receitas'!$O$4,E10='PC Receitas'!$O$5,E10='PC Receitas'!$O$6)),J10,IF(AND(L10="Pago",OR(E10='PC Receitas'!$O$7,E10='PC Receitas'!$O$8,E10='PC Receitas'!$O$9,E10='PC Receitas'!$O$10,E10='PC Receitas'!$O$11,E10='PC Receitas'!$O$12,E10='PC Receitas'!$O$13,E10='PC Receitas'!$O$14)),-J10,0))</f>
        <v>-90878.850000000064</v>
      </c>
      <c r="P10" s="237"/>
      <c r="Q10" s="239"/>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9"/>
      <c r="G11" s="23"/>
      <c r="H11" s="23"/>
      <c r="I11" s="23"/>
      <c r="J11" s="127"/>
      <c r="K11" s="140"/>
      <c r="L11" s="128"/>
      <c r="M11" s="140"/>
      <c r="N11" s="41">
        <f>N10+IF(AND(L11="Pago",OR(E11='PC Receitas'!$O$4,E11='PC Receitas'!$O$5,E11='PC Receitas'!$O$6)),J11,IF(AND(L11="Pago",OR(E11='PC Receitas'!$O$7,E11='PC Receitas'!$O$8,E11='PC Receitas'!$O$9,E11='PC Receitas'!$O$10,E11='PC Receitas'!$O$11,E11='PC Receitas'!$O$12,E11='PC Receitas'!$O$13,E11='PC Receitas'!$O$14)),-J11,0))</f>
        <v>-90878.850000000064</v>
      </c>
      <c r="P11" s="237" t="s">
        <v>28</v>
      </c>
      <c r="Q11" s="238">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9"/>
      <c r="G12" s="43"/>
      <c r="H12" s="43"/>
      <c r="I12" s="43"/>
      <c r="J12" s="127"/>
      <c r="K12" s="140"/>
      <c r="L12" s="45"/>
      <c r="M12" s="140"/>
      <c r="N12" s="41">
        <f>N11+IF(AND(L12="Pago",OR(E12='PC Receitas'!$O$4,E12='PC Receitas'!$O$5,E12='PC Receitas'!$O$6)),J12,IF(AND(L12="Pago",OR(E12='PC Receitas'!$O$7,E12='PC Receitas'!$O$8,E12='PC Receitas'!$O$9,E12='PC Receitas'!$O$10,E12='PC Receitas'!$O$11,E12='PC Receitas'!$O$12,E12='PC Receitas'!$O$13,E12='PC Receitas'!$O$14)),-J12,0))</f>
        <v>-90878.850000000064</v>
      </c>
      <c r="P12" s="237"/>
      <c r="Q12" s="239"/>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9"/>
      <c r="G13" s="43"/>
      <c r="H13" s="43"/>
      <c r="I13" s="43"/>
      <c r="J13" s="127"/>
      <c r="K13" s="140"/>
      <c r="L13" s="128"/>
      <c r="M13" s="140"/>
      <c r="N13" s="41">
        <f>N12+IF(AND(L13="Pago",OR(E13='PC Receitas'!$O$4,E13='PC Receitas'!$O$5,E13='PC Receitas'!$O$6)),J13,IF(AND(L13="Pago",OR(E13='PC Receitas'!$O$7,E13='PC Receitas'!$O$8,E13='PC Receitas'!$O$9,E13='PC Receitas'!$O$10,E13='PC Receitas'!$O$11,E13='PC Receitas'!$O$12,E13='PC Receitas'!$O$13,E13='PC Receitas'!$O$14)),-J13,0))</f>
        <v>-90878.850000000064</v>
      </c>
      <c r="P13" s="237" t="s">
        <v>64</v>
      </c>
      <c r="Q13" s="238">
        <f>N605</f>
        <v>-90878.850000000064</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9"/>
      <c r="G14" s="23"/>
      <c r="H14" s="23"/>
      <c r="I14" s="23"/>
      <c r="J14" s="127"/>
      <c r="K14" s="140"/>
      <c r="L14" s="128"/>
      <c r="M14" s="140"/>
      <c r="N14" s="41">
        <f>N13+IF(AND(L14="Pago",OR(E14='PC Receitas'!$O$4,E14='PC Receitas'!$O$5,E14='PC Receitas'!$O$6)),J14,IF(AND(L14="Pago",OR(E14='PC Receitas'!$O$7,E14='PC Receitas'!$O$8,E14='PC Receitas'!$O$9,E14='PC Receitas'!$O$10,E14='PC Receitas'!$O$11,E14='PC Receitas'!$O$12,E14='PC Receitas'!$O$13,E14='PC Receitas'!$O$14)),-J14,0))</f>
        <v>-90878.850000000064</v>
      </c>
      <c r="P14" s="237"/>
      <c r="Q14" s="242"/>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9"/>
      <c r="G15" s="43"/>
      <c r="H15" s="43"/>
      <c r="I15" s="43"/>
      <c r="J15" s="127"/>
      <c r="K15" s="140"/>
      <c r="L15" s="128"/>
      <c r="M15" s="140"/>
      <c r="N15" s="41">
        <f>N14+IF(AND(L15="Pago",OR(E15='PC Receitas'!$O$4,E15='PC Receitas'!$O$5,E15='PC Receitas'!$O$6)),J15,IF(AND(L15="Pago",OR(E15='PC Receitas'!$O$7,E15='PC Receitas'!$O$8,E15='PC Receitas'!$O$9,E15='PC Receitas'!$O$10,E15='PC Receitas'!$O$11,E15='PC Receitas'!$O$12,E15='PC Receitas'!$O$13,E15='PC Receitas'!$O$14)),-J15,0))</f>
        <v>-90878.850000000064</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9"/>
      <c r="G16" s="43"/>
      <c r="H16" s="43"/>
      <c r="I16" s="43"/>
      <c r="J16" s="127"/>
      <c r="K16" s="140"/>
      <c r="L16" s="45"/>
      <c r="M16" s="140"/>
      <c r="N16" s="41">
        <f>N15+IF(AND(L16="Pago",OR(E16='PC Receitas'!$O$4,E16='PC Receitas'!$O$5,E16='PC Receitas'!$O$6)),J16,IF(AND(L16="Pago",OR(E16='PC Receitas'!$O$7,E16='PC Receitas'!$O$8,E16='PC Receitas'!$O$9,E16='PC Receitas'!$O$10,E16='PC Receitas'!$O$11,E16='PC Receitas'!$O$12,E16='PC Receitas'!$O$13,E16='PC Receitas'!$O$14)),-J16,0))</f>
        <v>-90878.850000000064</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9"/>
      <c r="G17" s="23"/>
      <c r="H17" s="23"/>
      <c r="I17" s="23"/>
      <c r="J17" s="127"/>
      <c r="K17" s="140"/>
      <c r="L17" s="128"/>
      <c r="M17" s="140"/>
      <c r="N17" s="41">
        <f>N16+IF(AND(L17="Pago",OR(E17='PC Receitas'!$O$4,E17='PC Receitas'!$O$5,E17='PC Receitas'!$O$6)),J17,IF(AND(L17="Pago",OR(E17='PC Receitas'!$O$7,E17='PC Receitas'!$O$8,E17='PC Receitas'!$O$9,E17='PC Receitas'!$O$10,E17='PC Receitas'!$O$11,E17='PC Receitas'!$O$12,E17='PC Receitas'!$O$13,E17='PC Receitas'!$O$14)),-J17,0))</f>
        <v>-90878.850000000064</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9"/>
      <c r="G18" s="43"/>
      <c r="H18" s="43"/>
      <c r="I18" s="43"/>
      <c r="J18" s="127"/>
      <c r="K18" s="140"/>
      <c r="L18" s="128"/>
      <c r="M18" s="140"/>
      <c r="N18" s="41">
        <f>N17+IF(AND(L18="Pago",OR(E18='PC Receitas'!$O$4,E18='PC Receitas'!$O$5,E18='PC Receitas'!$O$6)),J18,IF(AND(L18="Pago",OR(E18='PC Receitas'!$O$7,E18='PC Receitas'!$O$8,E18='PC Receitas'!$O$9,E18='PC Receitas'!$O$10,E18='PC Receitas'!$O$11,E18='PC Receitas'!$O$12,E18='PC Receitas'!$O$13,E18='PC Receitas'!$O$14)),-J18,0))</f>
        <v>-90878.850000000064</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9"/>
      <c r="G19" s="23"/>
      <c r="H19" s="23"/>
      <c r="I19" s="23"/>
      <c r="J19" s="127"/>
      <c r="K19" s="140"/>
      <c r="L19" s="128"/>
      <c r="M19" s="140"/>
      <c r="N19" s="41">
        <f>N18+IF(AND(L19="Pago",OR(E19='PC Receitas'!$O$4,E19='PC Receitas'!$O$5,E19='PC Receitas'!$O$6)),J19,IF(AND(L19="Pago",OR(E19='PC Receitas'!$O$7,E19='PC Receitas'!$O$8,E19='PC Receitas'!$O$9,E19='PC Receitas'!$O$10,E19='PC Receitas'!$O$11,E19='PC Receitas'!$O$12,E19='PC Receitas'!$O$13,E19='PC Receitas'!$O$14)),-J19,0))</f>
        <v>-90878.850000000064</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9"/>
      <c r="G20" s="43"/>
      <c r="H20" s="43"/>
      <c r="I20" s="43"/>
      <c r="J20" s="127"/>
      <c r="K20" s="140"/>
      <c r="L20" s="128"/>
      <c r="M20" s="140"/>
      <c r="N20" s="41">
        <f>N19+IF(AND(L20="Pago",OR(E20='PC Receitas'!$O$4,E20='PC Receitas'!$O$5,E20='PC Receitas'!$O$6)),J20,IF(AND(L20="Pago",OR(E20='PC Receitas'!$O$7,E20='PC Receitas'!$O$8,E20='PC Receitas'!$O$9,E20='PC Receitas'!$O$10,E20='PC Receitas'!$O$11,E20='PC Receitas'!$O$12,E20='PC Receitas'!$O$13,E20='PC Receitas'!$O$14)),-J20,0))</f>
        <v>-90878.850000000064</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9"/>
      <c r="G21" s="43"/>
      <c r="H21" s="43"/>
      <c r="I21" s="43"/>
      <c r="J21" s="127"/>
      <c r="K21" s="140"/>
      <c r="L21" s="128"/>
      <c r="M21" s="140"/>
      <c r="N21" s="41">
        <f>N20+IF(AND(L21="Pago",OR(E21='PC Receitas'!$O$4,E21='PC Receitas'!$O$5,E21='PC Receitas'!$O$6)),J21,IF(AND(L21="Pago",OR(E21='PC Receitas'!$O$7,E21='PC Receitas'!$O$8,E21='PC Receitas'!$O$9,E21='PC Receitas'!$O$10,E21='PC Receitas'!$O$11,E21='PC Receitas'!$O$12,E21='PC Receitas'!$O$13,E21='PC Receitas'!$O$14)),-J21,0))</f>
        <v>-90878.850000000064</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9"/>
      <c r="G22" s="43"/>
      <c r="H22" s="43"/>
      <c r="I22" s="43"/>
      <c r="J22" s="127"/>
      <c r="K22" s="140"/>
      <c r="L22" s="45"/>
      <c r="M22" s="140"/>
      <c r="N22" s="41">
        <f>N21+IF(AND(L22="Pago",OR(E22='PC Receitas'!$O$4,E22='PC Receitas'!$O$5,E22='PC Receitas'!$O$6)),J22,IF(AND(L22="Pago",OR(E22='PC Receitas'!$O$7,E22='PC Receitas'!$O$8,E22='PC Receitas'!$O$9,E22='PC Receitas'!$O$10,E22='PC Receitas'!$O$11,E22='PC Receitas'!$O$12,E22='PC Receitas'!$O$13,E22='PC Receitas'!$O$14)),-J22,0))</f>
        <v>-90878.850000000064</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9"/>
      <c r="G23" s="43"/>
      <c r="H23" s="43"/>
      <c r="I23" s="43"/>
      <c r="J23" s="127"/>
      <c r="K23" s="140"/>
      <c r="L23" s="128"/>
      <c r="M23" s="140"/>
      <c r="N23" s="41">
        <f>N22+IF(AND(L23="Pago",OR(E23='PC Receitas'!$O$4,E23='PC Receitas'!$O$5,E23='PC Receitas'!$O$6)),J23,IF(AND(L23="Pago",OR(E23='PC Receitas'!$O$7,E23='PC Receitas'!$O$8,E23='PC Receitas'!$O$9,E23='PC Receitas'!$O$10,E23='PC Receitas'!$O$11,E23='PC Receitas'!$O$12,E23='PC Receitas'!$O$13,E23='PC Receitas'!$O$14)),-J23,0))</f>
        <v>-90878.850000000064</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9"/>
      <c r="G24" s="43"/>
      <c r="H24" s="43"/>
      <c r="I24" s="43"/>
      <c r="J24" s="127"/>
      <c r="K24" s="140"/>
      <c r="L24" s="128"/>
      <c r="M24" s="140"/>
      <c r="N24" s="41">
        <f>N23+IF(AND(L24="Pago",OR(E24='PC Receitas'!$O$4,E24='PC Receitas'!$O$5,E24='PC Receitas'!$O$6)),J24,IF(AND(L24="Pago",OR(E24='PC Receitas'!$O$7,E24='PC Receitas'!$O$8,E24='PC Receitas'!$O$9,E24='PC Receitas'!$O$10,E24='PC Receitas'!$O$11,E24='PC Receitas'!$O$12,E24='PC Receitas'!$O$13,E24='PC Receitas'!$O$14)),-J24,0))</f>
        <v>-90878.850000000064</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9"/>
      <c r="G25" s="43"/>
      <c r="H25" s="43"/>
      <c r="I25" s="43"/>
      <c r="J25" s="127"/>
      <c r="K25" s="140"/>
      <c r="L25" s="128"/>
      <c r="M25" s="140"/>
      <c r="N25" s="41">
        <f>N24+IF(AND(L25="Pago",OR(E25='PC Receitas'!$O$4,E25='PC Receitas'!$O$5,E25='PC Receitas'!$O$6)),J25,IF(AND(L25="Pago",OR(E25='PC Receitas'!$O$7,E25='PC Receitas'!$O$8,E25='PC Receitas'!$O$9,E25='PC Receitas'!$O$10,E25='PC Receitas'!$O$11,E25='PC Receitas'!$O$12,E25='PC Receitas'!$O$13,E25='PC Receitas'!$O$14)),-J25,0))</f>
        <v>-90878.850000000064</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9"/>
      <c r="G26" s="43"/>
      <c r="H26" s="43"/>
      <c r="I26" s="43"/>
      <c r="J26" s="127"/>
      <c r="K26" s="140"/>
      <c r="L26" s="128"/>
      <c r="M26" s="140"/>
      <c r="N26" s="41">
        <f>N25+IF(AND(L26="Pago",OR(E26='PC Receitas'!$O$4,E26='PC Receitas'!$O$5,E26='PC Receitas'!$O$6)),J26,IF(AND(L26="Pago",OR(E26='PC Receitas'!$O$7,E26='PC Receitas'!$O$8,E26='PC Receitas'!$O$9,E26='PC Receitas'!$O$10,E26='PC Receitas'!$O$11,E26='PC Receitas'!$O$12,E26='PC Receitas'!$O$13,E26='PC Receitas'!$O$14)),-J26,0))</f>
        <v>-90878.850000000064</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9"/>
      <c r="G27" s="43"/>
      <c r="H27" s="43"/>
      <c r="I27" s="43"/>
      <c r="J27" s="127"/>
      <c r="K27" s="140"/>
      <c r="L27" s="45"/>
      <c r="M27" s="140"/>
      <c r="N27" s="41">
        <f>N26+IF(AND(L27="Pago",OR(E27='PC Receitas'!$O$4,E27='PC Receitas'!$O$5,E27='PC Receitas'!$O$6)),J27,IF(AND(L27="Pago",OR(E27='PC Receitas'!$O$7,E27='PC Receitas'!$O$8,E27='PC Receitas'!$O$9,E27='PC Receitas'!$O$10,E27='PC Receitas'!$O$11,E27='PC Receitas'!$O$12,E27='PC Receitas'!$O$13,E27='PC Receitas'!$O$14)),-J27,0))</f>
        <v>-90878.850000000064</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9"/>
      <c r="G28" s="43"/>
      <c r="H28" s="43"/>
      <c r="I28" s="43"/>
      <c r="J28" s="127"/>
      <c r="K28" s="140"/>
      <c r="L28" s="128"/>
      <c r="M28" s="140"/>
      <c r="N28" s="41">
        <f>N27+IF(AND(L28="Pago",OR(E28='PC Receitas'!$O$4,E28='PC Receitas'!$O$5,E28='PC Receitas'!$O$6)),J28,IF(AND(L28="Pago",OR(E28='PC Receitas'!$O$7,E28='PC Receitas'!$O$8,E28='PC Receitas'!$O$9,E28='PC Receitas'!$O$10,E28='PC Receitas'!$O$11,E28='PC Receitas'!$O$12,E28='PC Receitas'!$O$13,E28='PC Receitas'!$O$14)),-J28,0))</f>
        <v>-90878.850000000064</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9"/>
      <c r="G29" s="43"/>
      <c r="H29" s="43"/>
      <c r="I29" s="43"/>
      <c r="J29" s="127"/>
      <c r="K29" s="140"/>
      <c r="L29" s="128"/>
      <c r="M29" s="140"/>
      <c r="N29" s="41">
        <f>N28+IF(AND(L29="Pago",OR(E29='PC Receitas'!$O$4,E29='PC Receitas'!$O$5,E29='PC Receitas'!$O$6)),J29,IF(AND(L29="Pago",OR(E29='PC Receitas'!$O$7,E29='PC Receitas'!$O$8,E29='PC Receitas'!$O$9,E29='PC Receitas'!$O$10,E29='PC Receitas'!$O$11,E29='PC Receitas'!$O$12,E29='PC Receitas'!$O$13,E29='PC Receitas'!$O$14)),-J29,0))</f>
        <v>-90878.850000000064</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9"/>
      <c r="G30" s="23"/>
      <c r="H30" s="23"/>
      <c r="I30" s="23"/>
      <c r="J30" s="127"/>
      <c r="K30" s="140"/>
      <c r="L30" s="128"/>
      <c r="M30" s="140"/>
      <c r="N30" s="41">
        <f>N29+IF(AND(L30="Pago",OR(E30='PC Receitas'!$O$4,E30='PC Receitas'!$O$5,E30='PC Receitas'!$O$6)),J30,IF(AND(L30="Pago",OR(E30='PC Receitas'!$O$7,E30='PC Receitas'!$O$8,E30='PC Receitas'!$O$9,E30='PC Receitas'!$O$10,E30='PC Receitas'!$O$11,E30='PC Receitas'!$O$12,E30='PC Receitas'!$O$13,E30='PC Receitas'!$O$14)),-J30,0))</f>
        <v>-90878.850000000064</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9"/>
      <c r="G31" s="23"/>
      <c r="H31" s="23"/>
      <c r="I31" s="23"/>
      <c r="J31" s="127"/>
      <c r="K31" s="140"/>
      <c r="L31" s="128"/>
      <c r="M31" s="140"/>
      <c r="N31" s="41">
        <f>N30+IF(AND(L31="Pago",OR(E31='PC Receitas'!$O$4,E31='PC Receitas'!$O$5,E31='PC Receitas'!$O$6)),J31,IF(AND(L31="Pago",OR(E31='PC Receitas'!$O$7,E31='PC Receitas'!$O$8,E31='PC Receitas'!$O$9,E31='PC Receitas'!$O$10,E31='PC Receitas'!$O$11,E31='PC Receitas'!$O$12,E31='PC Receitas'!$O$13,E31='PC Receitas'!$O$14)),-J31,0))</f>
        <v>-90878.850000000064</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9"/>
      <c r="G32" s="43"/>
      <c r="H32" s="43"/>
      <c r="I32" s="43"/>
      <c r="J32" s="127"/>
      <c r="K32" s="140"/>
      <c r="L32" s="128"/>
      <c r="M32" s="140"/>
      <c r="N32" s="41">
        <f>N31+IF(AND(L32="Pago",OR(E32='PC Receitas'!$O$4,E32='PC Receitas'!$O$5,E32='PC Receitas'!$O$6)),J32,IF(AND(L32="Pago",OR(E32='PC Receitas'!$O$7,E32='PC Receitas'!$O$8,E32='PC Receitas'!$O$9,E32='PC Receitas'!$O$10,E32='PC Receitas'!$O$11,E32='PC Receitas'!$O$12,E32='PC Receitas'!$O$13,E32='PC Receitas'!$O$14)),-J32,0))</f>
        <v>-90878.850000000064</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9"/>
      <c r="G33" s="43"/>
      <c r="H33" s="43"/>
      <c r="I33" s="43"/>
      <c r="J33" s="127"/>
      <c r="K33" s="140"/>
      <c r="L33" s="128"/>
      <c r="M33" s="140"/>
      <c r="N33" s="41">
        <f>N32+IF(AND(L33="Pago",OR(E33='PC Receitas'!$O$4,E33='PC Receitas'!$O$5,E33='PC Receitas'!$O$6)),J33,IF(AND(L33="Pago",OR(E33='PC Receitas'!$O$7,E33='PC Receitas'!$O$8,E33='PC Receitas'!$O$9,E33='PC Receitas'!$O$10,E33='PC Receitas'!$O$11,E33='PC Receitas'!$O$12,E33='PC Receitas'!$O$13,E33='PC Receitas'!$O$14)),-J33,0))</f>
        <v>-90878.850000000064</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9"/>
      <c r="G34" s="43"/>
      <c r="H34" s="43"/>
      <c r="I34" s="43"/>
      <c r="J34" s="127"/>
      <c r="K34" s="140"/>
      <c r="L34" s="45"/>
      <c r="M34" s="140"/>
      <c r="N34" s="41">
        <f>N33+IF(AND(L34="Pago",OR(E34='PC Receitas'!$O$4,E34='PC Receitas'!$O$5,E34='PC Receitas'!$O$6)),J34,IF(AND(L34="Pago",OR(E34='PC Receitas'!$O$7,E34='PC Receitas'!$O$8,E34='PC Receitas'!$O$9,E34='PC Receitas'!$O$10,E34='PC Receitas'!$O$11,E34='PC Receitas'!$O$12,E34='PC Receitas'!$O$13,E34='PC Receitas'!$O$14)),-J34,0))</f>
        <v>-90878.850000000064</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9"/>
      <c r="G35" s="43"/>
      <c r="H35" s="43"/>
      <c r="I35" s="43"/>
      <c r="J35" s="127"/>
      <c r="K35" s="140"/>
      <c r="L35" s="128"/>
      <c r="M35" s="140"/>
      <c r="N35" s="41">
        <f>N34+IF(AND(L35="Pago",OR(E35='PC Receitas'!$O$4,E35='PC Receitas'!$O$5,E35='PC Receitas'!$O$6)),J35,IF(AND(L35="Pago",OR(E35='PC Receitas'!$O$7,E35='PC Receitas'!$O$8,E35='PC Receitas'!$O$9,E35='PC Receitas'!$O$10,E35='PC Receitas'!$O$11,E35='PC Receitas'!$O$12,E35='PC Receitas'!$O$13,E35='PC Receitas'!$O$14)),-J35,0))</f>
        <v>-90878.850000000064</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9"/>
      <c r="G36" s="43"/>
      <c r="H36" s="43"/>
      <c r="I36" s="43"/>
      <c r="J36" s="127"/>
      <c r="K36" s="140"/>
      <c r="L36" s="128"/>
      <c r="M36" s="140"/>
      <c r="N36" s="41">
        <f>N35+IF(AND(L36="Pago",OR(E36='PC Receitas'!$O$4,E36='PC Receitas'!$O$5,E36='PC Receitas'!$O$6)),J36,IF(AND(L36="Pago",OR(E36='PC Receitas'!$O$7,E36='PC Receitas'!$O$8,E36='PC Receitas'!$O$9,E36='PC Receitas'!$O$10,E36='PC Receitas'!$O$11,E36='PC Receitas'!$O$12,E36='PC Receitas'!$O$13,E36='PC Receitas'!$O$14)),-J36,0))</f>
        <v>-90878.850000000064</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9"/>
      <c r="G37" s="23"/>
      <c r="H37" s="23"/>
      <c r="I37" s="23"/>
      <c r="J37" s="127"/>
      <c r="K37" s="140"/>
      <c r="L37" s="128"/>
      <c r="M37" s="140"/>
      <c r="N37" s="41">
        <f>N36+IF(AND(L37="Pago",OR(E37='PC Receitas'!$O$4,E37='PC Receitas'!$O$5,E37='PC Receitas'!$O$6)),J37,IF(AND(L37="Pago",OR(E37='PC Receitas'!$O$7,E37='PC Receitas'!$O$8,E37='PC Receitas'!$O$9,E37='PC Receitas'!$O$10,E37='PC Receitas'!$O$11,E37='PC Receitas'!$O$12,E37='PC Receitas'!$O$13,E37='PC Receitas'!$O$14)),-J37,0))</f>
        <v>-90878.850000000064</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9"/>
      <c r="G38" s="43"/>
      <c r="H38" s="43"/>
      <c r="I38" s="43"/>
      <c r="J38" s="127"/>
      <c r="K38" s="140"/>
      <c r="L38" s="128"/>
      <c r="M38" s="140"/>
      <c r="N38" s="41">
        <f>N37+IF(AND(L38="Pago",OR(E38='PC Receitas'!$O$4,E38='PC Receitas'!$O$5,E38='PC Receitas'!$O$6)),J38,IF(AND(L38="Pago",OR(E38='PC Receitas'!$O$7,E38='PC Receitas'!$O$8,E38='PC Receitas'!$O$9,E38='PC Receitas'!$O$10,E38='PC Receitas'!$O$11,E38='PC Receitas'!$O$12,E38='PC Receitas'!$O$13,E38='PC Receitas'!$O$14)),-J38,0))</f>
        <v>-90878.850000000064</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9"/>
      <c r="G39" s="43"/>
      <c r="H39" s="43"/>
      <c r="I39" s="43"/>
      <c r="J39" s="127"/>
      <c r="K39" s="140"/>
      <c r="L39" s="128"/>
      <c r="M39" s="140"/>
      <c r="N39" s="41">
        <f>N38+IF(AND(L39="Pago",OR(E39='PC Receitas'!$O$4,E39='PC Receitas'!$O$5,E39='PC Receitas'!$O$6)),J39,IF(AND(L39="Pago",OR(E39='PC Receitas'!$O$7,E39='PC Receitas'!$O$8,E39='PC Receitas'!$O$9,E39='PC Receitas'!$O$10,E39='PC Receitas'!$O$11,E39='PC Receitas'!$O$12,E39='PC Receitas'!$O$13,E39='PC Receitas'!$O$14)),-J39,0))</f>
        <v>-90878.850000000064</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9"/>
      <c r="G40" s="43"/>
      <c r="H40" s="43"/>
      <c r="I40" s="43"/>
      <c r="J40" s="127"/>
      <c r="K40" s="140"/>
      <c r="L40" s="128"/>
      <c r="M40" s="140"/>
      <c r="N40" s="41">
        <f>N39+IF(AND(L40="Pago",OR(E40='PC Receitas'!$O$4,E40='PC Receitas'!$O$5,E40='PC Receitas'!$O$6)),J40,IF(AND(L40="Pago",OR(E40='PC Receitas'!$O$7,E40='PC Receitas'!$O$8,E40='PC Receitas'!$O$9,E40='PC Receitas'!$O$10,E40='PC Receitas'!$O$11,E40='PC Receitas'!$O$12,E40='PC Receitas'!$O$13,E40='PC Receitas'!$O$14)),-J40,0))</f>
        <v>-90878.850000000064</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9"/>
      <c r="G41" s="23"/>
      <c r="H41" s="23"/>
      <c r="I41" s="23"/>
      <c r="J41" s="127"/>
      <c r="K41" s="140"/>
      <c r="L41" s="128"/>
      <c r="M41" s="140"/>
      <c r="N41" s="41">
        <f>N40+IF(AND(L41="Pago",OR(E41='PC Receitas'!$O$4,E41='PC Receitas'!$O$5,E41='PC Receitas'!$O$6)),J41,IF(AND(L41="Pago",OR(E41='PC Receitas'!$O$7,E41='PC Receitas'!$O$8,E41='PC Receitas'!$O$9,E41='PC Receitas'!$O$10,E41='PC Receitas'!$O$11,E41='PC Receitas'!$O$12,E41='PC Receitas'!$O$13,E41='PC Receitas'!$O$14)),-J41,0))</f>
        <v>-90878.850000000064</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9"/>
      <c r="G42" s="23"/>
      <c r="H42" s="23"/>
      <c r="I42" s="23"/>
      <c r="J42" s="127"/>
      <c r="K42" s="140"/>
      <c r="L42" s="128"/>
      <c r="M42" s="140"/>
      <c r="N42" s="41">
        <f>N41+IF(AND(L42="Pago",OR(E42='PC Receitas'!$O$4,E42='PC Receitas'!$O$5,E42='PC Receitas'!$O$6)),J42,IF(AND(L42="Pago",OR(E42='PC Receitas'!$O$7,E42='PC Receitas'!$O$8,E42='PC Receitas'!$O$9,E42='PC Receitas'!$O$10,E42='PC Receitas'!$O$11,E42='PC Receitas'!$O$12,E42='PC Receitas'!$O$13,E42='PC Receitas'!$O$14)),-J42,0))</f>
        <v>-90878.850000000064</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9"/>
      <c r="G43" s="43"/>
      <c r="H43" s="43"/>
      <c r="I43" s="43"/>
      <c r="J43" s="127"/>
      <c r="K43" s="140"/>
      <c r="L43" s="128"/>
      <c r="M43" s="140"/>
      <c r="N43" s="41">
        <f>N42+IF(AND(L43="Pago",OR(E43='PC Receitas'!$O$4,E43='PC Receitas'!$O$5,E43='PC Receitas'!$O$6)),J43,IF(AND(L43="Pago",OR(E43='PC Receitas'!$O$7,E43='PC Receitas'!$O$8,E43='PC Receitas'!$O$9,E43='PC Receitas'!$O$10,E43='PC Receitas'!$O$11,E43='PC Receitas'!$O$12,E43='PC Receitas'!$O$13,E43='PC Receitas'!$O$14)),-J43,0))</f>
        <v>-90878.850000000064</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9"/>
      <c r="G44" s="23"/>
      <c r="H44" s="23"/>
      <c r="I44" s="23"/>
      <c r="J44" s="127"/>
      <c r="K44" s="140"/>
      <c r="L44" s="128"/>
      <c r="M44" s="140"/>
      <c r="N44" s="41">
        <f>N43+IF(AND(L44="Pago",OR(E44='PC Receitas'!$O$4,E44='PC Receitas'!$O$5,E44='PC Receitas'!$O$6)),J44,IF(AND(L44="Pago",OR(E44='PC Receitas'!$O$7,E44='PC Receitas'!$O$8,E44='PC Receitas'!$O$9,E44='PC Receitas'!$O$10,E44='PC Receitas'!$O$11,E44='PC Receitas'!$O$12,E44='PC Receitas'!$O$13,E44='PC Receitas'!$O$14)),-J44,0))</f>
        <v>-90878.850000000064</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9"/>
      <c r="G45" s="23"/>
      <c r="H45" s="23"/>
      <c r="I45" s="23"/>
      <c r="J45" s="127"/>
      <c r="K45" s="140"/>
      <c r="L45" s="128"/>
      <c r="M45" s="140"/>
      <c r="N45" s="41">
        <f>N44+IF(AND(L45="Pago",OR(E45='PC Receitas'!$O$4,E45='PC Receitas'!$O$5,E45='PC Receitas'!$O$6)),J45,IF(AND(L45="Pago",OR(E45='PC Receitas'!$O$7,E45='PC Receitas'!$O$8,E45='PC Receitas'!$O$9,E45='PC Receitas'!$O$10,E45='PC Receitas'!$O$11,E45='PC Receitas'!$O$12,E45='PC Receitas'!$O$13,E45='PC Receitas'!$O$14)),-J45,0))</f>
        <v>-90878.850000000064</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9"/>
      <c r="G46" s="43"/>
      <c r="H46" s="43"/>
      <c r="I46" s="43"/>
      <c r="J46" s="127"/>
      <c r="K46" s="140"/>
      <c r="L46" s="128"/>
      <c r="M46" s="140"/>
      <c r="N46" s="41">
        <f>N45+IF(AND(L46="Pago",OR(E46='PC Receitas'!$O$4,E46='PC Receitas'!$O$5,E46='PC Receitas'!$O$6)),J46,IF(AND(L46="Pago",OR(E46='PC Receitas'!$O$7,E46='PC Receitas'!$O$8,E46='PC Receitas'!$O$9,E46='PC Receitas'!$O$10,E46='PC Receitas'!$O$11,E46='PC Receitas'!$O$12,E46='PC Receitas'!$O$13,E46='PC Receitas'!$O$14)),-J46,0))</f>
        <v>-90878.850000000064</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9"/>
      <c r="G47" s="43"/>
      <c r="H47" s="43"/>
      <c r="I47" s="43"/>
      <c r="J47" s="127"/>
      <c r="K47" s="140"/>
      <c r="L47" s="128"/>
      <c r="M47" s="140"/>
      <c r="N47" s="41">
        <f>N46+IF(AND(L47="Pago",OR(E47='PC Receitas'!$O$4,E47='PC Receitas'!$O$5,E47='PC Receitas'!$O$6)),J47,IF(AND(L47="Pago",OR(E47='PC Receitas'!$O$7,E47='PC Receitas'!$O$8,E47='PC Receitas'!$O$9,E47='PC Receitas'!$O$10,E47='PC Receitas'!$O$11,E47='PC Receitas'!$O$12,E47='PC Receitas'!$O$13,E47='PC Receitas'!$O$14)),-J47,0))</f>
        <v>-90878.850000000064</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9"/>
      <c r="G48" s="43"/>
      <c r="H48" s="43"/>
      <c r="I48" s="43"/>
      <c r="J48" s="127"/>
      <c r="K48" s="140"/>
      <c r="L48" s="128"/>
      <c r="M48" s="140"/>
      <c r="N48" s="41">
        <f>N47+IF(AND(L48="Pago",OR(E48='PC Receitas'!$O$4,E48='PC Receitas'!$O$5,E48='PC Receitas'!$O$6)),J48,IF(AND(L48="Pago",OR(E48='PC Receitas'!$O$7,E48='PC Receitas'!$O$8,E48='PC Receitas'!$O$9,E48='PC Receitas'!$O$10,E48='PC Receitas'!$O$11,E48='PC Receitas'!$O$12,E48='PC Receitas'!$O$13,E48='PC Receitas'!$O$14)),-J48,0))</f>
        <v>-90878.850000000064</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9"/>
      <c r="G49" s="23"/>
      <c r="H49" s="23"/>
      <c r="I49" s="23"/>
      <c r="J49" s="127"/>
      <c r="K49" s="140"/>
      <c r="L49" s="128"/>
      <c r="M49" s="140"/>
      <c r="N49" s="41">
        <f>N48+IF(AND(L49="Pago",OR(E49='PC Receitas'!$O$4,E49='PC Receitas'!$O$5,E49='PC Receitas'!$O$6)),J49,IF(AND(L49="Pago",OR(E49='PC Receitas'!$O$7,E49='PC Receitas'!$O$8,E49='PC Receitas'!$O$9,E49='PC Receitas'!$O$10,E49='PC Receitas'!$O$11,E49='PC Receitas'!$O$12,E49='PC Receitas'!$O$13,E49='PC Receitas'!$O$14)),-J49,0))</f>
        <v>-90878.850000000064</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9"/>
      <c r="G50" s="23"/>
      <c r="H50" s="23"/>
      <c r="I50" s="23"/>
      <c r="J50" s="127"/>
      <c r="K50" s="140"/>
      <c r="L50" s="128"/>
      <c r="M50" s="140"/>
      <c r="N50" s="41">
        <f>N49+IF(AND(L50="Pago",OR(E50='PC Receitas'!$O$4,E50='PC Receitas'!$O$5,E50='PC Receitas'!$O$6)),J50,IF(AND(L50="Pago",OR(E50='PC Receitas'!$O$7,E50='PC Receitas'!$O$8,E50='PC Receitas'!$O$9,E50='PC Receitas'!$O$10,E50='PC Receitas'!$O$11,E50='PC Receitas'!$O$12,E50='PC Receitas'!$O$13,E50='PC Receitas'!$O$14)),-J50,0))</f>
        <v>-90878.850000000064</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9"/>
      <c r="G51" s="23"/>
      <c r="H51" s="23"/>
      <c r="I51" s="23"/>
      <c r="J51" s="127"/>
      <c r="K51" s="140"/>
      <c r="L51" s="128"/>
      <c r="M51" s="140"/>
      <c r="N51" s="41">
        <f>N50+IF(AND(L51="Pago",OR(E51='PC Receitas'!$O$4,E51='PC Receitas'!$O$5,E51='PC Receitas'!$O$6)),J51,IF(AND(L51="Pago",OR(E51='PC Receitas'!$O$7,E51='PC Receitas'!$O$8,E51='PC Receitas'!$O$9,E51='PC Receitas'!$O$10,E51='PC Receitas'!$O$11,E51='PC Receitas'!$O$12,E51='PC Receitas'!$O$13,E51='PC Receitas'!$O$14)),-J51,0))</f>
        <v>-90878.850000000064</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9"/>
      <c r="G52" s="23"/>
      <c r="H52" s="23"/>
      <c r="I52" s="23"/>
      <c r="J52" s="127"/>
      <c r="K52" s="140"/>
      <c r="L52" s="128"/>
      <c r="M52" s="140"/>
      <c r="N52" s="41">
        <f>N51+IF(AND(L52="Pago",OR(E52='PC Receitas'!$O$4,E52='PC Receitas'!$O$5,E52='PC Receitas'!$O$6)),J52,IF(AND(L52="Pago",OR(E52='PC Receitas'!$O$7,E52='PC Receitas'!$O$8,E52='PC Receitas'!$O$9,E52='PC Receitas'!$O$10,E52='PC Receitas'!$O$11,E52='PC Receitas'!$O$12,E52='PC Receitas'!$O$13,E52='PC Receitas'!$O$14)),-J52,0))</f>
        <v>-90878.850000000064</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9"/>
      <c r="G53" s="43"/>
      <c r="H53" s="43"/>
      <c r="I53" s="43"/>
      <c r="J53" s="127"/>
      <c r="K53" s="140"/>
      <c r="L53" s="128"/>
      <c r="M53" s="140"/>
      <c r="N53" s="41">
        <f>N52+IF(AND(L53="Pago",OR(E53='PC Receitas'!$O$4,E53='PC Receitas'!$O$5,E53='PC Receitas'!$O$6)),J53,IF(AND(L53="Pago",OR(E53='PC Receitas'!$O$7,E53='PC Receitas'!$O$8,E53='PC Receitas'!$O$9,E53='PC Receitas'!$O$10,E53='PC Receitas'!$O$11,E53='PC Receitas'!$O$12,E53='PC Receitas'!$O$13,E53='PC Receitas'!$O$14)),-J53,0))</f>
        <v>-90878.850000000064</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9"/>
      <c r="G54" s="43"/>
      <c r="H54" s="43"/>
      <c r="I54" s="43"/>
      <c r="J54" s="127"/>
      <c r="K54" s="140"/>
      <c r="L54" s="128"/>
      <c r="M54" s="140"/>
      <c r="N54" s="41">
        <f>N53+IF(AND(L54="Pago",OR(E54='PC Receitas'!$O$4,E54='PC Receitas'!$O$5,E54='PC Receitas'!$O$6)),J54,IF(AND(L54="Pago",OR(E54='PC Receitas'!$O$7,E54='PC Receitas'!$O$8,E54='PC Receitas'!$O$9,E54='PC Receitas'!$O$10,E54='PC Receitas'!$O$11,E54='PC Receitas'!$O$12,E54='PC Receitas'!$O$13,E54='PC Receitas'!$O$14)),-J54,0))</f>
        <v>-90878.850000000064</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9"/>
      <c r="G55" s="23"/>
      <c r="H55" s="23"/>
      <c r="I55" s="23"/>
      <c r="J55" s="127"/>
      <c r="K55" s="140"/>
      <c r="L55" s="128"/>
      <c r="M55" s="140"/>
      <c r="N55" s="41">
        <f>N54+IF(AND(L55="Pago",OR(E55='PC Receitas'!$O$4,E55='PC Receitas'!$O$5,E55='PC Receitas'!$O$6)),J55,IF(AND(L55="Pago",OR(E55='PC Receitas'!$O$7,E55='PC Receitas'!$O$8,E55='PC Receitas'!$O$9,E55='PC Receitas'!$O$10,E55='PC Receitas'!$O$11,E55='PC Receitas'!$O$12,E55='PC Receitas'!$O$13,E55='PC Receitas'!$O$14)),-J55,0))</f>
        <v>-90878.850000000064</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9"/>
      <c r="G56" s="43"/>
      <c r="H56" s="43"/>
      <c r="I56" s="43"/>
      <c r="J56" s="127"/>
      <c r="K56" s="140"/>
      <c r="L56" s="128"/>
      <c r="M56" s="140"/>
      <c r="N56" s="41">
        <f>N55+IF(AND(L56="Pago",OR(E56='PC Receitas'!$O$4,E56='PC Receitas'!$O$5,E56='PC Receitas'!$O$6)),J56,IF(AND(L56="Pago",OR(E56='PC Receitas'!$O$7,E56='PC Receitas'!$O$8,E56='PC Receitas'!$O$9,E56='PC Receitas'!$O$10,E56='PC Receitas'!$O$11,E56='PC Receitas'!$O$12,E56='PC Receitas'!$O$13,E56='PC Receitas'!$O$14)),-J56,0))</f>
        <v>-90878.850000000064</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9"/>
      <c r="G57" s="43"/>
      <c r="H57" s="43"/>
      <c r="I57" s="43"/>
      <c r="J57" s="127"/>
      <c r="K57" s="140"/>
      <c r="L57" s="128"/>
      <c r="M57" s="140"/>
      <c r="N57" s="41">
        <f>N56+IF(AND(L57="Pago",OR(E57='PC Receitas'!$O$4,E57='PC Receitas'!$O$5,E57='PC Receitas'!$O$6)),J57,IF(AND(L57="Pago",OR(E57='PC Receitas'!$O$7,E57='PC Receitas'!$O$8,E57='PC Receitas'!$O$9,E57='PC Receitas'!$O$10,E57='PC Receitas'!$O$11,E57='PC Receitas'!$O$12,E57='PC Receitas'!$O$13,E57='PC Receitas'!$O$14)),-J57,0))</f>
        <v>-90878.850000000064</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9"/>
      <c r="G58" s="43"/>
      <c r="H58" s="43"/>
      <c r="I58" s="43"/>
      <c r="J58" s="127"/>
      <c r="K58" s="140"/>
      <c r="L58" s="128"/>
      <c r="M58" s="140"/>
      <c r="N58" s="41">
        <f>N57+IF(AND(L58="Pago",OR(E58='PC Receitas'!$O$4,E58='PC Receitas'!$O$5,E58='PC Receitas'!$O$6)),J58,IF(AND(L58="Pago",OR(E58='PC Receitas'!$O$7,E58='PC Receitas'!$O$8,E58='PC Receitas'!$O$9,E58='PC Receitas'!$O$10,E58='PC Receitas'!$O$11,E58='PC Receitas'!$O$12,E58='PC Receitas'!$O$13,E58='PC Receitas'!$O$14)),-J58,0))</f>
        <v>-90878.850000000064</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9"/>
      <c r="G59" s="43"/>
      <c r="H59" s="43"/>
      <c r="I59" s="43"/>
      <c r="J59" s="127"/>
      <c r="K59" s="140"/>
      <c r="L59" s="128"/>
      <c r="M59" s="140"/>
      <c r="N59" s="41">
        <f>N58+IF(AND(L59="Pago",OR(E59='PC Receitas'!$O$4,E59='PC Receitas'!$O$5,E59='PC Receitas'!$O$6)),J59,IF(AND(L59="Pago",OR(E59='PC Receitas'!$O$7,E59='PC Receitas'!$O$8,E59='PC Receitas'!$O$9,E59='PC Receitas'!$O$10,E59='PC Receitas'!$O$11,E59='PC Receitas'!$O$12,E59='PC Receitas'!$O$13,E59='PC Receitas'!$O$14)),-J59,0))</f>
        <v>-90878.850000000064</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9"/>
      <c r="G60" s="43"/>
      <c r="H60" s="43"/>
      <c r="I60" s="43"/>
      <c r="J60" s="127"/>
      <c r="K60" s="140"/>
      <c r="L60" s="128"/>
      <c r="M60" s="140"/>
      <c r="N60" s="41">
        <f>N59+IF(AND(L60="Pago",OR(E60='PC Receitas'!$O$4,E60='PC Receitas'!$O$5,E60='PC Receitas'!$O$6)),J60,IF(AND(L60="Pago",OR(E60='PC Receitas'!$O$7,E60='PC Receitas'!$O$8,E60='PC Receitas'!$O$9,E60='PC Receitas'!$O$10,E60='PC Receitas'!$O$11,E60='PC Receitas'!$O$12,E60='PC Receitas'!$O$13,E60='PC Receitas'!$O$14)),-J60,0))</f>
        <v>-90878.850000000064</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9"/>
      <c r="G61" s="23"/>
      <c r="H61" s="23"/>
      <c r="I61" s="23"/>
      <c r="J61" s="127"/>
      <c r="K61" s="140"/>
      <c r="L61" s="128"/>
      <c r="M61" s="140"/>
      <c r="N61" s="41">
        <f>N60+IF(AND(L61="Pago",OR(E61='PC Receitas'!$O$4,E61='PC Receitas'!$O$5,E61='PC Receitas'!$O$6)),J61,IF(AND(L61="Pago",OR(E61='PC Receitas'!$O$7,E61='PC Receitas'!$O$8,E61='PC Receitas'!$O$9,E61='PC Receitas'!$O$10,E61='PC Receitas'!$O$11,E61='PC Receitas'!$O$12,E61='PC Receitas'!$O$13,E61='PC Receitas'!$O$14)),-J61,0))</f>
        <v>-90878.850000000064</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9"/>
      <c r="G62" s="43"/>
      <c r="H62" s="43"/>
      <c r="I62" s="43"/>
      <c r="J62" s="127"/>
      <c r="K62" s="140"/>
      <c r="L62" s="128"/>
      <c r="M62" s="140"/>
      <c r="N62" s="41">
        <f>N61+IF(AND(L62="Pago",OR(E62='PC Receitas'!$O$4,E62='PC Receitas'!$O$5,E62='PC Receitas'!$O$6)),J62,IF(AND(L62="Pago",OR(E62='PC Receitas'!$O$7,E62='PC Receitas'!$O$8,E62='PC Receitas'!$O$9,E62='PC Receitas'!$O$10,E62='PC Receitas'!$O$11,E62='PC Receitas'!$O$12,E62='PC Receitas'!$O$13,E62='PC Receitas'!$O$14)),-J62,0))</f>
        <v>-90878.850000000064</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9"/>
      <c r="G63" s="43"/>
      <c r="H63" s="43"/>
      <c r="I63" s="43"/>
      <c r="J63" s="127"/>
      <c r="K63" s="140"/>
      <c r="L63" s="128"/>
      <c r="M63" s="140"/>
      <c r="N63" s="41">
        <f>N62+IF(AND(L63="Pago",OR(E63='PC Receitas'!$O$4,E63='PC Receitas'!$O$5,E63='PC Receitas'!$O$6)),J63,IF(AND(L63="Pago",OR(E63='PC Receitas'!$O$7,E63='PC Receitas'!$O$8,E63='PC Receitas'!$O$9,E63='PC Receitas'!$O$10,E63='PC Receitas'!$O$11,E63='PC Receitas'!$O$12,E63='PC Receitas'!$O$13,E63='PC Receitas'!$O$14)),-J63,0))</f>
        <v>-90878.850000000064</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9"/>
      <c r="G64" s="23"/>
      <c r="H64" s="23"/>
      <c r="I64" s="23"/>
      <c r="J64" s="127"/>
      <c r="K64" s="140"/>
      <c r="L64" s="128"/>
      <c r="M64" s="140"/>
      <c r="N64" s="41">
        <f>N63+IF(AND(L64="Pago",OR(E64='PC Receitas'!$O$4,E64='PC Receitas'!$O$5,E64='PC Receitas'!$O$6)),J64,IF(AND(L64="Pago",OR(E64='PC Receitas'!$O$7,E64='PC Receitas'!$O$8,E64='PC Receitas'!$O$9,E64='PC Receitas'!$O$10,E64='PC Receitas'!$O$11,E64='PC Receitas'!$O$12,E64='PC Receitas'!$O$13,E64='PC Receitas'!$O$14)),-J64,0))</f>
        <v>-90878.850000000064</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9"/>
      <c r="G65" s="43"/>
      <c r="H65" s="43"/>
      <c r="I65" s="43"/>
      <c r="J65" s="127"/>
      <c r="K65" s="140"/>
      <c r="L65" s="128"/>
      <c r="M65" s="140"/>
      <c r="N65" s="41">
        <f>N64+IF(AND(L65="Pago",OR(E65='PC Receitas'!$O$4,E65='PC Receitas'!$O$5,E65='PC Receitas'!$O$6)),J65,IF(AND(L65="Pago",OR(E65='PC Receitas'!$O$7,E65='PC Receitas'!$O$8,E65='PC Receitas'!$O$9,E65='PC Receitas'!$O$10,E65='PC Receitas'!$O$11,E65='PC Receitas'!$O$12,E65='PC Receitas'!$O$13,E65='PC Receitas'!$O$14)),-J65,0))</f>
        <v>-90878.850000000064</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9"/>
      <c r="G66" s="23"/>
      <c r="H66" s="23"/>
      <c r="I66" s="23"/>
      <c r="J66" s="127"/>
      <c r="K66" s="140"/>
      <c r="L66" s="128"/>
      <c r="M66" s="140"/>
      <c r="N66" s="41">
        <f>N65+IF(AND(L66="Pago",OR(E66='PC Receitas'!$O$4,E66='PC Receitas'!$O$5,E66='PC Receitas'!$O$6)),J66,IF(AND(L66="Pago",OR(E66='PC Receitas'!$O$7,E66='PC Receitas'!$O$8,E66='PC Receitas'!$O$9,E66='PC Receitas'!$O$10,E66='PC Receitas'!$O$11,E66='PC Receitas'!$O$12,E66='PC Receitas'!$O$13,E66='PC Receitas'!$O$14)),-J66,0))</f>
        <v>-90878.850000000064</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9"/>
      <c r="G67" s="23"/>
      <c r="H67" s="23"/>
      <c r="I67" s="23"/>
      <c r="J67" s="127"/>
      <c r="K67" s="140"/>
      <c r="L67" s="128"/>
      <c r="M67" s="140"/>
      <c r="N67" s="41">
        <f>N66+IF(AND(L67="Pago",OR(E67='PC Receitas'!$O$4,E67='PC Receitas'!$O$5,E67='PC Receitas'!$O$6)),J67,IF(AND(L67="Pago",OR(E67='PC Receitas'!$O$7,E67='PC Receitas'!$O$8,E67='PC Receitas'!$O$9,E67='PC Receitas'!$O$10,E67='PC Receitas'!$O$11,E67='PC Receitas'!$O$12,E67='PC Receitas'!$O$13,E67='PC Receitas'!$O$14)),-J67,0))</f>
        <v>-90878.850000000064</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9"/>
      <c r="G68" s="43"/>
      <c r="H68" s="43"/>
      <c r="I68" s="43"/>
      <c r="J68" s="127"/>
      <c r="K68" s="140"/>
      <c r="L68" s="128"/>
      <c r="M68" s="140"/>
      <c r="N68" s="41">
        <f>N67+IF(AND(L68="Pago",OR(E68='PC Receitas'!$O$4,E68='PC Receitas'!$O$5,E68='PC Receitas'!$O$6)),J68,IF(AND(L68="Pago",OR(E68='PC Receitas'!$O$7,E68='PC Receitas'!$O$8,E68='PC Receitas'!$O$9,E68='PC Receitas'!$O$10,E68='PC Receitas'!$O$11,E68='PC Receitas'!$O$12,E68='PC Receitas'!$O$13,E68='PC Receitas'!$O$14)),-J68,0))</f>
        <v>-90878.850000000064</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9"/>
      <c r="G69" s="23"/>
      <c r="H69" s="23"/>
      <c r="I69" s="23"/>
      <c r="J69" s="127"/>
      <c r="K69" s="140"/>
      <c r="L69" s="128"/>
      <c r="M69" s="140"/>
      <c r="N69" s="41">
        <f>N68+IF(AND(L69="Pago",OR(E69='PC Receitas'!$O$4,E69='PC Receitas'!$O$5,E69='PC Receitas'!$O$6)),J69,IF(AND(L69="Pago",OR(E69='PC Receitas'!$O$7,E69='PC Receitas'!$O$8,E69='PC Receitas'!$O$9,E69='PC Receitas'!$O$10,E69='PC Receitas'!$O$11,E69='PC Receitas'!$O$12,E69='PC Receitas'!$O$13,E69='PC Receitas'!$O$14)),-J69,0))</f>
        <v>-90878.850000000064</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9"/>
      <c r="G70" s="23"/>
      <c r="H70" s="23"/>
      <c r="I70" s="23"/>
      <c r="J70" s="127"/>
      <c r="K70" s="140"/>
      <c r="L70" s="128"/>
      <c r="M70" s="140"/>
      <c r="N70" s="41">
        <f>N69+IF(AND(L70="Pago",OR(E70='PC Receitas'!$O$4,E70='PC Receitas'!$O$5,E70='PC Receitas'!$O$6)),J70,IF(AND(L70="Pago",OR(E70='PC Receitas'!$O$7,E70='PC Receitas'!$O$8,E70='PC Receitas'!$O$9,E70='PC Receitas'!$O$10,E70='PC Receitas'!$O$11,E70='PC Receitas'!$O$12,E70='PC Receitas'!$O$13,E70='PC Receitas'!$O$14)),-J70,0))</f>
        <v>-90878.850000000064</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9"/>
      <c r="G71" s="23"/>
      <c r="H71" s="23"/>
      <c r="I71" s="23"/>
      <c r="J71" s="127"/>
      <c r="K71" s="140"/>
      <c r="L71" s="128"/>
      <c r="M71" s="140"/>
      <c r="N71" s="41">
        <f>N70+IF(AND(L71="Pago",OR(E71='PC Receitas'!$O$4,E71='PC Receitas'!$O$5,E71='PC Receitas'!$O$6)),J71,IF(AND(L71="Pago",OR(E71='PC Receitas'!$O$7,E71='PC Receitas'!$O$8,E71='PC Receitas'!$O$9,E71='PC Receitas'!$O$10,E71='PC Receitas'!$O$11,E71='PC Receitas'!$O$12,E71='PC Receitas'!$O$13,E71='PC Receitas'!$O$14)),-J71,0))</f>
        <v>-90878.850000000064</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9"/>
      <c r="G72" s="43"/>
      <c r="H72" s="43"/>
      <c r="I72" s="43"/>
      <c r="J72" s="127"/>
      <c r="K72" s="140"/>
      <c r="L72" s="128"/>
      <c r="M72" s="140"/>
      <c r="N72" s="41">
        <f>N71+IF(AND(L72="Pago",OR(E72='PC Receitas'!$O$4,E72='PC Receitas'!$O$5,E72='PC Receitas'!$O$6)),J72,IF(AND(L72="Pago",OR(E72='PC Receitas'!$O$7,E72='PC Receitas'!$O$8,E72='PC Receitas'!$O$9,E72='PC Receitas'!$O$10,E72='PC Receitas'!$O$11,E72='PC Receitas'!$O$12,E72='PC Receitas'!$O$13,E72='PC Receitas'!$O$14)),-J72,0))</f>
        <v>-90878.850000000064</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9"/>
      <c r="G73" s="43"/>
      <c r="H73" s="43"/>
      <c r="I73" s="43"/>
      <c r="J73" s="127"/>
      <c r="K73" s="140"/>
      <c r="L73" s="128"/>
      <c r="M73" s="140"/>
      <c r="N73" s="41">
        <f>N72+IF(AND(L73="Pago",OR(E73='PC Receitas'!$O$4,E73='PC Receitas'!$O$5,E73='PC Receitas'!$O$6)),J73,IF(AND(L73="Pago",OR(E73='PC Receitas'!$O$7,E73='PC Receitas'!$O$8,E73='PC Receitas'!$O$9,E73='PC Receitas'!$O$10,E73='PC Receitas'!$O$11,E73='PC Receitas'!$O$12,E73='PC Receitas'!$O$13,E73='PC Receitas'!$O$14)),-J73,0))</f>
        <v>-90878.850000000064</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9"/>
      <c r="G74" s="23"/>
      <c r="H74" s="23"/>
      <c r="I74" s="23"/>
      <c r="J74" s="127"/>
      <c r="K74" s="140"/>
      <c r="L74" s="128"/>
      <c r="M74" s="140"/>
      <c r="N74" s="41">
        <f>N73+IF(AND(L74="Pago",OR(E74='PC Receitas'!$O$4,E74='PC Receitas'!$O$5,E74='PC Receitas'!$O$6)),J74,IF(AND(L74="Pago",OR(E74='PC Receitas'!$O$7,E74='PC Receitas'!$O$8,E74='PC Receitas'!$O$9,E74='PC Receitas'!$O$10,E74='PC Receitas'!$O$11,E74='PC Receitas'!$O$12,E74='PC Receitas'!$O$13,E74='PC Receitas'!$O$14)),-J74,0))</f>
        <v>-90878.850000000064</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9"/>
      <c r="G75" s="43"/>
      <c r="H75" s="43"/>
      <c r="I75" s="43"/>
      <c r="J75" s="127"/>
      <c r="K75" s="140"/>
      <c r="L75" s="128"/>
      <c r="M75" s="140"/>
      <c r="N75" s="41">
        <f>N74+IF(AND(L75="Pago",OR(E75='PC Receitas'!$O$4,E75='PC Receitas'!$O$5,E75='PC Receitas'!$O$6)),J75,IF(AND(L75="Pago",OR(E75='PC Receitas'!$O$7,E75='PC Receitas'!$O$8,E75='PC Receitas'!$O$9,E75='PC Receitas'!$O$10,E75='PC Receitas'!$O$11,E75='PC Receitas'!$O$12,E75='PC Receitas'!$O$13,E75='PC Receitas'!$O$14)),-J75,0))</f>
        <v>-90878.850000000064</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9"/>
      <c r="G76" s="43"/>
      <c r="H76" s="43"/>
      <c r="I76" s="43"/>
      <c r="J76" s="127"/>
      <c r="K76" s="140"/>
      <c r="L76" s="128"/>
      <c r="M76" s="140"/>
      <c r="N76" s="41">
        <f>N75+IF(AND(L76="Pago",OR(E76='PC Receitas'!$O$4,E76='PC Receitas'!$O$5,E76='PC Receitas'!$O$6)),J76,IF(AND(L76="Pago",OR(E76='PC Receitas'!$O$7,E76='PC Receitas'!$O$8,E76='PC Receitas'!$O$9,E76='PC Receitas'!$O$10,E76='PC Receitas'!$O$11,E76='PC Receitas'!$O$12,E76='PC Receitas'!$O$13,E76='PC Receitas'!$O$14)),-J76,0))</f>
        <v>-90878.850000000064</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9"/>
      <c r="G77" s="23"/>
      <c r="H77" s="23"/>
      <c r="I77" s="23"/>
      <c r="J77" s="127"/>
      <c r="K77" s="140"/>
      <c r="L77" s="128"/>
      <c r="M77" s="140"/>
      <c r="N77" s="41">
        <f>N76+IF(AND(L77="Pago",OR(E77='PC Receitas'!$O$4,E77='PC Receitas'!$O$5,E77='PC Receitas'!$O$6)),J77,IF(AND(L77="Pago",OR(E77='PC Receitas'!$O$7,E77='PC Receitas'!$O$8,E77='PC Receitas'!$O$9,E77='PC Receitas'!$O$10,E77='PC Receitas'!$O$11,E77='PC Receitas'!$O$12,E77='PC Receitas'!$O$13,E77='PC Receitas'!$O$14)),-J77,0))</f>
        <v>-90878.850000000064</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9"/>
      <c r="G78" s="23"/>
      <c r="H78" s="23"/>
      <c r="I78" s="23"/>
      <c r="J78" s="127"/>
      <c r="K78" s="140"/>
      <c r="L78" s="128"/>
      <c r="M78" s="140"/>
      <c r="N78" s="41">
        <f>N77+IF(AND(L78="Pago",OR(E78='PC Receitas'!$O$4,E78='PC Receitas'!$O$5,E78='PC Receitas'!$O$6)),J78,IF(AND(L78="Pago",OR(E78='PC Receitas'!$O$7,E78='PC Receitas'!$O$8,E78='PC Receitas'!$O$9,E78='PC Receitas'!$O$10,E78='PC Receitas'!$O$11,E78='PC Receitas'!$O$12,E78='PC Receitas'!$O$13,E78='PC Receitas'!$O$14)),-J78,0))</f>
        <v>-90878.850000000064</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9"/>
      <c r="G79" s="43"/>
      <c r="H79" s="43"/>
      <c r="I79" s="43"/>
      <c r="J79" s="127"/>
      <c r="K79" s="140"/>
      <c r="L79" s="128"/>
      <c r="M79" s="140"/>
      <c r="N79" s="41">
        <f>N78+IF(AND(L79="Pago",OR(E79='PC Receitas'!$O$4,E79='PC Receitas'!$O$5,E79='PC Receitas'!$O$6)),J79,IF(AND(L79="Pago",OR(E79='PC Receitas'!$O$7,E79='PC Receitas'!$O$8,E79='PC Receitas'!$O$9,E79='PC Receitas'!$O$10,E79='PC Receitas'!$O$11,E79='PC Receitas'!$O$12,E79='PC Receitas'!$O$13,E79='PC Receitas'!$O$14)),-J79,0))</f>
        <v>-90878.850000000064</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9"/>
      <c r="G80" s="43"/>
      <c r="H80" s="43"/>
      <c r="I80" s="43"/>
      <c r="J80" s="127"/>
      <c r="K80" s="140"/>
      <c r="L80" s="128"/>
      <c r="M80" s="140"/>
      <c r="N80" s="41">
        <f>N79+IF(AND(L80="Pago",OR(E80='PC Receitas'!$O$4,E80='PC Receitas'!$O$5,E80='PC Receitas'!$O$6)),J80,IF(AND(L80="Pago",OR(E80='PC Receitas'!$O$7,E80='PC Receitas'!$O$8,E80='PC Receitas'!$O$9,E80='PC Receitas'!$O$10,E80='PC Receitas'!$O$11,E80='PC Receitas'!$O$12,E80='PC Receitas'!$O$13,E80='PC Receitas'!$O$14)),-J80,0))</f>
        <v>-90878.850000000064</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9"/>
      <c r="G81" s="43"/>
      <c r="H81" s="43"/>
      <c r="I81" s="43"/>
      <c r="J81" s="127"/>
      <c r="K81" s="140"/>
      <c r="L81" s="128"/>
      <c r="M81" s="140"/>
      <c r="N81" s="41">
        <f>N80+IF(AND(L81="Pago",OR(E81='PC Receitas'!$O$4,E81='PC Receitas'!$O$5,E81='PC Receitas'!$O$6)),J81,IF(AND(L81="Pago",OR(E81='PC Receitas'!$O$7,E81='PC Receitas'!$O$8,E81='PC Receitas'!$O$9,E81='PC Receitas'!$O$10,E81='PC Receitas'!$O$11,E81='PC Receitas'!$O$12,E81='PC Receitas'!$O$13,E81='PC Receitas'!$O$14)),-J81,0))</f>
        <v>-90878.850000000064</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9"/>
      <c r="G82" s="23"/>
      <c r="H82" s="23"/>
      <c r="I82" s="23"/>
      <c r="J82" s="127"/>
      <c r="K82" s="140"/>
      <c r="L82" s="128"/>
      <c r="M82" s="140"/>
      <c r="N82" s="41">
        <f>N81+IF(AND(L82="Pago",OR(E82='PC Receitas'!$O$4,E82='PC Receitas'!$O$5,E82='PC Receitas'!$O$6)),J82,IF(AND(L82="Pago",OR(E82='PC Receitas'!$O$7,E82='PC Receitas'!$O$8,E82='PC Receitas'!$O$9,E82='PC Receitas'!$O$10,E82='PC Receitas'!$O$11,E82='PC Receitas'!$O$12,E82='PC Receitas'!$O$13,E82='PC Receitas'!$O$14)),-J82,0))</f>
        <v>-90878.850000000064</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-90878.850000000064</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-90878.850000000064</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-90878.850000000064</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-90878.850000000064</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-90878.850000000064</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-90878.850000000064</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-90878.850000000064</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-90878.850000000064</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-90878.850000000064</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-90878.850000000064</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-90878.850000000064</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-90878.850000000064</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-90878.850000000064</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-90878.850000000064</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-90878.850000000064</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-90878.850000000064</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-90878.850000000064</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-90878.850000000064</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-90878.850000000064</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-90878.850000000064</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-90878.850000000064</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-90878.850000000064</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-90878.850000000064</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-90878.850000000064</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-90878.850000000064</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-90878.850000000064</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-90878.850000000064</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-90878.850000000064</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-90878.850000000064</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-90878.850000000064</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-90878.850000000064</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-90878.850000000064</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-90878.850000000064</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-90878.850000000064</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-90878.850000000064</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-90878.850000000064</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-90878.850000000064</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-90878.850000000064</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-90878.850000000064</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-90878.850000000064</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-90878.850000000064</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-90878.850000000064</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-90878.850000000064</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-90878.850000000064</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-90878.850000000064</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-90878.850000000064</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-90878.850000000064</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-90878.850000000064</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-90878.850000000064</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-90878.850000000064</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-90878.850000000064</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-90878.850000000064</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-90878.850000000064</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-90878.850000000064</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-90878.850000000064</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-90878.850000000064</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-90878.850000000064</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-90878.850000000064</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-90878.850000000064</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-90878.850000000064</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-90878.850000000064</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-90878.850000000064</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-90878.850000000064</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-90878.850000000064</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-90878.850000000064</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-90878.850000000064</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-90878.850000000064</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-90878.850000000064</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-90878.850000000064</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-90878.850000000064</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-90878.850000000064</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-90878.850000000064</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-90878.850000000064</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-90878.850000000064</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-90878.850000000064</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-90878.850000000064</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-90878.850000000064</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-90878.850000000064</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-90878.850000000064</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-90878.850000000064</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-90878.850000000064</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-90878.850000000064</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-90878.850000000064</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-90878.850000000064</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-90878.850000000064</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-90878.850000000064</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-90878.850000000064</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-90878.850000000064</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-90878.850000000064</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-90878.850000000064</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-90878.850000000064</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-90878.850000000064</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-90878.850000000064</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-90878.850000000064</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-90878.850000000064</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-90878.850000000064</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-90878.850000000064</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-90878.850000000064</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-90878.850000000064</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-90878.850000000064</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-90878.850000000064</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-90878.850000000064</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-90878.850000000064</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-90878.850000000064</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-90878.850000000064</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-90878.850000000064</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-90878.850000000064</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-90878.850000000064</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-90878.850000000064</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-90878.850000000064</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-90878.850000000064</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-90878.850000000064</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-90878.850000000064</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-90878.850000000064</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-90878.850000000064</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-90878.850000000064</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-90878.850000000064</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-90878.850000000064</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-90878.850000000064</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-90878.850000000064</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-90878.850000000064</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-90878.850000000064</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-90878.850000000064</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-90878.850000000064</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-90878.850000000064</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-90878.850000000064</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-90878.850000000064</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-90878.850000000064</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-90878.850000000064</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-90878.850000000064</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-90878.850000000064</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-90878.850000000064</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-90878.850000000064</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-90878.850000000064</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-90878.850000000064</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-90878.850000000064</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-90878.850000000064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-90878.850000000064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-90878.850000000064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-90878.850000000064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-90878.850000000064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-90878.850000000064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-90878.850000000064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-90878.850000000064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-90878.850000000064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-90878.850000000064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-90878.850000000064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-90878.850000000064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-90878.850000000064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-90878.850000000064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-90878.850000000064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-90878.850000000064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-90878.850000000064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-90878.850000000064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-90878.850000000064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-90878.850000000064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-90878.850000000064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-90878.850000000064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-90878.850000000064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-90878.850000000064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-90878.850000000064</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-90878.850000000064</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-90878.850000000064</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-90878.850000000064</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-90878.850000000064</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-90878.850000000064</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-90878.850000000064</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-90878.850000000064</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-90878.850000000064</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-90878.850000000064</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-90878.850000000064</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-90878.850000000064</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-90878.850000000064</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-90878.850000000064</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-90878.850000000064</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-90878.850000000064</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-90878.850000000064</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-90878.850000000064</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-90878.850000000064</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-90878.850000000064</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-90878.850000000064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-90878.850000000064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-90878.850000000064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-90878.850000000064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-90878.850000000064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-90878.850000000064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-90878.850000000064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-90878.850000000064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-90878.850000000064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-90878.850000000064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-90878.850000000064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-90878.850000000064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-90878.850000000064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-90878.850000000064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-90878.850000000064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-90878.850000000064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-90878.850000000064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-90878.850000000064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-90878.850000000064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-90878.850000000064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-90878.850000000064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-90878.850000000064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-90878.850000000064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-90878.850000000064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-90878.850000000064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-90878.850000000064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-90878.850000000064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-90878.850000000064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-90878.850000000064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-90878.850000000064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-90878.850000000064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-90878.850000000064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-90878.850000000064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-90878.850000000064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-90878.850000000064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-90878.850000000064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-90878.850000000064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-90878.850000000064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-90878.850000000064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-90878.850000000064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-90878.850000000064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-90878.850000000064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-90878.850000000064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-90878.850000000064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-90878.850000000064</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-90878.850000000064</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-90878.850000000064</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-90878.850000000064</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-90878.850000000064</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-90878.850000000064</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-90878.850000000064</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-90878.850000000064</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-90878.850000000064</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-90878.850000000064</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-90878.850000000064</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-90878.850000000064</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-90878.850000000064</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-90878.850000000064</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-90878.850000000064</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-90878.850000000064</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-90878.850000000064</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-90878.850000000064</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-90878.850000000064</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-90878.850000000064</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-90878.850000000064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-90878.850000000064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-90878.850000000064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-90878.850000000064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-90878.850000000064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-90878.850000000064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-90878.850000000064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-90878.850000000064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-90878.850000000064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-90878.850000000064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-90878.850000000064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-90878.850000000064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-90878.850000000064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-90878.850000000064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-90878.850000000064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-90878.850000000064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-90878.850000000064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-90878.850000000064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-90878.850000000064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-90878.850000000064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-90878.850000000064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-90878.850000000064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-90878.850000000064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-90878.850000000064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-90878.850000000064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-90878.850000000064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-90878.850000000064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-90878.850000000064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-90878.850000000064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-90878.850000000064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-90878.850000000064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-90878.850000000064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-90878.850000000064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-90878.850000000064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-90878.850000000064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-90878.850000000064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-90878.850000000064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-90878.850000000064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-90878.850000000064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-90878.850000000064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-90878.850000000064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-90878.850000000064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-90878.850000000064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-90878.850000000064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-90878.850000000064</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-90878.850000000064</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-90878.850000000064</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-90878.850000000064</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-90878.850000000064</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-90878.850000000064</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-90878.850000000064</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-90878.850000000064</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-90878.850000000064</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-90878.850000000064</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-90878.850000000064</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-90878.850000000064</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-90878.850000000064</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-90878.850000000064</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-90878.850000000064</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-90878.850000000064</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-90878.850000000064</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-90878.850000000064</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-90878.850000000064</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-90878.850000000064</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-90878.850000000064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-90878.850000000064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-90878.850000000064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-90878.850000000064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-90878.850000000064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-90878.850000000064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-90878.850000000064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-90878.850000000064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-90878.850000000064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-90878.850000000064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-90878.850000000064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-90878.850000000064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-90878.850000000064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-90878.850000000064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-90878.850000000064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-90878.850000000064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-90878.850000000064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-90878.850000000064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-90878.850000000064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-90878.850000000064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-90878.850000000064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-90878.850000000064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-90878.850000000064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-90878.850000000064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-90878.850000000064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-90878.850000000064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-90878.850000000064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-90878.850000000064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-90878.850000000064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-90878.850000000064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-90878.850000000064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-90878.850000000064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-90878.850000000064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-90878.850000000064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-90878.850000000064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-90878.850000000064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-90878.850000000064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-90878.850000000064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-90878.850000000064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-90878.850000000064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-90878.850000000064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-90878.850000000064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-90878.850000000064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-90878.850000000064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-90878.850000000064</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-90878.850000000064</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-90878.850000000064</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-90878.850000000064</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-90878.850000000064</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-90878.850000000064</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-90878.850000000064</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-90878.850000000064</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-90878.850000000064</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-90878.850000000064</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-90878.850000000064</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-90878.850000000064</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-90878.850000000064</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-90878.850000000064</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-90878.850000000064</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-90878.850000000064</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-90878.850000000064</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-90878.850000000064</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-90878.850000000064</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-90878.850000000064</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-90878.850000000064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-90878.850000000064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-90878.850000000064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-90878.850000000064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-90878.850000000064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-90878.850000000064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-90878.850000000064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-90878.850000000064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-90878.850000000064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-90878.850000000064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-90878.850000000064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-90878.850000000064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-90878.850000000064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-90878.850000000064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-90878.850000000064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-90878.850000000064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-90878.850000000064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-90878.850000000064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-90878.850000000064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-90878.850000000064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-90878.850000000064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-90878.850000000064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-90878.850000000064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-90878.850000000064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-90878.850000000064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-90878.850000000064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-90878.850000000064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-90878.850000000064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-90878.850000000064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-90878.850000000064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-90878.850000000064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-90878.850000000064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-90878.850000000064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-90878.850000000064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-90878.850000000064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-90878.850000000064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-90878.850000000064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-90878.850000000064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-90878.850000000064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-90878.850000000064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-90878.850000000064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-90878.850000000064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-90878.850000000064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-90878.850000000064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-90878.850000000064</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-90878.850000000064</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-90878.850000000064</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-90878.850000000064</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-90878.850000000064</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-90878.850000000064</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-90878.850000000064</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-90878.850000000064</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-90878.850000000064</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-90878.850000000064</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-90878.850000000064</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-90878.850000000064</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-90878.850000000064</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-90878.850000000064</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-90878.850000000064</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-90878.850000000064</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-90878.850000000064</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-90878.850000000064</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-90878.850000000064</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-90878.850000000064</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-90878.850000000064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-90878.850000000064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-90878.850000000064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-90878.850000000064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-90878.850000000064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-90878.850000000064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-90878.850000000064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-90878.850000000064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-90878.850000000064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-90878.850000000064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-90878.850000000064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-90878.850000000064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-90878.850000000064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-90878.850000000064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-90878.850000000064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-90878.850000000064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-90878.850000000064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-90878.850000000064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-90878.850000000064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-90878.850000000064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-90878.850000000064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-90878.850000000064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-90878.850000000064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-90878.850000000064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-90878.850000000064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-90878.850000000064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-90878.850000000064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-90878.850000000064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-90878.850000000064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-90878.850000000064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-90878.850000000064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-90878.850000000064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-90878.850000000064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-90878.850000000064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-90878.850000000064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-90878.850000000064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-90878.850000000064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-90878.850000000064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-90878.850000000064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-90878.850000000064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-90878.850000000064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-90878.850000000064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-90878.850000000064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-90878.850000000064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-90878.850000000064</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-90878.850000000064</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-90878.850000000064</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-90878.850000000064</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-90878.850000000064</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-90878.850000000064</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-90878.850000000064</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-90878.850000000064</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-90878.850000000064</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-90878.850000000064</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-90878.850000000064</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-90878.850000000064</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-90878.850000000064</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-90878.850000000064</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-90878.850000000064</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-90878.850000000064</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-90878.850000000064</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-90878.850000000064</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-90878.850000000064</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-90878.850000000064</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-90878.850000000064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-90878.850000000064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-90878.850000000064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-90878.850000000064</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-90878.850000000064</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-90878.850000000064</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-90878.850000000064</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-90878.850000000064</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-90878.850000000064</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-90878.850000000064</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-90878.850000000064</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-90878.850000000064</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-90878.850000000064</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-90878.850000000064</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-90878.850000000064</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-90878.850000000064</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-90878.850000000064</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-90878.850000000064</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-90878.850000000064</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-90878.850000000064</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-90878.850000000064</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-90878.850000000064</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-90878.850000000064</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20"/>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 ca="1">IF(C5&lt;&gt;"",TEXT(C5,"00")&amp;"/08/"&amp;YEAR(TODAY()),"")</f>
        <v>01/08/2017</v>
      </c>
      <c r="E5" s="43" t="s">
        <v>1333</v>
      </c>
      <c r="F5" s="219"/>
      <c r="G5" s="43" t="s">
        <v>1360</v>
      </c>
      <c r="H5" s="43" t="s">
        <v>1399</v>
      </c>
      <c r="I5" s="43" t="s">
        <v>71</v>
      </c>
      <c r="J5" s="127">
        <v>-60.5</v>
      </c>
      <c r="K5" s="140">
        <v>0</v>
      </c>
      <c r="L5" s="45" t="s">
        <v>1358</v>
      </c>
      <c r="M5" s="43" t="s">
        <v>1403</v>
      </c>
      <c r="N5" s="41">
        <f>Q5+IF(AND(L5="Pago",OR(E5='PC Receitas'!O4,E5='PC Receitas'!O5,E5='PC Receitas'!O6)),J5,IF(AND(L5="Pago",OR(E5='PC Receitas'!O7,E5='PC Receitas'!O8,E5='PC Receitas'!O9,E5='PC Receitas'!O10,E5='PC Receitas'!O11,E5='PC Receitas'!O12,E5='PC Receitas'!O13,E5='PC Receitas'!O14)),-J5,0))</f>
        <v>-90878.850000000064</v>
      </c>
      <c r="P5" s="247" t="s">
        <v>232</v>
      </c>
      <c r="Q5" s="248">
        <f>Jul!Q13</f>
        <v>-90878.850000000064</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9"/>
      <c r="G6" s="43" t="s">
        <v>1375</v>
      </c>
      <c r="H6" s="43" t="s">
        <v>1400</v>
      </c>
      <c r="I6" s="43"/>
      <c r="J6" s="127">
        <v>5</v>
      </c>
      <c r="K6" s="140">
        <v>0</v>
      </c>
      <c r="L6" s="128" t="s">
        <v>1404</v>
      </c>
      <c r="M6" s="43" t="s">
        <v>1403</v>
      </c>
      <c r="N6" s="41">
        <f>N5+IF(AND(L6="Pago",OR(E6='PC Receitas'!$O$4,E6='PC Receitas'!$O$5,E6='PC Receitas'!$O$6)),J6,IF(AND(L6="Pago",OR(E6='PC Receitas'!$O$7,E6='PC Receitas'!$O$8,E6='PC Receitas'!$O$9,E6='PC Receitas'!$O$10,E6='PC Receitas'!$O$11,E6='PC Receitas'!$O$12,E6='PC Receitas'!$O$13,E6='PC Receitas'!$O$14)),-J6,0))</f>
        <v>-90878.850000000064</v>
      </c>
      <c r="P6" s="247"/>
      <c r="Q6" s="248"/>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9" t="s">
        <v>1367</v>
      </c>
      <c r="G7" s="43" t="s">
        <v>1349</v>
      </c>
      <c r="H7" s="43" t="s">
        <v>1400</v>
      </c>
      <c r="I7" s="43"/>
      <c r="J7" s="127">
        <v>123</v>
      </c>
      <c r="K7" s="140">
        <v>0</v>
      </c>
      <c r="L7" s="128" t="s">
        <v>1359</v>
      </c>
      <c r="M7" s="43"/>
      <c r="N7" s="41">
        <f>N6+IF(AND(L7="Pago",OR(E7='PC Receitas'!$O$4,E7='PC Receitas'!$O$5,E7='PC Receitas'!$O$6)),J7,IF(AND(L7="Pago",OR(E7='PC Receitas'!$O$7,E7='PC Receitas'!$O$8,E7='PC Receitas'!$O$9,E7='PC Receitas'!$O$10,E7='PC Receitas'!$O$11,E7='PC Receitas'!$O$12,E7='PC Receitas'!$O$13,E7='PC Receitas'!$O$14)),-J7,0))</f>
        <v>-91001.850000000064</v>
      </c>
      <c r="P7" s="237" t="s">
        <v>25</v>
      </c>
      <c r="Q7" s="240">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9" t="s">
        <v>1368</v>
      </c>
      <c r="G8" s="43" t="s">
        <v>1356</v>
      </c>
      <c r="H8" s="43" t="s">
        <v>1401</v>
      </c>
      <c r="I8" s="43"/>
      <c r="J8" s="127">
        <v>45</v>
      </c>
      <c r="K8" s="140">
        <v>0</v>
      </c>
      <c r="L8" s="128" t="s">
        <v>1359</v>
      </c>
      <c r="M8" s="43"/>
      <c r="N8" s="41">
        <f>N7+IF(AND(L8="Pago",OR(E8='PC Receitas'!$O$4,E8='PC Receitas'!$O$5,E8='PC Receitas'!$O$6)),J8,IF(AND(L8="Pago",OR(E8='PC Receitas'!$O$7,E8='PC Receitas'!$O$8,E8='PC Receitas'!$O$9,E8='PC Receitas'!$O$10,E8='PC Receitas'!$O$11,E8='PC Receitas'!$O$12,E8='PC Receitas'!$O$13,E8='PC Receitas'!$O$14)),-J8,0))</f>
        <v>-91046.850000000064</v>
      </c>
      <c r="P8" s="237"/>
      <c r="Q8" s="241"/>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9" t="s">
        <v>1369</v>
      </c>
      <c r="G9" s="23" t="s">
        <v>1350</v>
      </c>
      <c r="H9" s="43" t="s">
        <v>1399</v>
      </c>
      <c r="I9" s="43"/>
      <c r="J9" s="127">
        <v>655</v>
      </c>
      <c r="K9" s="140">
        <v>0</v>
      </c>
      <c r="L9" s="128" t="s">
        <v>1359</v>
      </c>
      <c r="M9" s="43"/>
      <c r="N9" s="41">
        <f>N8+IF(AND(L9="Pago",OR(E9='PC Receitas'!$O$4,E9='PC Receitas'!$O$5,E9='PC Receitas'!$O$6)),J9,IF(AND(L9="Pago",OR(E9='PC Receitas'!$O$7,E9='PC Receitas'!$O$8,E9='PC Receitas'!$O$9,E9='PC Receitas'!$O$10,E9='PC Receitas'!$O$11,E9='PC Receitas'!$O$12,E9='PC Receitas'!$O$13,E9='PC Receitas'!$O$14)),-J9,0))</f>
        <v>-91701.850000000064</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9" t="s">
        <v>1370</v>
      </c>
      <c r="G10" s="43" t="s">
        <v>1363</v>
      </c>
      <c r="H10" s="43" t="s">
        <v>1399</v>
      </c>
      <c r="I10" s="43"/>
      <c r="J10" s="127">
        <v>-10</v>
      </c>
      <c r="K10" s="140">
        <v>0</v>
      </c>
      <c r="L10" s="128" t="s">
        <v>1404</v>
      </c>
      <c r="M10" s="43" t="s">
        <v>1403</v>
      </c>
      <c r="N10" s="41">
        <f>N9+IF(AND(L10="Pago",OR(E10='PC Receitas'!$O$4,E10='PC Receitas'!$O$5,E10='PC Receitas'!$O$6)),J10,IF(AND(L10="Pago",OR(E10='PC Receitas'!$O$7,E10='PC Receitas'!$O$8,E10='PC Receitas'!$O$9,E10='PC Receitas'!$O$10,E10='PC Receitas'!$O$11,E10='PC Receitas'!$O$12,E10='PC Receitas'!$O$13,E10='PC Receitas'!$O$14)),-J10,0))</f>
        <v>-91701.850000000064</v>
      </c>
      <c r="P10" s="237"/>
      <c r="Q10" s="239"/>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9"/>
      <c r="G11" s="43" t="s">
        <v>1362</v>
      </c>
      <c r="H11" s="43" t="s">
        <v>1400</v>
      </c>
      <c r="I11" s="43"/>
      <c r="J11" s="127">
        <v>234</v>
      </c>
      <c r="K11" s="140">
        <v>0</v>
      </c>
      <c r="L11" s="128" t="s">
        <v>1358</v>
      </c>
      <c r="M11" s="43"/>
      <c r="N11" s="41">
        <f>N10+IF(AND(L11="Pago",OR(E11='PC Receitas'!$O$4,E11='PC Receitas'!$O$5,E11='PC Receitas'!$O$6)),J11,IF(AND(L11="Pago",OR(E11='PC Receitas'!$O$7,E11='PC Receitas'!$O$8,E11='PC Receitas'!$O$9,E11='PC Receitas'!$O$10,E11='PC Receitas'!$O$11,E11='PC Receitas'!$O$12,E11='PC Receitas'!$O$13,E11='PC Receitas'!$O$14)),-J11,0))</f>
        <v>-91701.850000000064</v>
      </c>
      <c r="P11" s="237" t="s">
        <v>28</v>
      </c>
      <c r="Q11" s="238">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9"/>
      <c r="G12" s="43" t="s">
        <v>1360</v>
      </c>
      <c r="H12" s="43" t="s">
        <v>1401</v>
      </c>
      <c r="I12" s="43"/>
      <c r="J12" s="127">
        <v>0</v>
      </c>
      <c r="K12" s="140">
        <v>0</v>
      </c>
      <c r="L12" s="45" t="s">
        <v>1404</v>
      </c>
      <c r="M12" s="43" t="s">
        <v>1403</v>
      </c>
      <c r="N12" s="41">
        <f>N11+IF(AND(L12="Pago",OR(E12='PC Receitas'!$O$4,E12='PC Receitas'!$O$5,E12='PC Receitas'!$O$6)),J12,IF(AND(L12="Pago",OR(E12='PC Receitas'!$O$7,E12='PC Receitas'!$O$8,E12='PC Receitas'!$O$9,E12='PC Receitas'!$O$10,E12='PC Receitas'!$O$11,E12='PC Receitas'!$O$12,E12='PC Receitas'!$O$13,E12='PC Receitas'!$O$14)),-J12,0))</f>
        <v>-91701.850000000064</v>
      </c>
      <c r="P12" s="237"/>
      <c r="Q12" s="239"/>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9"/>
      <c r="G13" s="43" t="s">
        <v>1366</v>
      </c>
      <c r="H13" s="43" t="s">
        <v>1399</v>
      </c>
      <c r="I13" s="43"/>
      <c r="J13" s="127">
        <v>321</v>
      </c>
      <c r="K13" s="140">
        <v>0</v>
      </c>
      <c r="L13" s="128" t="s">
        <v>1358</v>
      </c>
      <c r="M13" s="43"/>
      <c r="N13" s="41">
        <f>N12+IF(AND(L13="Pago",OR(E13='PC Receitas'!$O$4,E13='PC Receitas'!$O$5,E13='PC Receitas'!$O$6)),J13,IF(AND(L13="Pago",OR(E13='PC Receitas'!$O$7,E13='PC Receitas'!$O$8,E13='PC Receitas'!$O$9,E13='PC Receitas'!$O$10,E13='PC Receitas'!$O$11,E13='PC Receitas'!$O$12,E13='PC Receitas'!$O$13,E13='PC Receitas'!$O$14)),-J13,0))</f>
        <v>-91701.850000000064</v>
      </c>
      <c r="P13" s="237" t="s">
        <v>64</v>
      </c>
      <c r="Q13" s="238">
        <f>N605</f>
        <v>-97728.980000000069</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9" t="s">
        <v>1368</v>
      </c>
      <c r="G14" s="23" t="s">
        <v>1356</v>
      </c>
      <c r="H14" s="43" t="s">
        <v>1399</v>
      </c>
      <c r="I14" s="43"/>
      <c r="J14" s="127">
        <v>243</v>
      </c>
      <c r="K14" s="140">
        <v>0</v>
      </c>
      <c r="L14" s="128" t="s">
        <v>1359</v>
      </c>
      <c r="M14" s="43"/>
      <c r="N14" s="41">
        <f>N13+IF(AND(L14="Pago",OR(E14='PC Receitas'!$O$4,E14='PC Receitas'!$O$5,E14='PC Receitas'!$O$6)),J14,IF(AND(L14="Pago",OR(E14='PC Receitas'!$O$7,E14='PC Receitas'!$O$8,E14='PC Receitas'!$O$9,E14='PC Receitas'!$O$10,E14='PC Receitas'!$O$11,E14='PC Receitas'!$O$12,E14='PC Receitas'!$O$13,E14='PC Receitas'!$O$14)),-J14,0))</f>
        <v>-91944.850000000064</v>
      </c>
      <c r="P14" s="237"/>
      <c r="Q14" s="242"/>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9" t="s">
        <v>1369</v>
      </c>
      <c r="G15" s="43" t="s">
        <v>1350</v>
      </c>
      <c r="H15" s="43" t="s">
        <v>1400</v>
      </c>
      <c r="I15" s="43"/>
      <c r="J15" s="127">
        <v>547</v>
      </c>
      <c r="K15" s="140">
        <v>0</v>
      </c>
      <c r="L15" s="128" t="s">
        <v>1359</v>
      </c>
      <c r="M15" s="43"/>
      <c r="N15" s="41">
        <f>N14+IF(AND(L15="Pago",OR(E15='PC Receitas'!$O$4,E15='PC Receitas'!$O$5,E15='PC Receitas'!$O$6)),J15,IF(AND(L15="Pago",OR(E15='PC Receitas'!$O$7,E15='PC Receitas'!$O$8,E15='PC Receitas'!$O$9,E15='PC Receitas'!$O$10,E15='PC Receitas'!$O$11,E15='PC Receitas'!$O$12,E15='PC Receitas'!$O$13,E15='PC Receitas'!$O$14)),-J15,0))</f>
        <v>-92491.850000000064</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9"/>
      <c r="G16" s="43" t="s">
        <v>1360</v>
      </c>
      <c r="H16" s="43" t="s">
        <v>1401</v>
      </c>
      <c r="I16" s="43"/>
      <c r="J16" s="127">
        <v>0</v>
      </c>
      <c r="K16" s="140">
        <v>0</v>
      </c>
      <c r="L16" s="45" t="s">
        <v>1404</v>
      </c>
      <c r="M16" s="43" t="s">
        <v>1403</v>
      </c>
      <c r="N16" s="41">
        <f>N15+IF(AND(L16="Pago",OR(E16='PC Receitas'!$O$4,E16='PC Receitas'!$O$5,E16='PC Receitas'!$O$6)),J16,IF(AND(L16="Pago",OR(E16='PC Receitas'!$O$7,E16='PC Receitas'!$O$8,E16='PC Receitas'!$O$9,E16='PC Receitas'!$O$10,E16='PC Receitas'!$O$11,E16='PC Receitas'!$O$12,E16='PC Receitas'!$O$13,E16='PC Receitas'!$O$14)),-J16,0))</f>
        <v>-92491.850000000064</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9"/>
      <c r="G17" s="23" t="s">
        <v>1366</v>
      </c>
      <c r="H17" s="43" t="s">
        <v>1399</v>
      </c>
      <c r="I17" s="43"/>
      <c r="J17" s="127">
        <v>2.4500000000000002</v>
      </c>
      <c r="K17" s="140">
        <v>0</v>
      </c>
      <c r="L17" s="128" t="s">
        <v>1358</v>
      </c>
      <c r="M17" s="43"/>
      <c r="N17" s="41">
        <f>N16+IF(AND(L17="Pago",OR(E17='PC Receitas'!$O$4,E17='PC Receitas'!$O$5,E17='PC Receitas'!$O$6)),J17,IF(AND(L17="Pago",OR(E17='PC Receitas'!$O$7,E17='PC Receitas'!$O$8,E17='PC Receitas'!$O$9,E17='PC Receitas'!$O$10,E17='PC Receitas'!$O$11,E17='PC Receitas'!$O$12,E17='PC Receitas'!$O$13,E17='PC Receitas'!$O$14)),-J17,0))</f>
        <v>-92491.850000000064</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9"/>
      <c r="G18" s="43" t="s">
        <v>1361</v>
      </c>
      <c r="H18" s="43" t="s">
        <v>1399</v>
      </c>
      <c r="I18" s="43"/>
      <c r="J18" s="127">
        <v>123.98</v>
      </c>
      <c r="K18" s="140">
        <v>0</v>
      </c>
      <c r="L18" s="128" t="s">
        <v>1358</v>
      </c>
      <c r="M18" s="43"/>
      <c r="N18" s="41">
        <f>N17+IF(AND(L18="Pago",OR(E18='PC Receitas'!$O$4,E18='PC Receitas'!$O$5,E18='PC Receitas'!$O$6)),J18,IF(AND(L18="Pago",OR(E18='PC Receitas'!$O$7,E18='PC Receitas'!$O$8,E18='PC Receitas'!$O$9,E18='PC Receitas'!$O$10,E18='PC Receitas'!$O$11,E18='PC Receitas'!$O$12,E18='PC Receitas'!$O$13,E18='PC Receitas'!$O$14)),-J18,0))</f>
        <v>-92491.850000000064</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9" t="s">
        <v>1369</v>
      </c>
      <c r="G19" s="43" t="s">
        <v>1350</v>
      </c>
      <c r="H19" s="43" t="s">
        <v>1399</v>
      </c>
      <c r="I19" s="43"/>
      <c r="J19" s="127">
        <v>1232</v>
      </c>
      <c r="K19" s="140">
        <v>0</v>
      </c>
      <c r="L19" s="128" t="s">
        <v>1359</v>
      </c>
      <c r="M19" s="43"/>
      <c r="N19" s="41">
        <f>N18+IF(AND(L19="Pago",OR(E19='PC Receitas'!$O$4,E19='PC Receitas'!$O$5,E19='PC Receitas'!$O$6)),J19,IF(AND(L19="Pago",OR(E19='PC Receitas'!$O$7,E19='PC Receitas'!$O$8,E19='PC Receitas'!$O$9,E19='PC Receitas'!$O$10,E19='PC Receitas'!$O$11,E19='PC Receitas'!$O$12,E19='PC Receitas'!$O$13,E19='PC Receitas'!$O$14)),-J19,0))</f>
        <v>-93723.850000000064</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9" t="s">
        <v>1368</v>
      </c>
      <c r="G20" s="23" t="s">
        <v>1356</v>
      </c>
      <c r="H20" s="43" t="s">
        <v>1399</v>
      </c>
      <c r="I20" s="43"/>
      <c r="J20" s="127">
        <v>209.35</v>
      </c>
      <c r="K20" s="140">
        <v>0</v>
      </c>
      <c r="L20" s="128" t="s">
        <v>1359</v>
      </c>
      <c r="M20" s="43"/>
      <c r="N20" s="41">
        <f>N19+IF(AND(L20="Pago",OR(E20='PC Receitas'!$O$4,E20='PC Receitas'!$O$5,E20='PC Receitas'!$O$6)),J20,IF(AND(L20="Pago",OR(E20='PC Receitas'!$O$7,E20='PC Receitas'!$O$8,E20='PC Receitas'!$O$9,E20='PC Receitas'!$O$10,E20='PC Receitas'!$O$11,E20='PC Receitas'!$O$12,E20='PC Receitas'!$O$13,E20='PC Receitas'!$O$14)),-J20,0))</f>
        <v>-93933.20000000007</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9" t="s">
        <v>1372</v>
      </c>
      <c r="G21" s="23" t="s">
        <v>1371</v>
      </c>
      <c r="H21" s="43" t="s">
        <v>1399</v>
      </c>
      <c r="I21" s="43"/>
      <c r="J21" s="127">
        <v>345</v>
      </c>
      <c r="K21" s="140">
        <v>0</v>
      </c>
      <c r="L21" s="128" t="s">
        <v>1359</v>
      </c>
      <c r="M21" s="43"/>
      <c r="N21" s="41">
        <f>N20+IF(AND(L21="Pago",OR(E21='PC Receitas'!$O$4,E21='PC Receitas'!$O$5,E21='PC Receitas'!$O$6)),J21,IF(AND(L21="Pago",OR(E21='PC Receitas'!$O$7,E21='PC Receitas'!$O$8,E21='PC Receitas'!$O$9,E21='PC Receitas'!$O$10,E21='PC Receitas'!$O$11,E21='PC Receitas'!$O$12,E21='PC Receitas'!$O$13,E21='PC Receitas'!$O$14)),-J21,0))</f>
        <v>-94278.20000000007</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9"/>
      <c r="G22" s="43" t="s">
        <v>1360</v>
      </c>
      <c r="H22" s="43" t="s">
        <v>1400</v>
      </c>
      <c r="I22" s="43"/>
      <c r="J22" s="127">
        <v>0</v>
      </c>
      <c r="K22" s="140">
        <v>0</v>
      </c>
      <c r="L22" s="45" t="s">
        <v>1404</v>
      </c>
      <c r="M22" s="43" t="s">
        <v>1403</v>
      </c>
      <c r="N22" s="41">
        <f>N21+IF(AND(L22="Pago",OR(E22='PC Receitas'!$O$4,E22='PC Receitas'!$O$5,E22='PC Receitas'!$O$6)),J22,IF(AND(L22="Pago",OR(E22='PC Receitas'!$O$7,E22='PC Receitas'!$O$8,E22='PC Receitas'!$O$9,E22='PC Receitas'!$O$10,E22='PC Receitas'!$O$11,E22='PC Receitas'!$O$12,E22='PC Receitas'!$O$13,E22='PC Receitas'!$O$14)),-J22,0))</f>
        <v>-94278.20000000007</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9"/>
      <c r="G23" s="43" t="s">
        <v>1366</v>
      </c>
      <c r="H23" s="43" t="s">
        <v>1401</v>
      </c>
      <c r="I23" s="43"/>
      <c r="J23" s="127">
        <v>123</v>
      </c>
      <c r="K23" s="140">
        <v>0</v>
      </c>
      <c r="L23" s="128" t="s">
        <v>1358</v>
      </c>
      <c r="M23" s="43"/>
      <c r="N23" s="41">
        <f>N22+IF(AND(L23="Pago",OR(E23='PC Receitas'!$O$4,E23='PC Receitas'!$O$5,E23='PC Receitas'!$O$6)),J23,IF(AND(L23="Pago",OR(E23='PC Receitas'!$O$7,E23='PC Receitas'!$O$8,E23='PC Receitas'!$O$9,E23='PC Receitas'!$O$10,E23='PC Receitas'!$O$11,E23='PC Receitas'!$O$12,E23='PC Receitas'!$O$13,E23='PC Receitas'!$O$14)),-J23,0))</f>
        <v>-94278.20000000007</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9" t="s">
        <v>1373</v>
      </c>
      <c r="G24" s="43" t="s">
        <v>1374</v>
      </c>
      <c r="H24" s="43" t="s">
        <v>1399</v>
      </c>
      <c r="I24" s="43"/>
      <c r="J24" s="127">
        <v>45</v>
      </c>
      <c r="K24" s="140">
        <v>0</v>
      </c>
      <c r="L24" s="128" t="s">
        <v>1358</v>
      </c>
      <c r="M24" s="43"/>
      <c r="N24" s="41">
        <f>N23+IF(AND(L24="Pago",OR(E24='PC Receitas'!$O$4,E24='PC Receitas'!$O$5,E24='PC Receitas'!$O$6)),J24,IF(AND(L24="Pago",OR(E24='PC Receitas'!$O$7,E24='PC Receitas'!$O$8,E24='PC Receitas'!$O$9,E24='PC Receitas'!$O$10,E24='PC Receitas'!$O$11,E24='PC Receitas'!$O$12,E24='PC Receitas'!$O$13,E24='PC Receitas'!$O$14)),-J24,0))</f>
        <v>-94278.20000000007</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9" t="s">
        <v>1368</v>
      </c>
      <c r="G25" s="43" t="s">
        <v>1356</v>
      </c>
      <c r="H25" s="43" t="s">
        <v>1399</v>
      </c>
      <c r="I25" s="43"/>
      <c r="J25" s="127">
        <v>655</v>
      </c>
      <c r="K25" s="140">
        <v>0</v>
      </c>
      <c r="L25" s="128" t="s">
        <v>1359</v>
      </c>
      <c r="M25" s="43"/>
      <c r="N25" s="41">
        <f>N24+IF(AND(L25="Pago",OR(E25='PC Receitas'!$O$4,E25='PC Receitas'!$O$5,E25='PC Receitas'!$O$6)),J25,IF(AND(L25="Pago",OR(E25='PC Receitas'!$O$7,E25='PC Receitas'!$O$8,E25='PC Receitas'!$O$9,E25='PC Receitas'!$O$10,E25='PC Receitas'!$O$11,E25='PC Receitas'!$O$12,E25='PC Receitas'!$O$13,E25='PC Receitas'!$O$14)),-J25,0))</f>
        <v>-94933.20000000007</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9" t="s">
        <v>1369</v>
      </c>
      <c r="G26" s="23" t="s">
        <v>1350</v>
      </c>
      <c r="H26" s="43" t="s">
        <v>1399</v>
      </c>
      <c r="I26" s="43"/>
      <c r="J26" s="127">
        <v>789</v>
      </c>
      <c r="K26" s="140">
        <v>0</v>
      </c>
      <c r="L26" s="128" t="s">
        <v>1359</v>
      </c>
      <c r="M26" s="43"/>
      <c r="N26" s="41">
        <f>N25+IF(AND(L26="Pago",OR(E26='PC Receitas'!$O$4,E26='PC Receitas'!$O$5,E26='PC Receitas'!$O$6)),J26,IF(AND(L26="Pago",OR(E26='PC Receitas'!$O$7,E26='PC Receitas'!$O$8,E26='PC Receitas'!$O$9,E26='PC Receitas'!$O$10,E26='PC Receitas'!$O$11,E26='PC Receitas'!$O$12,E26='PC Receitas'!$O$13,E26='PC Receitas'!$O$14)),-J26,0))</f>
        <v>-95722.20000000007</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9"/>
      <c r="G27" s="43" t="s">
        <v>1360</v>
      </c>
      <c r="H27" s="43" t="s">
        <v>1399</v>
      </c>
      <c r="I27" s="43"/>
      <c r="J27" s="127">
        <v>20</v>
      </c>
      <c r="K27" s="140">
        <v>0</v>
      </c>
      <c r="L27" s="45" t="s">
        <v>1404</v>
      </c>
      <c r="M27" s="43" t="s">
        <v>1403</v>
      </c>
      <c r="N27" s="41">
        <f>N26+IF(AND(L27="Pago",OR(E27='PC Receitas'!$O$4,E27='PC Receitas'!$O$5,E27='PC Receitas'!$O$6)),J27,IF(AND(L27="Pago",OR(E27='PC Receitas'!$O$7,E27='PC Receitas'!$O$8,E27='PC Receitas'!$O$9,E27='PC Receitas'!$O$10,E27='PC Receitas'!$O$11,E27='PC Receitas'!$O$12,E27='PC Receitas'!$O$13,E27='PC Receitas'!$O$14)),-J27,0))</f>
        <v>-95722.20000000007</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9"/>
      <c r="G28" s="43" t="s">
        <v>1375</v>
      </c>
      <c r="H28" s="43" t="s">
        <v>1400</v>
      </c>
      <c r="I28" s="43"/>
      <c r="J28" s="127">
        <v>-22</v>
      </c>
      <c r="K28" s="140">
        <v>0</v>
      </c>
      <c r="L28" s="128" t="s">
        <v>1404</v>
      </c>
      <c r="M28" s="43" t="s">
        <v>1403</v>
      </c>
      <c r="N28" s="41">
        <f>N27+IF(AND(L28="Pago",OR(E28='PC Receitas'!$O$4,E28='PC Receitas'!$O$5,E28='PC Receitas'!$O$6)),J28,IF(AND(L28="Pago",OR(E28='PC Receitas'!$O$7,E28='PC Receitas'!$O$8,E28='PC Receitas'!$O$9,E28='PC Receitas'!$O$10,E28='PC Receitas'!$O$11,E28='PC Receitas'!$O$12,E28='PC Receitas'!$O$13,E28='PC Receitas'!$O$14)),-J28,0))</f>
        <v>-95722.20000000007</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9" t="s">
        <v>1376</v>
      </c>
      <c r="G29" s="23" t="s">
        <v>1374</v>
      </c>
      <c r="H29" s="43" t="s">
        <v>1401</v>
      </c>
      <c r="I29" s="43"/>
      <c r="J29" s="127">
        <v>321</v>
      </c>
      <c r="K29" s="140">
        <v>0</v>
      </c>
      <c r="L29" s="128" t="s">
        <v>1358</v>
      </c>
      <c r="M29" s="43"/>
      <c r="N29" s="41">
        <f>N28+IF(AND(L29="Pago",OR(E29='PC Receitas'!$O$4,E29='PC Receitas'!$O$5,E29='PC Receitas'!$O$6)),J29,IF(AND(L29="Pago",OR(E29='PC Receitas'!$O$7,E29='PC Receitas'!$O$8,E29='PC Receitas'!$O$9,E29='PC Receitas'!$O$10,E29='PC Receitas'!$O$11,E29='PC Receitas'!$O$12,E29='PC Receitas'!$O$13,E29='PC Receitas'!$O$14)),-J29,0))</f>
        <v>-95722.20000000007</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9" t="s">
        <v>1377</v>
      </c>
      <c r="G30" s="23" t="s">
        <v>1374</v>
      </c>
      <c r="H30" s="43" t="s">
        <v>1399</v>
      </c>
      <c r="I30" s="43"/>
      <c r="J30" s="127">
        <v>243</v>
      </c>
      <c r="K30" s="140">
        <v>0</v>
      </c>
      <c r="L30" s="128" t="s">
        <v>1358</v>
      </c>
      <c r="M30" s="43"/>
      <c r="N30" s="41">
        <f>N29+IF(AND(L30="Pago",OR(E30='PC Receitas'!$O$4,E30='PC Receitas'!$O$5,E30='PC Receitas'!$O$6)),J30,IF(AND(L30="Pago",OR(E30='PC Receitas'!$O$7,E30='PC Receitas'!$O$8,E30='PC Receitas'!$O$9,E30='PC Receitas'!$O$10,E30='PC Receitas'!$O$11,E30='PC Receitas'!$O$12,E30='PC Receitas'!$O$13,E30='PC Receitas'!$O$14)),-J30,0))</f>
        <v>-95722.20000000007</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9" t="s">
        <v>1378</v>
      </c>
      <c r="G31" s="23" t="s">
        <v>1374</v>
      </c>
      <c r="H31" s="43" t="s">
        <v>1399</v>
      </c>
      <c r="I31" s="43"/>
      <c r="J31" s="127">
        <v>547</v>
      </c>
      <c r="K31" s="140">
        <v>0</v>
      </c>
      <c r="L31" s="128" t="s">
        <v>1358</v>
      </c>
      <c r="M31" s="43"/>
      <c r="N31" s="41">
        <f>N30+IF(AND(L31="Pago",OR(E31='PC Receitas'!$O$4,E31='PC Receitas'!$O$5,E31='PC Receitas'!$O$6)),J31,IF(AND(L31="Pago",OR(E31='PC Receitas'!$O$7,E31='PC Receitas'!$O$8,E31='PC Receitas'!$O$9,E31='PC Receitas'!$O$10,E31='PC Receitas'!$O$11,E31='PC Receitas'!$O$12,E31='PC Receitas'!$O$13,E31='PC Receitas'!$O$14)),-J31,0))</f>
        <v>-95722.20000000007</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9" t="s">
        <v>1369</v>
      </c>
      <c r="G32" s="23" t="s">
        <v>1350</v>
      </c>
      <c r="H32" s="43" t="s">
        <v>1399</v>
      </c>
      <c r="I32" s="43"/>
      <c r="J32" s="127">
        <v>-10</v>
      </c>
      <c r="K32" s="140">
        <v>0</v>
      </c>
      <c r="L32" s="128" t="s">
        <v>1404</v>
      </c>
      <c r="M32" s="43" t="s">
        <v>1403</v>
      </c>
      <c r="N32" s="41">
        <f>N31+IF(AND(L32="Pago",OR(E32='PC Receitas'!$O$4,E32='PC Receitas'!$O$5,E32='PC Receitas'!$O$6)),J32,IF(AND(L32="Pago",OR(E32='PC Receitas'!$O$7,E32='PC Receitas'!$O$8,E32='PC Receitas'!$O$9,E32='PC Receitas'!$O$10,E32='PC Receitas'!$O$11,E32='PC Receitas'!$O$12,E32='PC Receitas'!$O$13,E32='PC Receitas'!$O$14)),-J32,0))</f>
        <v>-95722.20000000007</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9"/>
      <c r="G33" s="43" t="s">
        <v>1363</v>
      </c>
      <c r="H33" s="43" t="s">
        <v>1399</v>
      </c>
      <c r="I33" s="43"/>
      <c r="J33" s="127">
        <v>250</v>
      </c>
      <c r="K33" s="140">
        <v>0</v>
      </c>
      <c r="L33" s="128" t="s">
        <v>1404</v>
      </c>
      <c r="M33" s="43" t="s">
        <v>1403</v>
      </c>
      <c r="N33" s="41">
        <f>N32+IF(AND(L33="Pago",OR(E33='PC Receitas'!$O$4,E33='PC Receitas'!$O$5,E33='PC Receitas'!$O$6)),J33,IF(AND(L33="Pago",OR(E33='PC Receitas'!$O$7,E33='PC Receitas'!$O$8,E33='PC Receitas'!$O$9,E33='PC Receitas'!$O$10,E33='PC Receitas'!$O$11,E33='PC Receitas'!$O$12,E33='PC Receitas'!$O$13,E33='PC Receitas'!$O$14)),-J33,0))</f>
        <v>-95722.20000000007</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9"/>
      <c r="G34" s="43" t="s">
        <v>1360</v>
      </c>
      <c r="H34" s="43" t="s">
        <v>1399</v>
      </c>
      <c r="I34" s="43"/>
      <c r="J34" s="127">
        <v>20</v>
      </c>
      <c r="K34" s="140">
        <v>0</v>
      </c>
      <c r="L34" s="45" t="s">
        <v>1404</v>
      </c>
      <c r="M34" s="43" t="s">
        <v>1403</v>
      </c>
      <c r="N34" s="41">
        <f>N33+IF(AND(L34="Pago",OR(E34='PC Receitas'!$O$4,E34='PC Receitas'!$O$5,E34='PC Receitas'!$O$6)),J34,IF(AND(L34="Pago",OR(E34='PC Receitas'!$O$7,E34='PC Receitas'!$O$8,E34='PC Receitas'!$O$9,E34='PC Receitas'!$O$10,E34='PC Receitas'!$O$11,E34='PC Receitas'!$O$12,E34='PC Receitas'!$O$13,E34='PC Receitas'!$O$14)),-J34,0))</f>
        <v>-95722.20000000007</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9"/>
      <c r="G35" s="43" t="s">
        <v>1366</v>
      </c>
      <c r="H35" s="43" t="s">
        <v>1399</v>
      </c>
      <c r="I35" s="43"/>
      <c r="J35" s="127">
        <v>1232</v>
      </c>
      <c r="K35" s="140">
        <v>0</v>
      </c>
      <c r="L35" s="128" t="s">
        <v>1358</v>
      </c>
      <c r="M35" s="43"/>
      <c r="N35" s="41">
        <f>N34+IF(AND(L35="Pago",OR(E35='PC Receitas'!$O$4,E35='PC Receitas'!$O$5,E35='PC Receitas'!$O$6)),J35,IF(AND(L35="Pago",OR(E35='PC Receitas'!$O$7,E35='PC Receitas'!$O$8,E35='PC Receitas'!$O$9,E35='PC Receitas'!$O$10,E35='PC Receitas'!$O$11,E35='PC Receitas'!$O$12,E35='PC Receitas'!$O$13,E35='PC Receitas'!$O$14)),-J35,0))</f>
        <v>-95722.20000000007</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9" t="s">
        <v>1380</v>
      </c>
      <c r="G36" s="23" t="s">
        <v>1379</v>
      </c>
      <c r="H36" s="43" t="s">
        <v>1399</v>
      </c>
      <c r="I36" s="43"/>
      <c r="J36" s="127">
        <v>209.35</v>
      </c>
      <c r="K36" s="140">
        <v>0</v>
      </c>
      <c r="L36" s="128" t="s">
        <v>1358</v>
      </c>
      <c r="M36" s="43"/>
      <c r="N36" s="41">
        <f>N35+IF(AND(L36="Pago",OR(E36='PC Receitas'!$O$4,E36='PC Receitas'!$O$5,E36='PC Receitas'!$O$6)),J36,IF(AND(L36="Pago",OR(E36='PC Receitas'!$O$7,E36='PC Receitas'!$O$8,E36='PC Receitas'!$O$9,E36='PC Receitas'!$O$10,E36='PC Receitas'!$O$11,E36='PC Receitas'!$O$12,E36='PC Receitas'!$O$13,E36='PC Receitas'!$O$14)),-J36,0))</f>
        <v>-95722.20000000007</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9" t="s">
        <v>1381</v>
      </c>
      <c r="G37" s="43" t="s">
        <v>1374</v>
      </c>
      <c r="H37" s="43" t="s">
        <v>1400</v>
      </c>
      <c r="I37" s="43"/>
      <c r="J37" s="127">
        <v>243</v>
      </c>
      <c r="K37" s="140">
        <v>0</v>
      </c>
      <c r="L37" s="128" t="s">
        <v>1358</v>
      </c>
      <c r="M37" s="43"/>
      <c r="N37" s="41">
        <f>N36+IF(AND(L37="Pago",OR(E37='PC Receitas'!$O$4,E37='PC Receitas'!$O$5,E37='PC Receitas'!$O$6)),J37,IF(AND(L37="Pago",OR(E37='PC Receitas'!$O$7,E37='PC Receitas'!$O$8,E37='PC Receitas'!$O$9,E37='PC Receitas'!$O$10,E37='PC Receitas'!$O$11,E37='PC Receitas'!$O$12,E37='PC Receitas'!$O$13,E37='PC Receitas'!$O$14)),-J37,0))</f>
        <v>-95722.20000000007</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9" t="s">
        <v>1382</v>
      </c>
      <c r="G38" s="23" t="s">
        <v>1362</v>
      </c>
      <c r="H38" s="43" t="s">
        <v>1401</v>
      </c>
      <c r="I38" s="43"/>
      <c r="J38" s="127">
        <v>547</v>
      </c>
      <c r="K38" s="140">
        <v>0</v>
      </c>
      <c r="L38" s="128" t="s">
        <v>1358</v>
      </c>
      <c r="M38" s="43"/>
      <c r="N38" s="41">
        <f>N37+IF(AND(L38="Pago",OR(E38='PC Receitas'!$O$4,E38='PC Receitas'!$O$5,E38='PC Receitas'!$O$6)),J38,IF(AND(L38="Pago",OR(E38='PC Receitas'!$O$7,E38='PC Receitas'!$O$8,E38='PC Receitas'!$O$9,E38='PC Receitas'!$O$10,E38='PC Receitas'!$O$11,E38='PC Receitas'!$O$12,E38='PC Receitas'!$O$13,E38='PC Receitas'!$O$14)),-J38,0))</f>
        <v>-95722.20000000007</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9" t="s">
        <v>1368</v>
      </c>
      <c r="G39" s="43" t="s">
        <v>1356</v>
      </c>
      <c r="H39" s="43" t="s">
        <v>1399</v>
      </c>
      <c r="I39" s="43"/>
      <c r="J39" s="127">
        <v>439</v>
      </c>
      <c r="K39" s="140">
        <v>0</v>
      </c>
      <c r="L39" s="128" t="s">
        <v>1359</v>
      </c>
      <c r="M39" s="43"/>
      <c r="N39" s="41">
        <f>N38+IF(AND(L39="Pago",OR(E39='PC Receitas'!$O$4,E39='PC Receitas'!$O$5,E39='PC Receitas'!$O$6)),J39,IF(AND(L39="Pago",OR(E39='PC Receitas'!$O$7,E39='PC Receitas'!$O$8,E39='PC Receitas'!$O$9,E39='PC Receitas'!$O$10,E39='PC Receitas'!$O$11,E39='PC Receitas'!$O$12,E39='PC Receitas'!$O$13,E39='PC Receitas'!$O$14)),-J39,0))</f>
        <v>-96161.20000000007</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9" t="s">
        <v>1385</v>
      </c>
      <c r="G40" s="43" t="s">
        <v>1384</v>
      </c>
      <c r="H40" s="43" t="s">
        <v>1399</v>
      </c>
      <c r="I40" s="43"/>
      <c r="J40" s="127">
        <v>2.4500000000000002</v>
      </c>
      <c r="K40" s="140">
        <v>0</v>
      </c>
      <c r="L40" s="128" t="s">
        <v>1359</v>
      </c>
      <c r="M40" s="43"/>
      <c r="N40" s="41">
        <f>N39+IF(AND(L40="Pago",OR(E40='PC Receitas'!$O$4,E40='PC Receitas'!$O$5,E40='PC Receitas'!$O$6)),J40,IF(AND(L40="Pago",OR(E40='PC Receitas'!$O$7,E40='PC Receitas'!$O$8,E40='PC Receitas'!$O$9,E40='PC Receitas'!$O$10,E40='PC Receitas'!$O$11,E40='PC Receitas'!$O$12,E40='PC Receitas'!$O$13,E40='PC Receitas'!$O$14)),-J40,0))</f>
        <v>-96163.650000000067</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9" t="s">
        <v>1386</v>
      </c>
      <c r="G41" s="23" t="s">
        <v>1350</v>
      </c>
      <c r="H41" s="43" t="s">
        <v>1399</v>
      </c>
      <c r="I41" s="43"/>
      <c r="J41" s="127">
        <v>123.98</v>
      </c>
      <c r="K41" s="140">
        <v>0</v>
      </c>
      <c r="L41" s="128" t="s">
        <v>1359</v>
      </c>
      <c r="M41" s="43"/>
      <c r="N41" s="41">
        <f>N40+IF(AND(L41="Pago",OR(E41='PC Receitas'!$O$4,E41='PC Receitas'!$O$5,E41='PC Receitas'!$O$6)),J41,IF(AND(L41="Pago",OR(E41='PC Receitas'!$O$7,E41='PC Receitas'!$O$8,E41='PC Receitas'!$O$9,E41='PC Receitas'!$O$10,E41='PC Receitas'!$O$11,E41='PC Receitas'!$O$12,E41='PC Receitas'!$O$13,E41='PC Receitas'!$O$14)),-J41,0))</f>
        <v>-96287.630000000063</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9"/>
      <c r="G42" s="23" t="s">
        <v>1371</v>
      </c>
      <c r="H42" s="43" t="s">
        <v>1399</v>
      </c>
      <c r="I42" s="43"/>
      <c r="J42" s="127">
        <v>1232</v>
      </c>
      <c r="K42" s="140">
        <v>0</v>
      </c>
      <c r="L42" s="128" t="s">
        <v>1359</v>
      </c>
      <c r="M42" s="43"/>
      <c r="N42" s="41">
        <f>N41+IF(AND(L42="Pago",OR(E42='PC Receitas'!$O$4,E42='PC Receitas'!$O$5,E42='PC Receitas'!$O$6)),J42,IF(AND(L42="Pago",OR(E42='PC Receitas'!$O$7,E42='PC Receitas'!$O$8,E42='PC Receitas'!$O$9,E42='PC Receitas'!$O$10,E42='PC Receitas'!$O$11,E42='PC Receitas'!$O$12,E42='PC Receitas'!$O$13,E42='PC Receitas'!$O$14)),-J42,0))</f>
        <v>-97519.630000000063</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9"/>
      <c r="G43" s="23" t="s">
        <v>1353</v>
      </c>
      <c r="H43" s="43" t="s">
        <v>1399</v>
      </c>
      <c r="I43" s="43"/>
      <c r="J43" s="127">
        <v>209.35</v>
      </c>
      <c r="K43" s="140">
        <v>0</v>
      </c>
      <c r="L43" s="128" t="s">
        <v>1359</v>
      </c>
      <c r="M43" s="43"/>
      <c r="N43" s="41">
        <f>N42+IF(AND(L43="Pago",OR(E43='PC Receitas'!$O$4,E43='PC Receitas'!$O$5,E43='PC Receitas'!$O$6)),J43,IF(AND(L43="Pago",OR(E43='PC Receitas'!$O$7,E43='PC Receitas'!$O$8,E43='PC Receitas'!$O$9,E43='PC Receitas'!$O$10,E43='PC Receitas'!$O$11,E43='PC Receitas'!$O$12,E43='PC Receitas'!$O$13,E43='PC Receitas'!$O$14)),-J43,0))</f>
        <v>-97728.980000000069</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9"/>
      <c r="G44" s="23" t="s">
        <v>1389</v>
      </c>
      <c r="H44" s="43" t="s">
        <v>1399</v>
      </c>
      <c r="I44" s="43"/>
      <c r="J44" s="127">
        <v>243</v>
      </c>
      <c r="K44" s="140">
        <v>0</v>
      </c>
      <c r="L44" s="128" t="s">
        <v>1358</v>
      </c>
      <c r="M44" s="43"/>
      <c r="N44" s="41">
        <f>N43+IF(AND(L44="Pago",OR(E44='PC Receitas'!$O$4,E44='PC Receitas'!$O$5,E44='PC Receitas'!$O$6)),J44,IF(AND(L44="Pago",OR(E44='PC Receitas'!$O$7,E44='PC Receitas'!$O$8,E44='PC Receitas'!$O$9,E44='PC Receitas'!$O$10,E44='PC Receitas'!$O$11,E44='PC Receitas'!$O$12,E44='PC Receitas'!$O$13,E44='PC Receitas'!$O$14)),-J44,0))</f>
        <v>-97728.980000000069</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9"/>
      <c r="G45" s="23" t="s">
        <v>1345</v>
      </c>
      <c r="H45" s="43" t="s">
        <v>1400</v>
      </c>
      <c r="I45" s="43"/>
      <c r="J45" s="127">
        <v>547</v>
      </c>
      <c r="K45" s="140">
        <v>0</v>
      </c>
      <c r="L45" s="128" t="s">
        <v>1358</v>
      </c>
      <c r="M45" s="43"/>
      <c r="N45" s="41">
        <f>N44+IF(AND(L45="Pago",OR(E45='PC Receitas'!$O$4,E45='PC Receitas'!$O$5,E45='PC Receitas'!$O$6)),J45,IF(AND(L45="Pago",OR(E45='PC Receitas'!$O$7,E45='PC Receitas'!$O$8,E45='PC Receitas'!$O$9,E45='PC Receitas'!$O$10,E45='PC Receitas'!$O$11,E45='PC Receitas'!$O$12,E45='PC Receitas'!$O$13,E45='PC Receitas'!$O$14)),-J45,0))</f>
        <v>-97728.980000000069</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9"/>
      <c r="G46" s="43" t="s">
        <v>1346</v>
      </c>
      <c r="H46" s="43" t="s">
        <v>1401</v>
      </c>
      <c r="I46" s="43"/>
      <c r="J46" s="127">
        <v>439</v>
      </c>
      <c r="K46" s="140">
        <v>0</v>
      </c>
      <c r="L46" s="128" t="s">
        <v>1358</v>
      </c>
      <c r="M46" s="43"/>
      <c r="N46" s="41">
        <f>N45+IF(AND(L46="Pago",OR(E46='PC Receitas'!$O$4,E46='PC Receitas'!$O$5,E46='PC Receitas'!$O$6)),J46,IF(AND(L46="Pago",OR(E46='PC Receitas'!$O$7,E46='PC Receitas'!$O$8,E46='PC Receitas'!$O$9,E46='PC Receitas'!$O$10,E46='PC Receitas'!$O$11,E46='PC Receitas'!$O$12,E46='PC Receitas'!$O$13,E46='PC Receitas'!$O$14)),-J46,0))</f>
        <v>-97728.980000000069</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9"/>
      <c r="G47" s="23" t="s">
        <v>1344</v>
      </c>
      <c r="H47" s="43" t="s">
        <v>1399</v>
      </c>
      <c r="I47" s="43"/>
      <c r="J47" s="127">
        <v>2.4500000000000002</v>
      </c>
      <c r="K47" s="140">
        <v>0</v>
      </c>
      <c r="L47" s="128" t="s">
        <v>1358</v>
      </c>
      <c r="M47" s="43"/>
      <c r="N47" s="41">
        <f>N46+IF(AND(L47="Pago",OR(E47='PC Receitas'!$O$4,E47='PC Receitas'!$O$5,E47='PC Receitas'!$O$6)),J47,IF(AND(L47="Pago",OR(E47='PC Receitas'!$O$7,E47='PC Receitas'!$O$8,E47='PC Receitas'!$O$9,E47='PC Receitas'!$O$10,E47='PC Receitas'!$O$11,E47='PC Receitas'!$O$12,E47='PC Receitas'!$O$13,E47='PC Receitas'!$O$14)),-J47,0))</f>
        <v>-97728.980000000069</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9"/>
      <c r="G48" s="43" t="s">
        <v>1348</v>
      </c>
      <c r="H48" s="43" t="s">
        <v>1399</v>
      </c>
      <c r="I48" s="43"/>
      <c r="J48" s="127">
        <v>123.98</v>
      </c>
      <c r="K48" s="140">
        <v>0</v>
      </c>
      <c r="L48" s="128" t="s">
        <v>1358</v>
      </c>
      <c r="M48" s="43"/>
      <c r="N48" s="41">
        <f>N47+IF(AND(L48="Pago",OR(E48='PC Receitas'!$O$4,E48='PC Receitas'!$O$5,E48='PC Receitas'!$O$6)),J48,IF(AND(L48="Pago",OR(E48='PC Receitas'!$O$7,E48='PC Receitas'!$O$8,E48='PC Receitas'!$O$9,E48='PC Receitas'!$O$10,E48='PC Receitas'!$O$11,E48='PC Receitas'!$O$12,E48='PC Receitas'!$O$13,E48='PC Receitas'!$O$14)),-J48,0))</f>
        <v>-97728.980000000069</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9"/>
      <c r="G49" s="43" t="s">
        <v>1357</v>
      </c>
      <c r="H49" s="43" t="s">
        <v>1402</v>
      </c>
      <c r="I49" s="43"/>
      <c r="J49" s="127">
        <v>1232</v>
      </c>
      <c r="K49" s="140">
        <v>0</v>
      </c>
      <c r="L49" s="128" t="s">
        <v>1358</v>
      </c>
      <c r="M49" s="43"/>
      <c r="N49" s="41">
        <f>N48+IF(AND(L49="Pago",OR(E49='PC Receitas'!$O$4,E49='PC Receitas'!$O$5,E49='PC Receitas'!$O$6)),J49,IF(AND(L49="Pago",OR(E49='PC Receitas'!$O$7,E49='PC Receitas'!$O$8,E49='PC Receitas'!$O$9,E49='PC Receitas'!$O$10,E49='PC Receitas'!$O$11,E49='PC Receitas'!$O$12,E49='PC Receitas'!$O$13,E49='PC Receitas'!$O$14)),-J49,0))</f>
        <v>-97728.980000000069</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9"/>
      <c r="G50" s="43" t="s">
        <v>1364</v>
      </c>
      <c r="H50" s="43" t="s">
        <v>1402</v>
      </c>
      <c r="I50" s="43"/>
      <c r="J50" s="127">
        <v>209.35</v>
      </c>
      <c r="K50" s="140">
        <v>0</v>
      </c>
      <c r="L50" s="128" t="s">
        <v>1358</v>
      </c>
      <c r="M50" s="43"/>
      <c r="N50" s="41">
        <f>N49+IF(AND(L50="Pago",OR(E50='PC Receitas'!$O$4,E50='PC Receitas'!$O$5,E50='PC Receitas'!$O$6)),J50,IF(AND(L50="Pago",OR(E50='PC Receitas'!$O$7,E50='PC Receitas'!$O$8,E50='PC Receitas'!$O$9,E50='PC Receitas'!$O$10,E50='PC Receitas'!$O$11,E50='PC Receitas'!$O$12,E50='PC Receitas'!$O$13,E50='PC Receitas'!$O$14)),-J50,0))</f>
        <v>-97728.980000000069</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9"/>
      <c r="G51" s="23" t="s">
        <v>1354</v>
      </c>
      <c r="H51" s="43" t="s">
        <v>1402</v>
      </c>
      <c r="I51" s="43"/>
      <c r="J51" s="127">
        <v>243</v>
      </c>
      <c r="K51" s="140">
        <v>0</v>
      </c>
      <c r="L51" s="128" t="s">
        <v>1358</v>
      </c>
      <c r="M51" s="43"/>
      <c r="N51" s="41">
        <f>N50+IF(AND(L51="Pago",OR(E51='PC Receitas'!$O$4,E51='PC Receitas'!$O$5,E51='PC Receitas'!$O$6)),J51,IF(AND(L51="Pago",OR(E51='PC Receitas'!$O$7,E51='PC Receitas'!$O$8,E51='PC Receitas'!$O$9,E51='PC Receitas'!$O$10,E51='PC Receitas'!$O$11,E51='PC Receitas'!$O$12,E51='PC Receitas'!$O$13,E51='PC Receitas'!$O$14)),-J51,0))</f>
        <v>-97728.980000000069</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9"/>
      <c r="G52" s="23" t="s">
        <v>1390</v>
      </c>
      <c r="H52" s="43" t="s">
        <v>1402</v>
      </c>
      <c r="I52" s="43"/>
      <c r="J52" s="127">
        <v>547</v>
      </c>
      <c r="K52" s="140">
        <v>0</v>
      </c>
      <c r="L52" s="128" t="s">
        <v>1358</v>
      </c>
      <c r="M52" s="43"/>
      <c r="N52" s="41">
        <f>N51+IF(AND(L52="Pago",OR(E52='PC Receitas'!$O$4,E52='PC Receitas'!$O$5,E52='PC Receitas'!$O$6)),J52,IF(AND(L52="Pago",OR(E52='PC Receitas'!$O$7,E52='PC Receitas'!$O$8,E52='PC Receitas'!$O$9,E52='PC Receitas'!$O$10,E52='PC Receitas'!$O$11,E52='PC Receitas'!$O$12,E52='PC Receitas'!$O$13,E52='PC Receitas'!$O$14)),-J52,0))</f>
        <v>-97728.980000000069</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9"/>
      <c r="G53" s="23" t="s">
        <v>1387</v>
      </c>
      <c r="H53" s="43" t="s">
        <v>1402</v>
      </c>
      <c r="I53" s="43"/>
      <c r="J53" s="127">
        <v>439</v>
      </c>
      <c r="K53" s="140">
        <v>0</v>
      </c>
      <c r="L53" s="128" t="s">
        <v>1358</v>
      </c>
      <c r="M53" s="43"/>
      <c r="N53" s="41">
        <f>N52+IF(AND(L53="Pago",OR(E53='PC Receitas'!$O$4,E53='PC Receitas'!$O$5,E53='PC Receitas'!$O$6)),J53,IF(AND(L53="Pago",OR(E53='PC Receitas'!$O$7,E53='PC Receitas'!$O$8,E53='PC Receitas'!$O$9,E53='PC Receitas'!$O$10,E53='PC Receitas'!$O$11,E53='PC Receitas'!$O$12,E53='PC Receitas'!$O$13,E53='PC Receitas'!$O$14)),-J53,0))</f>
        <v>-97728.980000000069</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9"/>
      <c r="G54" s="23" t="s">
        <v>1365</v>
      </c>
      <c r="H54" s="43" t="s">
        <v>1402</v>
      </c>
      <c r="I54" s="43"/>
      <c r="J54" s="127">
        <v>2.4500000000000002</v>
      </c>
      <c r="K54" s="140">
        <v>0</v>
      </c>
      <c r="L54" s="128" t="s">
        <v>1358</v>
      </c>
      <c r="M54" s="43"/>
      <c r="N54" s="41">
        <f>N53+IF(AND(L54="Pago",OR(E54='PC Receitas'!$O$4,E54='PC Receitas'!$O$5,E54='PC Receitas'!$O$6)),J54,IF(AND(L54="Pago",OR(E54='PC Receitas'!$O$7,E54='PC Receitas'!$O$8,E54='PC Receitas'!$O$9,E54='PC Receitas'!$O$10,E54='PC Receitas'!$O$11,E54='PC Receitas'!$O$12,E54='PC Receitas'!$O$13,E54='PC Receitas'!$O$14)),-J54,0))</f>
        <v>-97728.980000000069</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9"/>
      <c r="G55" s="23" t="s">
        <v>1388</v>
      </c>
      <c r="H55" s="43" t="s">
        <v>1399</v>
      </c>
      <c r="I55" s="43"/>
      <c r="J55" s="127">
        <v>123.98</v>
      </c>
      <c r="K55" s="140">
        <v>0</v>
      </c>
      <c r="L55" s="128" t="s">
        <v>1358</v>
      </c>
      <c r="M55" s="43"/>
      <c r="N55" s="41">
        <f>N54+IF(AND(L55="Pago",OR(E55='PC Receitas'!$O$4,E55='PC Receitas'!$O$5,E55='PC Receitas'!$O$6)),J55,IF(AND(L55="Pago",OR(E55='PC Receitas'!$O$7,E55='PC Receitas'!$O$8,E55='PC Receitas'!$O$9,E55='PC Receitas'!$O$10,E55='PC Receitas'!$O$11,E55='PC Receitas'!$O$12,E55='PC Receitas'!$O$13,E55='PC Receitas'!$O$14)),-J55,0))</f>
        <v>-97728.980000000069</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9"/>
      <c r="G56" s="23" t="s">
        <v>1362</v>
      </c>
      <c r="H56" s="43" t="s">
        <v>1399</v>
      </c>
      <c r="I56" s="43"/>
      <c r="J56" s="127">
        <v>1320</v>
      </c>
      <c r="K56" s="140">
        <v>0</v>
      </c>
      <c r="L56" s="128" t="s">
        <v>1404</v>
      </c>
      <c r="M56" s="43" t="s">
        <v>1403</v>
      </c>
      <c r="N56" s="41">
        <f>N55+IF(AND(L56="Pago",OR(E56='PC Receitas'!$O$4,E56='PC Receitas'!$O$5,E56='PC Receitas'!$O$6)),J56,IF(AND(L56="Pago",OR(E56='PC Receitas'!$O$7,E56='PC Receitas'!$O$8,E56='PC Receitas'!$O$9,E56='PC Receitas'!$O$10,E56='PC Receitas'!$O$11,E56='PC Receitas'!$O$12,E56='PC Receitas'!$O$13,E56='PC Receitas'!$O$14)),-J56,0))</f>
        <v>-97728.980000000069</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9"/>
      <c r="G57" s="23"/>
      <c r="H57" s="23"/>
      <c r="I57" s="23"/>
      <c r="J57" s="127"/>
      <c r="K57" s="140"/>
      <c r="L57" s="128"/>
      <c r="M57" s="43"/>
      <c r="N57" s="41">
        <f>N56+IF(AND(L57="Pago",OR(E57='PC Receitas'!$O$4,E57='PC Receitas'!$O$5,E57='PC Receitas'!$O$6)),J57,IF(AND(L57="Pago",OR(E57='PC Receitas'!$O$7,E57='PC Receitas'!$O$8,E57='PC Receitas'!$O$9,E57='PC Receitas'!$O$10,E57='PC Receitas'!$O$11,E57='PC Receitas'!$O$12,E57='PC Receitas'!$O$13,E57='PC Receitas'!$O$14)),-J57,0))</f>
        <v>-97728.980000000069</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9"/>
      <c r="G58" s="23"/>
      <c r="H58" s="23"/>
      <c r="I58" s="23"/>
      <c r="J58" s="127"/>
      <c r="K58" s="140"/>
      <c r="L58" s="128"/>
      <c r="M58" s="43"/>
      <c r="N58" s="41">
        <f>N57+IF(AND(L58="Pago",OR(E58='PC Receitas'!$O$4,E58='PC Receitas'!$O$5,E58='PC Receitas'!$O$6)),J58,IF(AND(L58="Pago",OR(E58='PC Receitas'!$O$7,E58='PC Receitas'!$O$8,E58='PC Receitas'!$O$9,E58='PC Receitas'!$O$10,E58='PC Receitas'!$O$11,E58='PC Receitas'!$O$12,E58='PC Receitas'!$O$13,E58='PC Receitas'!$O$14)),-J58,0))</f>
        <v>-97728.980000000069</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9"/>
      <c r="G59" s="43"/>
      <c r="H59" s="43"/>
      <c r="I59" s="43"/>
      <c r="J59" s="127"/>
      <c r="K59" s="140"/>
      <c r="L59" s="128"/>
      <c r="M59" s="43"/>
      <c r="N59" s="41">
        <f>N58+IF(AND(L59="Pago",OR(E59='PC Receitas'!$O$4,E59='PC Receitas'!$O$5,E59='PC Receitas'!$O$6)),J59,IF(AND(L59="Pago",OR(E59='PC Receitas'!$O$7,E59='PC Receitas'!$O$8,E59='PC Receitas'!$O$9,E59='PC Receitas'!$O$10,E59='PC Receitas'!$O$11,E59='PC Receitas'!$O$12,E59='PC Receitas'!$O$13,E59='PC Receitas'!$O$14)),-J59,0))</f>
        <v>-97728.980000000069</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9"/>
      <c r="G60" s="43"/>
      <c r="H60" s="43"/>
      <c r="I60" s="43"/>
      <c r="J60" s="127"/>
      <c r="K60" s="140"/>
      <c r="L60" s="128"/>
      <c r="M60" s="43"/>
      <c r="N60" s="41">
        <f>N59+IF(AND(L60="Pago",OR(E60='PC Receitas'!$O$4,E60='PC Receitas'!$O$5,E60='PC Receitas'!$O$6)),J60,IF(AND(L60="Pago",OR(E60='PC Receitas'!$O$7,E60='PC Receitas'!$O$8,E60='PC Receitas'!$O$9,E60='PC Receitas'!$O$10,E60='PC Receitas'!$O$11,E60='PC Receitas'!$O$12,E60='PC Receitas'!$O$13,E60='PC Receitas'!$O$14)),-J60,0))</f>
        <v>-97728.980000000069</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9"/>
      <c r="G61" s="23"/>
      <c r="H61" s="23"/>
      <c r="I61" s="23"/>
      <c r="J61" s="127"/>
      <c r="K61" s="140"/>
      <c r="L61" s="128"/>
      <c r="M61" s="43"/>
      <c r="N61" s="41">
        <f>N60+IF(AND(L61="Pago",OR(E61='PC Receitas'!$O$4,E61='PC Receitas'!$O$5,E61='PC Receitas'!$O$6)),J61,IF(AND(L61="Pago",OR(E61='PC Receitas'!$O$7,E61='PC Receitas'!$O$8,E61='PC Receitas'!$O$9,E61='PC Receitas'!$O$10,E61='PC Receitas'!$O$11,E61='PC Receitas'!$O$12,E61='PC Receitas'!$O$13,E61='PC Receitas'!$O$14)),-J61,0))</f>
        <v>-97728.980000000069</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9"/>
      <c r="G62" s="23"/>
      <c r="H62" s="23"/>
      <c r="I62" s="23"/>
      <c r="J62" s="127"/>
      <c r="K62" s="140"/>
      <c r="L62" s="128"/>
      <c r="M62" s="43"/>
      <c r="N62" s="41">
        <f>N61+IF(AND(L62="Pago",OR(E62='PC Receitas'!$O$4,E62='PC Receitas'!$O$5,E62='PC Receitas'!$O$6)),J62,IF(AND(L62="Pago",OR(E62='PC Receitas'!$O$7,E62='PC Receitas'!$O$8,E62='PC Receitas'!$O$9,E62='PC Receitas'!$O$10,E62='PC Receitas'!$O$11,E62='PC Receitas'!$O$12,E62='PC Receitas'!$O$13,E62='PC Receitas'!$O$14)),-J62,0))</f>
        <v>-97728.980000000069</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9"/>
      <c r="G63" s="23"/>
      <c r="H63" s="23"/>
      <c r="I63" s="23"/>
      <c r="J63" s="127"/>
      <c r="K63" s="140"/>
      <c r="L63" s="128"/>
      <c r="M63" s="43"/>
      <c r="N63" s="41">
        <f>N62+IF(AND(L63="Pago",OR(E63='PC Receitas'!$O$4,E63='PC Receitas'!$O$5,E63='PC Receitas'!$O$6)),J63,IF(AND(L63="Pago",OR(E63='PC Receitas'!$O$7,E63='PC Receitas'!$O$8,E63='PC Receitas'!$O$9,E63='PC Receitas'!$O$10,E63='PC Receitas'!$O$11,E63='PC Receitas'!$O$12,E63='PC Receitas'!$O$13,E63='PC Receitas'!$O$14)),-J63,0))</f>
        <v>-97728.980000000069</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9"/>
      <c r="G64" s="43"/>
      <c r="H64" s="43"/>
      <c r="I64" s="43"/>
      <c r="J64" s="127"/>
      <c r="K64" s="140"/>
      <c r="L64" s="128"/>
      <c r="M64" s="43"/>
      <c r="N64" s="41">
        <f>N63+IF(AND(L64="Pago",OR(E64='PC Receitas'!$O$4,E64='PC Receitas'!$O$5,E64='PC Receitas'!$O$6)),J64,IF(AND(L64="Pago",OR(E64='PC Receitas'!$O$7,E64='PC Receitas'!$O$8,E64='PC Receitas'!$O$9,E64='PC Receitas'!$O$10,E64='PC Receitas'!$O$11,E64='PC Receitas'!$O$12,E64='PC Receitas'!$O$13,E64='PC Receitas'!$O$14)),-J64,0))</f>
        <v>-97728.980000000069</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9"/>
      <c r="G65" s="23"/>
      <c r="H65" s="23"/>
      <c r="I65" s="23"/>
      <c r="J65" s="127"/>
      <c r="K65" s="140"/>
      <c r="L65" s="128"/>
      <c r="M65" s="43"/>
      <c r="N65" s="41">
        <f>N64+IF(AND(L65="Pago",OR(E65='PC Receitas'!$O$4,E65='PC Receitas'!$O$5,E65='PC Receitas'!$O$6)),J65,IF(AND(L65="Pago",OR(E65='PC Receitas'!$O$7,E65='PC Receitas'!$O$8,E65='PC Receitas'!$O$9,E65='PC Receitas'!$O$10,E65='PC Receitas'!$O$11,E65='PC Receitas'!$O$12,E65='PC Receitas'!$O$13,E65='PC Receitas'!$O$14)),-J65,0))</f>
        <v>-97728.980000000069</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9"/>
      <c r="G66" s="23"/>
      <c r="H66" s="23"/>
      <c r="I66" s="23"/>
      <c r="J66" s="127"/>
      <c r="K66" s="140"/>
      <c r="L66" s="128"/>
      <c r="M66" s="43"/>
      <c r="N66" s="41">
        <f>N65+IF(AND(L66="Pago",OR(E66='PC Receitas'!$O$4,E66='PC Receitas'!$O$5,E66='PC Receitas'!$O$6)),J66,IF(AND(L66="Pago",OR(E66='PC Receitas'!$O$7,E66='PC Receitas'!$O$8,E66='PC Receitas'!$O$9,E66='PC Receitas'!$O$10,E66='PC Receitas'!$O$11,E66='PC Receitas'!$O$12,E66='PC Receitas'!$O$13,E66='PC Receitas'!$O$14)),-J66,0))</f>
        <v>-97728.980000000069</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9"/>
      <c r="G67" s="43"/>
      <c r="H67" s="43"/>
      <c r="I67" s="43"/>
      <c r="J67" s="127"/>
      <c r="K67" s="140"/>
      <c r="L67" s="128"/>
      <c r="M67" s="43"/>
      <c r="N67" s="41">
        <f>N66+IF(AND(L67="Pago",OR(E67='PC Receitas'!$O$4,E67='PC Receitas'!$O$5,E67='PC Receitas'!$O$6)),J67,IF(AND(L67="Pago",OR(E67='PC Receitas'!$O$7,E67='PC Receitas'!$O$8,E67='PC Receitas'!$O$9,E67='PC Receitas'!$O$10,E67='PC Receitas'!$O$11,E67='PC Receitas'!$O$12,E67='PC Receitas'!$O$13,E67='PC Receitas'!$O$14)),-J67,0))</f>
        <v>-97728.980000000069</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9"/>
      <c r="G68" s="23"/>
      <c r="H68" s="23"/>
      <c r="I68" s="23"/>
      <c r="J68" s="127"/>
      <c r="K68" s="140"/>
      <c r="L68" s="128"/>
      <c r="M68" s="43"/>
      <c r="N68" s="41">
        <f>N67+IF(AND(L68="Pago",OR(E68='PC Receitas'!$O$4,E68='PC Receitas'!$O$5,E68='PC Receitas'!$O$6)),J68,IF(AND(L68="Pago",OR(E68='PC Receitas'!$O$7,E68='PC Receitas'!$O$8,E68='PC Receitas'!$O$9,E68='PC Receitas'!$O$10,E68='PC Receitas'!$O$11,E68='PC Receitas'!$O$12,E68='PC Receitas'!$O$13,E68='PC Receitas'!$O$14)),-J68,0))</f>
        <v>-97728.980000000069</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9"/>
      <c r="G69" s="23"/>
      <c r="H69" s="23"/>
      <c r="I69" s="23"/>
      <c r="J69" s="127"/>
      <c r="K69" s="140"/>
      <c r="L69" s="128"/>
      <c r="M69" s="43"/>
      <c r="N69" s="41">
        <f>N68+IF(AND(L69="Pago",OR(E69='PC Receitas'!$O$4,E69='PC Receitas'!$O$5,E69='PC Receitas'!$O$6)),J69,IF(AND(L69="Pago",OR(E69='PC Receitas'!$O$7,E69='PC Receitas'!$O$8,E69='PC Receitas'!$O$9,E69='PC Receitas'!$O$10,E69='PC Receitas'!$O$11,E69='PC Receitas'!$O$12,E69='PC Receitas'!$O$13,E69='PC Receitas'!$O$14)),-J69,0))</f>
        <v>-97728.980000000069</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9"/>
      <c r="G70" s="43"/>
      <c r="H70" s="43"/>
      <c r="I70" s="43"/>
      <c r="J70" s="127"/>
      <c r="K70" s="140"/>
      <c r="L70" s="128"/>
      <c r="M70" s="43"/>
      <c r="N70" s="41">
        <f>N69+IF(AND(L70="Pago",OR(E70='PC Receitas'!$O$4,E70='PC Receitas'!$O$5,E70='PC Receitas'!$O$6)),J70,IF(AND(L70="Pago",OR(E70='PC Receitas'!$O$7,E70='PC Receitas'!$O$8,E70='PC Receitas'!$O$9,E70='PC Receitas'!$O$10,E70='PC Receitas'!$O$11,E70='PC Receitas'!$O$12,E70='PC Receitas'!$O$13,E70='PC Receitas'!$O$14)),-J70,0))</f>
        <v>-97728.980000000069</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9"/>
      <c r="G71" s="43"/>
      <c r="H71" s="43"/>
      <c r="I71" s="43"/>
      <c r="J71" s="127"/>
      <c r="K71" s="140"/>
      <c r="L71" s="128"/>
      <c r="M71" s="43"/>
      <c r="N71" s="41">
        <f>N70+IF(AND(L71="Pago",OR(E71='PC Receitas'!$O$4,E71='PC Receitas'!$O$5,E71='PC Receitas'!$O$6)),J71,IF(AND(L71="Pago",OR(E71='PC Receitas'!$O$7,E71='PC Receitas'!$O$8,E71='PC Receitas'!$O$9,E71='PC Receitas'!$O$10,E71='PC Receitas'!$O$11,E71='PC Receitas'!$O$12,E71='PC Receitas'!$O$13,E71='PC Receitas'!$O$14)),-J71,0))</f>
        <v>-97728.980000000069</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9"/>
      <c r="G72" s="43"/>
      <c r="H72" s="43"/>
      <c r="I72" s="43"/>
      <c r="J72" s="127"/>
      <c r="K72" s="140"/>
      <c r="L72" s="128"/>
      <c r="M72" s="43"/>
      <c r="N72" s="41">
        <f>N71+IF(AND(L72="Pago",OR(E72='PC Receitas'!$O$4,E72='PC Receitas'!$O$5,E72='PC Receitas'!$O$6)),J72,IF(AND(L72="Pago",OR(E72='PC Receitas'!$O$7,E72='PC Receitas'!$O$8,E72='PC Receitas'!$O$9,E72='PC Receitas'!$O$10,E72='PC Receitas'!$O$11,E72='PC Receitas'!$O$12,E72='PC Receitas'!$O$13,E72='PC Receitas'!$O$14)),-J72,0))</f>
        <v>-97728.980000000069</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9"/>
      <c r="G73" s="43"/>
      <c r="H73" s="43"/>
      <c r="I73" s="43"/>
      <c r="J73" s="127"/>
      <c r="K73" s="140"/>
      <c r="L73" s="128"/>
      <c r="M73" s="43"/>
      <c r="N73" s="41">
        <f>N72+IF(AND(L73="Pago",OR(E73='PC Receitas'!$O$4,E73='PC Receitas'!$O$5,E73='PC Receitas'!$O$6)),J73,IF(AND(L73="Pago",OR(E73='PC Receitas'!$O$7,E73='PC Receitas'!$O$8,E73='PC Receitas'!$O$9,E73='PC Receitas'!$O$10,E73='PC Receitas'!$O$11,E73='PC Receitas'!$O$12,E73='PC Receitas'!$O$13,E73='PC Receitas'!$O$14)),-J73,0))</f>
        <v>-97728.980000000069</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9"/>
      <c r="G74" s="23"/>
      <c r="H74" s="23"/>
      <c r="I74" s="23"/>
      <c r="J74" s="127"/>
      <c r="K74" s="140"/>
      <c r="L74" s="128"/>
      <c r="M74" s="43"/>
      <c r="N74" s="41">
        <f>N73+IF(AND(L74="Pago",OR(E74='PC Receitas'!$O$4,E74='PC Receitas'!$O$5,E74='PC Receitas'!$O$6)),J74,IF(AND(L74="Pago",OR(E74='PC Receitas'!$O$7,E74='PC Receitas'!$O$8,E74='PC Receitas'!$O$9,E74='PC Receitas'!$O$10,E74='PC Receitas'!$O$11,E74='PC Receitas'!$O$12,E74='PC Receitas'!$O$13,E74='PC Receitas'!$O$14)),-J74,0))</f>
        <v>-97728.980000000069</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9"/>
      <c r="G75" s="23"/>
      <c r="H75" s="23"/>
      <c r="I75" s="23"/>
      <c r="J75" s="127"/>
      <c r="K75" s="140"/>
      <c r="L75" s="128"/>
      <c r="M75" s="43"/>
      <c r="N75" s="41">
        <f>N74+IF(AND(L75="Pago",OR(E75='PC Receitas'!$O$4,E75='PC Receitas'!$O$5,E75='PC Receitas'!$O$6)),J75,IF(AND(L75="Pago",OR(E75='PC Receitas'!$O$7,E75='PC Receitas'!$O$8,E75='PC Receitas'!$O$9,E75='PC Receitas'!$O$10,E75='PC Receitas'!$O$11,E75='PC Receitas'!$O$12,E75='PC Receitas'!$O$13,E75='PC Receitas'!$O$14)),-J75,0))</f>
        <v>-97728.980000000069</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9"/>
      <c r="G76" s="23"/>
      <c r="H76" s="23"/>
      <c r="I76" s="23"/>
      <c r="J76" s="127"/>
      <c r="K76" s="140"/>
      <c r="L76" s="128"/>
      <c r="M76" s="43"/>
      <c r="N76" s="41">
        <f>N75+IF(AND(L76="Pago",OR(E76='PC Receitas'!$O$4,E76='PC Receitas'!$O$5,E76='PC Receitas'!$O$6)),J76,IF(AND(L76="Pago",OR(E76='PC Receitas'!$O$7,E76='PC Receitas'!$O$8,E76='PC Receitas'!$O$9,E76='PC Receitas'!$O$10,E76='PC Receitas'!$O$11,E76='PC Receitas'!$O$12,E76='PC Receitas'!$O$13,E76='PC Receitas'!$O$14)),-J76,0))</f>
        <v>-97728.980000000069</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9"/>
      <c r="G77" s="23"/>
      <c r="H77" s="23"/>
      <c r="I77" s="23"/>
      <c r="J77" s="127"/>
      <c r="K77" s="140"/>
      <c r="L77" s="128"/>
      <c r="M77" s="43"/>
      <c r="N77" s="41">
        <f>N76+IF(AND(L77="Pago",OR(E77='PC Receitas'!$O$4,E77='PC Receitas'!$O$5,E77='PC Receitas'!$O$6)),J77,IF(AND(L77="Pago",OR(E77='PC Receitas'!$O$7,E77='PC Receitas'!$O$8,E77='PC Receitas'!$O$9,E77='PC Receitas'!$O$10,E77='PC Receitas'!$O$11,E77='PC Receitas'!$O$12,E77='PC Receitas'!$O$13,E77='PC Receitas'!$O$14)),-J77,0))</f>
        <v>-97728.980000000069</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9"/>
      <c r="G78" s="23"/>
      <c r="H78" s="23"/>
      <c r="I78" s="23"/>
      <c r="J78" s="127"/>
      <c r="K78" s="140"/>
      <c r="L78" s="128"/>
      <c r="M78" s="43"/>
      <c r="N78" s="41">
        <f>N77+IF(AND(L78="Pago",OR(E78='PC Receitas'!$O$4,E78='PC Receitas'!$O$5,E78='PC Receitas'!$O$6)),J78,IF(AND(L78="Pago",OR(E78='PC Receitas'!$O$7,E78='PC Receitas'!$O$8,E78='PC Receitas'!$O$9,E78='PC Receitas'!$O$10,E78='PC Receitas'!$O$11,E78='PC Receitas'!$O$12,E78='PC Receitas'!$O$13,E78='PC Receitas'!$O$14)),-J78,0))</f>
        <v>-97728.980000000069</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9"/>
      <c r="G79" s="23"/>
      <c r="H79" s="23"/>
      <c r="I79" s="23"/>
      <c r="J79" s="127"/>
      <c r="K79" s="140"/>
      <c r="L79" s="128"/>
      <c r="M79" s="43"/>
      <c r="N79" s="41">
        <f>N78+IF(AND(L79="Pago",OR(E79='PC Receitas'!$O$4,E79='PC Receitas'!$O$5,E79='PC Receitas'!$O$6)),J79,IF(AND(L79="Pago",OR(E79='PC Receitas'!$O$7,E79='PC Receitas'!$O$8,E79='PC Receitas'!$O$9,E79='PC Receitas'!$O$10,E79='PC Receitas'!$O$11,E79='PC Receitas'!$O$12,E79='PC Receitas'!$O$13,E79='PC Receitas'!$O$14)),-J79,0))</f>
        <v>-97728.980000000069</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9"/>
      <c r="G80" s="43"/>
      <c r="H80" s="43"/>
      <c r="I80" s="43"/>
      <c r="J80" s="127"/>
      <c r="K80" s="140"/>
      <c r="L80" s="128"/>
      <c r="M80" s="43"/>
      <c r="N80" s="41">
        <f>N79+IF(AND(L80="Pago",OR(E80='PC Receitas'!$O$4,E80='PC Receitas'!$O$5,E80='PC Receitas'!$O$6)),J80,IF(AND(L80="Pago",OR(E80='PC Receitas'!$O$7,E80='PC Receitas'!$O$8,E80='PC Receitas'!$O$9,E80='PC Receitas'!$O$10,E80='PC Receitas'!$O$11,E80='PC Receitas'!$O$12,E80='PC Receitas'!$O$13,E80='PC Receitas'!$O$14)),-J80,0))</f>
        <v>-97728.980000000069</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9"/>
      <c r="G81" s="23"/>
      <c r="H81" s="23"/>
      <c r="I81" s="23"/>
      <c r="J81" s="127"/>
      <c r="K81" s="140"/>
      <c r="L81" s="128"/>
      <c r="M81" s="43"/>
      <c r="N81" s="41">
        <f>N80+IF(AND(L81="Pago",OR(E81='PC Receitas'!$O$4,E81='PC Receitas'!$O$5,E81='PC Receitas'!$O$6)),J81,IF(AND(L81="Pago",OR(E81='PC Receitas'!$O$7,E81='PC Receitas'!$O$8,E81='PC Receitas'!$O$9,E81='PC Receitas'!$O$10,E81='PC Receitas'!$O$11,E81='PC Receitas'!$O$12,E81='PC Receitas'!$O$13,E81='PC Receitas'!$O$14)),-J81,0))</f>
        <v>-97728.980000000069</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9"/>
      <c r="G82" s="23"/>
      <c r="H82" s="23"/>
      <c r="I82" s="23"/>
      <c r="J82" s="127"/>
      <c r="K82" s="140"/>
      <c r="L82" s="128"/>
      <c r="M82" s="43"/>
      <c r="N82" s="41">
        <f>N81+IF(AND(L82="Pago",OR(E82='PC Receitas'!$O$4,E82='PC Receitas'!$O$5,E82='PC Receitas'!$O$6)),J82,IF(AND(L82="Pago",OR(E82='PC Receitas'!$O$7,E82='PC Receitas'!$O$8,E82='PC Receitas'!$O$9,E82='PC Receitas'!$O$10,E82='PC Receitas'!$O$11,E82='PC Receitas'!$O$12,E82='PC Receitas'!$O$13,E82='PC Receitas'!$O$14)),-J82,0))</f>
        <v>-97728.980000000069</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9"/>
      <c r="G83" s="23"/>
      <c r="H83" s="23"/>
      <c r="I83" s="23"/>
      <c r="J83" s="127"/>
      <c r="K83" s="140"/>
      <c r="L83" s="128"/>
      <c r="M83" s="43"/>
      <c r="N83" s="41">
        <f>N82+IF(AND(L83="Pago",OR(E83='PC Receitas'!$O$4,E83='PC Receitas'!$O$5,E83='PC Receitas'!$O$6)),J83,IF(AND(L83="Pago",OR(E83='PC Receitas'!$O$7,E83='PC Receitas'!$O$8,E83='PC Receitas'!$O$9,E83='PC Receitas'!$O$10,E83='PC Receitas'!$O$11,E83='PC Receitas'!$O$12,E83='PC Receitas'!$O$13,E83='PC Receitas'!$O$14)),-J83,0))</f>
        <v>-97728.980000000069</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9"/>
      <c r="G84" s="43"/>
      <c r="H84" s="43"/>
      <c r="I84" s="43"/>
      <c r="J84" s="127"/>
      <c r="K84" s="140"/>
      <c r="L84" s="128"/>
      <c r="M84" s="43"/>
      <c r="N84" s="41">
        <f>N83+IF(AND(L84="Pago",OR(E84='PC Receitas'!$O$4,E84='PC Receitas'!$O$5,E84='PC Receitas'!$O$6)),J84,IF(AND(L84="Pago",OR(E84='PC Receitas'!$O$7,E84='PC Receitas'!$O$8,E84='PC Receitas'!$O$9,E84='PC Receitas'!$O$10,E84='PC Receitas'!$O$11,E84='PC Receitas'!$O$12,E84='PC Receitas'!$O$13,E84='PC Receitas'!$O$14)),-J84,0))</f>
        <v>-97728.980000000069</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9"/>
      <c r="G85" s="43"/>
      <c r="H85" s="43"/>
      <c r="I85" s="43"/>
      <c r="J85" s="127"/>
      <c r="K85" s="140"/>
      <c r="L85" s="128"/>
      <c r="M85" s="43"/>
      <c r="N85" s="41">
        <f>N84+IF(AND(L85="Pago",OR(E85='PC Receitas'!$O$4,E85='PC Receitas'!$O$5,E85='PC Receitas'!$O$6)),J85,IF(AND(L85="Pago",OR(E85='PC Receitas'!$O$7,E85='PC Receitas'!$O$8,E85='PC Receitas'!$O$9,E85='PC Receitas'!$O$10,E85='PC Receitas'!$O$11,E85='PC Receitas'!$O$12,E85='PC Receitas'!$O$13,E85='PC Receitas'!$O$14)),-J85,0))</f>
        <v>-97728.980000000069</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9"/>
      <c r="G86" s="43"/>
      <c r="H86" s="43"/>
      <c r="I86" s="43"/>
      <c r="J86" s="127"/>
      <c r="K86" s="140"/>
      <c r="L86" s="128"/>
      <c r="M86" s="43"/>
      <c r="N86" s="41">
        <f>N85+IF(AND(L86="Pago",OR(E86='PC Receitas'!$O$4,E86='PC Receitas'!$O$5,E86='PC Receitas'!$O$6)),J86,IF(AND(L86="Pago",OR(E86='PC Receitas'!$O$7,E86='PC Receitas'!$O$8,E86='PC Receitas'!$O$9,E86='PC Receitas'!$O$10,E86='PC Receitas'!$O$11,E86='PC Receitas'!$O$12,E86='PC Receitas'!$O$13,E86='PC Receitas'!$O$14)),-J86,0))</f>
        <v>-97728.980000000069</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9"/>
      <c r="G87" s="23"/>
      <c r="H87" s="23"/>
      <c r="I87" s="23"/>
      <c r="J87" s="127"/>
      <c r="K87" s="140"/>
      <c r="L87" s="128"/>
      <c r="M87" s="43"/>
      <c r="N87" s="41">
        <f>N86+IF(AND(L87="Pago",OR(E87='PC Receitas'!$O$4,E87='PC Receitas'!$O$5,E87='PC Receitas'!$O$6)),J87,IF(AND(L87="Pago",OR(E87='PC Receitas'!$O$7,E87='PC Receitas'!$O$8,E87='PC Receitas'!$O$9,E87='PC Receitas'!$O$10,E87='PC Receitas'!$O$11,E87='PC Receitas'!$O$12,E87='PC Receitas'!$O$13,E87='PC Receitas'!$O$14)),-J87,0))</f>
        <v>-97728.980000000069</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9"/>
      <c r="G88" s="43"/>
      <c r="H88" s="43"/>
      <c r="I88" s="43"/>
      <c r="J88" s="127"/>
      <c r="K88" s="140"/>
      <c r="L88" s="128"/>
      <c r="M88" s="43"/>
      <c r="N88" s="41">
        <f>N87+IF(AND(L88="Pago",OR(E88='PC Receitas'!$O$4,E88='PC Receitas'!$O$5,E88='PC Receitas'!$O$6)),J88,IF(AND(L88="Pago",OR(E88='PC Receitas'!$O$7,E88='PC Receitas'!$O$8,E88='PC Receitas'!$O$9,E88='PC Receitas'!$O$10,E88='PC Receitas'!$O$11,E88='PC Receitas'!$O$12,E88='PC Receitas'!$O$13,E88='PC Receitas'!$O$14)),-J88,0))</f>
        <v>-97728.980000000069</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9"/>
      <c r="G89" s="43"/>
      <c r="H89" s="43"/>
      <c r="I89" s="43"/>
      <c r="J89" s="127"/>
      <c r="K89" s="140"/>
      <c r="L89" s="128"/>
      <c r="M89" s="43"/>
      <c r="N89" s="41">
        <f>N88+IF(AND(L89="Pago",OR(E89='PC Receitas'!$O$4,E89='PC Receitas'!$O$5,E89='PC Receitas'!$O$6)),J89,IF(AND(L89="Pago",OR(E89='PC Receitas'!$O$7,E89='PC Receitas'!$O$8,E89='PC Receitas'!$O$9,E89='PC Receitas'!$O$10,E89='PC Receitas'!$O$11,E89='PC Receitas'!$O$12,E89='PC Receitas'!$O$13,E89='PC Receitas'!$O$14)),-J89,0))</f>
        <v>-97728.980000000069</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9"/>
      <c r="G90" s="23"/>
      <c r="H90" s="23"/>
      <c r="I90" s="23"/>
      <c r="J90" s="127"/>
      <c r="K90" s="140"/>
      <c r="L90" s="128"/>
      <c r="M90" s="43"/>
      <c r="N90" s="41">
        <f>N89+IF(AND(L90="Pago",OR(E90='PC Receitas'!$O$4,E90='PC Receitas'!$O$5,E90='PC Receitas'!$O$6)),J90,IF(AND(L90="Pago",OR(E90='PC Receitas'!$O$7,E90='PC Receitas'!$O$8,E90='PC Receitas'!$O$9,E90='PC Receitas'!$O$10,E90='PC Receitas'!$O$11,E90='PC Receitas'!$O$12,E90='PC Receitas'!$O$13,E90='PC Receitas'!$O$14)),-J90,0))</f>
        <v>-97728.980000000069</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9"/>
      <c r="G91" s="23"/>
      <c r="H91" s="23"/>
      <c r="I91" s="23"/>
      <c r="J91" s="127"/>
      <c r="K91" s="140"/>
      <c r="L91" s="128"/>
      <c r="M91" s="43"/>
      <c r="N91" s="41">
        <f>N90+IF(AND(L91="Pago",OR(E91='PC Receitas'!$O$4,E91='PC Receitas'!$O$5,E91='PC Receitas'!$O$6)),J91,IF(AND(L91="Pago",OR(E91='PC Receitas'!$O$7,E91='PC Receitas'!$O$8,E91='PC Receitas'!$O$9,E91='PC Receitas'!$O$10,E91='PC Receitas'!$O$11,E91='PC Receitas'!$O$12,E91='PC Receitas'!$O$13,E91='PC Receitas'!$O$14)),-J91,0))</f>
        <v>-97728.980000000069</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9"/>
      <c r="G92" s="43"/>
      <c r="H92" s="43"/>
      <c r="I92" s="43"/>
      <c r="J92" s="127"/>
      <c r="K92" s="140"/>
      <c r="L92" s="128"/>
      <c r="M92" s="43"/>
      <c r="N92" s="41">
        <f>N91+IF(AND(L92="Pago",OR(E92='PC Receitas'!$O$4,E92='PC Receitas'!$O$5,E92='PC Receitas'!$O$6)),J92,IF(AND(L92="Pago",OR(E92='PC Receitas'!$O$7,E92='PC Receitas'!$O$8,E92='PC Receitas'!$O$9,E92='PC Receitas'!$O$10,E92='PC Receitas'!$O$11,E92='PC Receitas'!$O$12,E92='PC Receitas'!$O$13,E92='PC Receitas'!$O$14)),-J92,0))</f>
        <v>-97728.980000000069</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9"/>
      <c r="G93" s="23"/>
      <c r="H93" s="23"/>
      <c r="I93" s="23"/>
      <c r="J93" s="127"/>
      <c r="K93" s="140"/>
      <c r="L93" s="128"/>
      <c r="M93" s="43"/>
      <c r="N93" s="41">
        <f>N92+IF(AND(L93="Pago",OR(E93='PC Receitas'!$O$4,E93='PC Receitas'!$O$5,E93='PC Receitas'!$O$6)),J93,IF(AND(L93="Pago",OR(E93='PC Receitas'!$O$7,E93='PC Receitas'!$O$8,E93='PC Receitas'!$O$9,E93='PC Receitas'!$O$10,E93='PC Receitas'!$O$11,E93='PC Receitas'!$O$12,E93='PC Receitas'!$O$13,E93='PC Receitas'!$O$14)),-J93,0))</f>
        <v>-97728.980000000069</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9"/>
      <c r="G94" s="43"/>
      <c r="H94" s="43"/>
      <c r="I94" s="43"/>
      <c r="J94" s="127"/>
      <c r="K94" s="140"/>
      <c r="L94" s="128"/>
      <c r="M94" s="43"/>
      <c r="N94" s="41">
        <f>N93+IF(AND(L94="Pago",OR(E94='PC Receitas'!$O$4,E94='PC Receitas'!$O$5,E94='PC Receitas'!$O$6)),J94,IF(AND(L94="Pago",OR(E94='PC Receitas'!$O$7,E94='PC Receitas'!$O$8,E94='PC Receitas'!$O$9,E94='PC Receitas'!$O$10,E94='PC Receitas'!$O$11,E94='PC Receitas'!$O$12,E94='PC Receitas'!$O$13,E94='PC Receitas'!$O$14)),-J94,0))</f>
        <v>-97728.980000000069</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9"/>
      <c r="G95" s="23"/>
      <c r="H95" s="23"/>
      <c r="I95" s="23"/>
      <c r="J95" s="127"/>
      <c r="K95" s="140"/>
      <c r="L95" s="128"/>
      <c r="M95" s="43"/>
      <c r="N95" s="41">
        <f>N94+IF(AND(L95="Pago",OR(E95='PC Receitas'!$O$4,E95='PC Receitas'!$O$5,E95='PC Receitas'!$O$6)),J95,IF(AND(L95="Pago",OR(E95='PC Receitas'!$O$7,E95='PC Receitas'!$O$8,E95='PC Receitas'!$O$9,E95='PC Receitas'!$O$10,E95='PC Receitas'!$O$11,E95='PC Receitas'!$O$12,E95='PC Receitas'!$O$13,E95='PC Receitas'!$O$14)),-J95,0))</f>
        <v>-97728.980000000069</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9"/>
      <c r="G96" s="23"/>
      <c r="H96" s="23"/>
      <c r="I96" s="23"/>
      <c r="J96" s="127"/>
      <c r="K96" s="140"/>
      <c r="L96" s="128"/>
      <c r="M96" s="43"/>
      <c r="N96" s="41">
        <f>N95+IF(AND(L96="Pago",OR(E96='PC Receitas'!$O$4,E96='PC Receitas'!$O$5,E96='PC Receitas'!$O$6)),J96,IF(AND(L96="Pago",OR(E96='PC Receitas'!$O$7,E96='PC Receitas'!$O$8,E96='PC Receitas'!$O$9,E96='PC Receitas'!$O$10,E96='PC Receitas'!$O$11,E96='PC Receitas'!$O$12,E96='PC Receitas'!$O$13,E96='PC Receitas'!$O$14)),-J96,0))</f>
        <v>-97728.980000000069</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9"/>
      <c r="G97" s="23"/>
      <c r="H97" s="23"/>
      <c r="I97" s="23"/>
      <c r="J97" s="127"/>
      <c r="K97" s="140"/>
      <c r="L97" s="128"/>
      <c r="M97" s="43"/>
      <c r="N97" s="41">
        <f>N96+IF(AND(L97="Pago",OR(E97='PC Receitas'!$O$4,E97='PC Receitas'!$O$5,E97='PC Receitas'!$O$6)),J97,IF(AND(L97="Pago",OR(E97='PC Receitas'!$O$7,E97='PC Receitas'!$O$8,E97='PC Receitas'!$O$9,E97='PC Receitas'!$O$10,E97='PC Receitas'!$O$11,E97='PC Receitas'!$O$12,E97='PC Receitas'!$O$13,E97='PC Receitas'!$O$14)),-J97,0))</f>
        <v>-97728.980000000069</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9"/>
      <c r="G98" s="23"/>
      <c r="H98" s="23"/>
      <c r="I98" s="23"/>
      <c r="J98" s="127"/>
      <c r="K98" s="140"/>
      <c r="L98" s="128"/>
      <c r="M98" s="43"/>
      <c r="N98" s="41">
        <f>N97+IF(AND(L98="Pago",OR(E98='PC Receitas'!$O$4,E98='PC Receitas'!$O$5,E98='PC Receitas'!$O$6)),J98,IF(AND(L98="Pago",OR(E98='PC Receitas'!$O$7,E98='PC Receitas'!$O$8,E98='PC Receitas'!$O$9,E98='PC Receitas'!$O$10,E98='PC Receitas'!$O$11,E98='PC Receitas'!$O$12,E98='PC Receitas'!$O$13,E98='PC Receitas'!$O$14)),-J98,0))</f>
        <v>-97728.980000000069</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9"/>
      <c r="G99" s="23"/>
      <c r="H99" s="23"/>
      <c r="I99" s="23"/>
      <c r="J99" s="127"/>
      <c r="K99" s="140"/>
      <c r="L99" s="128"/>
      <c r="M99" s="43"/>
      <c r="N99" s="41">
        <f>N98+IF(AND(L99="Pago",OR(E99='PC Receitas'!$O$4,E99='PC Receitas'!$O$5,E99='PC Receitas'!$O$6)),J99,IF(AND(L99="Pago",OR(E99='PC Receitas'!$O$7,E99='PC Receitas'!$O$8,E99='PC Receitas'!$O$9,E99='PC Receitas'!$O$10,E99='PC Receitas'!$O$11,E99='PC Receitas'!$O$12,E99='PC Receitas'!$O$13,E99='PC Receitas'!$O$14)),-J99,0))</f>
        <v>-97728.980000000069</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9"/>
      <c r="G100" s="23"/>
      <c r="H100" s="23"/>
      <c r="I100" s="23"/>
      <c r="J100" s="127"/>
      <c r="K100" s="140"/>
      <c r="L100" s="128"/>
      <c r="M100" s="43"/>
      <c r="N100" s="41">
        <f>N99+IF(AND(L100="Pago",OR(E100='PC Receitas'!$O$4,E100='PC Receitas'!$O$5,E100='PC Receitas'!$O$6)),J100,IF(AND(L100="Pago",OR(E100='PC Receitas'!$O$7,E100='PC Receitas'!$O$8,E100='PC Receitas'!$O$9,E100='PC Receitas'!$O$10,E100='PC Receitas'!$O$11,E100='PC Receitas'!$O$12,E100='PC Receitas'!$O$13,E100='PC Receitas'!$O$14)),-J100,0))</f>
        <v>-97728.980000000069</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9"/>
      <c r="G101" s="43"/>
      <c r="H101" s="43"/>
      <c r="I101" s="43"/>
      <c r="J101" s="127"/>
      <c r="K101" s="140"/>
      <c r="L101" s="128"/>
      <c r="M101" s="43"/>
      <c r="N101" s="41">
        <f>N100+IF(AND(L101="Pago",OR(E101='PC Receitas'!$O$4,E101='PC Receitas'!$O$5,E101='PC Receitas'!$O$6)),J101,IF(AND(L101="Pago",OR(E101='PC Receitas'!$O$7,E101='PC Receitas'!$O$8,E101='PC Receitas'!$O$9,E101='PC Receitas'!$O$10,E101='PC Receitas'!$O$11,E101='PC Receitas'!$O$12,E101='PC Receitas'!$O$13,E101='PC Receitas'!$O$14)),-J101,0))</f>
        <v>-97728.980000000069</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9"/>
      <c r="G102" s="23"/>
      <c r="H102" s="23"/>
      <c r="I102" s="23"/>
      <c r="J102" s="127"/>
      <c r="K102" s="140"/>
      <c r="L102" s="128"/>
      <c r="M102" s="43"/>
      <c r="N102" s="41">
        <f>N101+IF(AND(L102="Pago",OR(E102='PC Receitas'!$O$4,E102='PC Receitas'!$O$5,E102='PC Receitas'!$O$6)),J102,IF(AND(L102="Pago",OR(E102='PC Receitas'!$O$7,E102='PC Receitas'!$O$8,E102='PC Receitas'!$O$9,E102='PC Receitas'!$O$10,E102='PC Receitas'!$O$11,E102='PC Receitas'!$O$12,E102='PC Receitas'!$O$13,E102='PC Receitas'!$O$14)),-J102,0))</f>
        <v>-97728.980000000069</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9"/>
      <c r="G103" s="23"/>
      <c r="H103" s="23"/>
      <c r="I103" s="23"/>
      <c r="J103" s="127"/>
      <c r="K103" s="140"/>
      <c r="L103" s="128"/>
      <c r="M103" s="43"/>
      <c r="N103" s="41">
        <f>N102+IF(AND(L103="Pago",OR(E103='PC Receitas'!$O$4,E103='PC Receitas'!$O$5,E103='PC Receitas'!$O$6)),J103,IF(AND(L103="Pago",OR(E103='PC Receitas'!$O$7,E103='PC Receitas'!$O$8,E103='PC Receitas'!$O$9,E103='PC Receitas'!$O$10,E103='PC Receitas'!$O$11,E103='PC Receitas'!$O$12,E103='PC Receitas'!$O$13,E103='PC Receitas'!$O$14)),-J103,0))</f>
        <v>-97728.980000000069</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9"/>
      <c r="G104" s="43"/>
      <c r="H104" s="43"/>
      <c r="I104" s="43"/>
      <c r="J104" s="127"/>
      <c r="K104" s="140"/>
      <c r="L104" s="128"/>
      <c r="M104" s="43"/>
      <c r="N104" s="41">
        <f>N103+IF(AND(L104="Pago",OR(E104='PC Receitas'!$O$4,E104='PC Receitas'!$O$5,E104='PC Receitas'!$O$6)),J104,IF(AND(L104="Pago",OR(E104='PC Receitas'!$O$7,E104='PC Receitas'!$O$8,E104='PC Receitas'!$O$9,E104='PC Receitas'!$O$10,E104='PC Receitas'!$O$11,E104='PC Receitas'!$O$12,E104='PC Receitas'!$O$13,E104='PC Receitas'!$O$14)),-J104,0))</f>
        <v>-97728.980000000069</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9"/>
      <c r="G105" s="43"/>
      <c r="H105" s="43"/>
      <c r="I105" s="43"/>
      <c r="J105" s="127"/>
      <c r="K105" s="140"/>
      <c r="L105" s="128"/>
      <c r="M105" s="43"/>
      <c r="N105" s="41">
        <f>N104+IF(AND(L105="Pago",OR(E105='PC Receitas'!$O$4,E105='PC Receitas'!$O$5,E105='PC Receitas'!$O$6)),J105,IF(AND(L105="Pago",OR(E105='PC Receitas'!$O$7,E105='PC Receitas'!$O$8,E105='PC Receitas'!$O$9,E105='PC Receitas'!$O$10,E105='PC Receitas'!$O$11,E105='PC Receitas'!$O$12,E105='PC Receitas'!$O$13,E105='PC Receitas'!$O$14)),-J105,0))</f>
        <v>-97728.980000000069</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9"/>
      <c r="G106" s="43"/>
      <c r="H106" s="43"/>
      <c r="I106" s="43"/>
      <c r="J106" s="127"/>
      <c r="K106" s="140"/>
      <c r="L106" s="128"/>
      <c r="M106" s="43"/>
      <c r="N106" s="41">
        <f>N105+IF(AND(L106="Pago",OR(E106='PC Receitas'!$O$4,E106='PC Receitas'!$O$5,E106='PC Receitas'!$O$6)),J106,IF(AND(L106="Pago",OR(E106='PC Receitas'!$O$7,E106='PC Receitas'!$O$8,E106='PC Receitas'!$O$9,E106='PC Receitas'!$O$10,E106='PC Receitas'!$O$11,E106='PC Receitas'!$O$12,E106='PC Receitas'!$O$13,E106='PC Receitas'!$O$14)),-J106,0))</f>
        <v>-97728.980000000069</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9"/>
      <c r="G107" s="23"/>
      <c r="H107" s="23"/>
      <c r="I107" s="23"/>
      <c r="J107" s="127"/>
      <c r="K107" s="140"/>
      <c r="L107" s="128"/>
      <c r="M107" s="43"/>
      <c r="N107" s="41">
        <f>N106+IF(AND(L107="Pago",OR(E107='PC Receitas'!$O$4,E107='PC Receitas'!$O$5,E107='PC Receitas'!$O$6)),J107,IF(AND(L107="Pago",OR(E107='PC Receitas'!$O$7,E107='PC Receitas'!$O$8,E107='PC Receitas'!$O$9,E107='PC Receitas'!$O$10,E107='PC Receitas'!$O$11,E107='PC Receitas'!$O$12,E107='PC Receitas'!$O$13,E107='PC Receitas'!$O$14)),-J107,0))</f>
        <v>-97728.980000000069</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9"/>
      <c r="G108" s="23"/>
      <c r="H108" s="23"/>
      <c r="I108" s="23"/>
      <c r="J108" s="127"/>
      <c r="K108" s="140"/>
      <c r="L108" s="128"/>
      <c r="M108" s="43"/>
      <c r="N108" s="41">
        <f>N107+IF(AND(L108="Pago",OR(E108='PC Receitas'!$O$4,E108='PC Receitas'!$O$5,E108='PC Receitas'!$O$6)),J108,IF(AND(L108="Pago",OR(E108='PC Receitas'!$O$7,E108='PC Receitas'!$O$8,E108='PC Receitas'!$O$9,E108='PC Receitas'!$O$10,E108='PC Receitas'!$O$11,E108='PC Receitas'!$O$12,E108='PC Receitas'!$O$13,E108='PC Receitas'!$O$14)),-J108,0))</f>
        <v>-97728.980000000069</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9"/>
      <c r="G109" s="23"/>
      <c r="H109" s="23"/>
      <c r="I109" s="23"/>
      <c r="J109" s="127"/>
      <c r="K109" s="140"/>
      <c r="L109" s="128"/>
      <c r="M109" s="43"/>
      <c r="N109" s="41">
        <f>N108+IF(AND(L109="Pago",OR(E109='PC Receitas'!$O$4,E109='PC Receitas'!$O$5,E109='PC Receitas'!$O$6)),J109,IF(AND(L109="Pago",OR(E109='PC Receitas'!$O$7,E109='PC Receitas'!$O$8,E109='PC Receitas'!$O$9,E109='PC Receitas'!$O$10,E109='PC Receitas'!$O$11,E109='PC Receitas'!$O$12,E109='PC Receitas'!$O$13,E109='PC Receitas'!$O$14)),-J109,0))</f>
        <v>-97728.980000000069</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9"/>
      <c r="G110" s="23"/>
      <c r="H110" s="23"/>
      <c r="I110" s="23"/>
      <c r="J110" s="127"/>
      <c r="K110" s="140"/>
      <c r="L110" s="128"/>
      <c r="M110" s="43"/>
      <c r="N110" s="41">
        <f>N109+IF(AND(L110="Pago",OR(E110='PC Receitas'!$O$4,E110='PC Receitas'!$O$5,E110='PC Receitas'!$O$6)),J110,IF(AND(L110="Pago",OR(E110='PC Receitas'!$O$7,E110='PC Receitas'!$O$8,E110='PC Receitas'!$O$9,E110='PC Receitas'!$O$10,E110='PC Receitas'!$O$11,E110='PC Receitas'!$O$12,E110='PC Receitas'!$O$13,E110='PC Receitas'!$O$14)),-J110,0))</f>
        <v>-97728.980000000069</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9"/>
      <c r="G111" s="43"/>
      <c r="H111" s="43"/>
      <c r="I111" s="43"/>
      <c r="J111" s="127"/>
      <c r="K111" s="140"/>
      <c r="L111" s="128"/>
      <c r="M111" s="43"/>
      <c r="N111" s="41">
        <f>N110+IF(AND(L111="Pago",OR(E111='PC Receitas'!$O$4,E111='PC Receitas'!$O$5,E111='PC Receitas'!$O$6)),J111,IF(AND(L111="Pago",OR(E111='PC Receitas'!$O$7,E111='PC Receitas'!$O$8,E111='PC Receitas'!$O$9,E111='PC Receitas'!$O$10,E111='PC Receitas'!$O$11,E111='PC Receitas'!$O$12,E111='PC Receitas'!$O$13,E111='PC Receitas'!$O$14)),-J111,0))</f>
        <v>-97728.980000000069</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9"/>
      <c r="G112" s="23"/>
      <c r="H112" s="23"/>
      <c r="I112" s="23"/>
      <c r="J112" s="127"/>
      <c r="K112" s="140"/>
      <c r="L112" s="128"/>
      <c r="M112" s="43"/>
      <c r="N112" s="41">
        <f>N111+IF(AND(L112="Pago",OR(E112='PC Receitas'!$O$4,E112='PC Receitas'!$O$5,E112='PC Receitas'!$O$6)),J112,IF(AND(L112="Pago",OR(E112='PC Receitas'!$O$7,E112='PC Receitas'!$O$8,E112='PC Receitas'!$O$9,E112='PC Receitas'!$O$10,E112='PC Receitas'!$O$11,E112='PC Receitas'!$O$12,E112='PC Receitas'!$O$13,E112='PC Receitas'!$O$14)),-J112,0))</f>
        <v>-97728.980000000069</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9"/>
      <c r="G113" s="23"/>
      <c r="H113" s="23"/>
      <c r="I113" s="23"/>
      <c r="J113" s="127"/>
      <c r="K113" s="140"/>
      <c r="L113" s="128"/>
      <c r="M113" s="43"/>
      <c r="N113" s="41">
        <f>N112+IF(AND(L113="Pago",OR(E113='PC Receitas'!$O$4,E113='PC Receitas'!$O$5,E113='PC Receitas'!$O$6)),J113,IF(AND(L113="Pago",OR(E113='PC Receitas'!$O$7,E113='PC Receitas'!$O$8,E113='PC Receitas'!$O$9,E113='PC Receitas'!$O$10,E113='PC Receitas'!$O$11,E113='PC Receitas'!$O$12,E113='PC Receitas'!$O$13,E113='PC Receitas'!$O$14)),-J113,0))</f>
        <v>-97728.980000000069</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9"/>
      <c r="G114" s="23"/>
      <c r="H114" s="23"/>
      <c r="I114" s="23"/>
      <c r="J114" s="127"/>
      <c r="K114" s="140"/>
      <c r="L114" s="128"/>
      <c r="M114" s="43"/>
      <c r="N114" s="41">
        <f>N113+IF(AND(L114="Pago",OR(E114='PC Receitas'!$O$4,E114='PC Receitas'!$O$5,E114='PC Receitas'!$O$6)),J114,IF(AND(L114="Pago",OR(E114='PC Receitas'!$O$7,E114='PC Receitas'!$O$8,E114='PC Receitas'!$O$9,E114='PC Receitas'!$O$10,E114='PC Receitas'!$O$11,E114='PC Receitas'!$O$12,E114='PC Receitas'!$O$13,E114='PC Receitas'!$O$14)),-J114,0))</f>
        <v>-97728.980000000069</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9"/>
      <c r="G115" s="23"/>
      <c r="H115" s="23"/>
      <c r="I115" s="23"/>
      <c r="J115" s="127"/>
      <c r="K115" s="140"/>
      <c r="L115" s="128"/>
      <c r="M115" s="43"/>
      <c r="N115" s="41">
        <f>N114+IF(AND(L115="Pago",OR(E115='PC Receitas'!$O$4,E115='PC Receitas'!$O$5,E115='PC Receitas'!$O$6)),J115,IF(AND(L115="Pago",OR(E115='PC Receitas'!$O$7,E115='PC Receitas'!$O$8,E115='PC Receitas'!$O$9,E115='PC Receitas'!$O$10,E115='PC Receitas'!$O$11,E115='PC Receitas'!$O$12,E115='PC Receitas'!$O$13,E115='PC Receitas'!$O$14)),-J115,0))</f>
        <v>-97728.980000000069</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9"/>
      <c r="G116" s="23"/>
      <c r="H116" s="23"/>
      <c r="I116" s="23"/>
      <c r="J116" s="127"/>
      <c r="K116" s="140"/>
      <c r="L116" s="128"/>
      <c r="M116" s="43"/>
      <c r="N116" s="41">
        <f>N115+IF(AND(L116="Pago",OR(E116='PC Receitas'!$O$4,E116='PC Receitas'!$O$5,E116='PC Receitas'!$O$6)),J116,IF(AND(L116="Pago",OR(E116='PC Receitas'!$O$7,E116='PC Receitas'!$O$8,E116='PC Receitas'!$O$9,E116='PC Receitas'!$O$10,E116='PC Receitas'!$O$11,E116='PC Receitas'!$O$12,E116='PC Receitas'!$O$13,E116='PC Receitas'!$O$14)),-J116,0))</f>
        <v>-97728.980000000069</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9"/>
      <c r="G117" s="43"/>
      <c r="H117" s="43"/>
      <c r="I117" s="43"/>
      <c r="J117" s="127"/>
      <c r="K117" s="140"/>
      <c r="L117" s="128"/>
      <c r="M117" s="43"/>
      <c r="N117" s="41">
        <f>N116+IF(AND(L117="Pago",OR(E117='PC Receitas'!$O$4,E117='PC Receitas'!$O$5,E117='PC Receitas'!$O$6)),J117,IF(AND(L117="Pago",OR(E117='PC Receitas'!$O$7,E117='PC Receitas'!$O$8,E117='PC Receitas'!$O$9,E117='PC Receitas'!$O$10,E117='PC Receitas'!$O$11,E117='PC Receitas'!$O$12,E117='PC Receitas'!$O$13,E117='PC Receitas'!$O$14)),-J117,0))</f>
        <v>-97728.980000000069</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9"/>
      <c r="G118" s="23"/>
      <c r="H118" s="23"/>
      <c r="I118" s="23"/>
      <c r="J118" s="127"/>
      <c r="K118" s="140"/>
      <c r="L118" s="128"/>
      <c r="M118" s="43"/>
      <c r="N118" s="41">
        <f>N117+IF(AND(L118="Pago",OR(E118='PC Receitas'!$O$4,E118='PC Receitas'!$O$5,E118='PC Receitas'!$O$6)),J118,IF(AND(L118="Pago",OR(E118='PC Receitas'!$O$7,E118='PC Receitas'!$O$8,E118='PC Receitas'!$O$9,E118='PC Receitas'!$O$10,E118='PC Receitas'!$O$11,E118='PC Receitas'!$O$12,E118='PC Receitas'!$O$13,E118='PC Receitas'!$O$14)),-J118,0))</f>
        <v>-97728.980000000069</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9"/>
      <c r="G119" s="43"/>
      <c r="H119" s="43"/>
      <c r="I119" s="43"/>
      <c r="J119" s="127"/>
      <c r="K119" s="140"/>
      <c r="L119" s="128"/>
      <c r="M119" s="43"/>
      <c r="N119" s="41">
        <f>N118+IF(AND(L119="Pago",OR(E119='PC Receitas'!$O$4,E119='PC Receitas'!$O$5,E119='PC Receitas'!$O$6)),J119,IF(AND(L119="Pago",OR(E119='PC Receitas'!$O$7,E119='PC Receitas'!$O$8,E119='PC Receitas'!$O$9,E119='PC Receitas'!$O$10,E119='PC Receitas'!$O$11,E119='PC Receitas'!$O$12,E119='PC Receitas'!$O$13,E119='PC Receitas'!$O$14)),-J119,0))</f>
        <v>-97728.980000000069</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9"/>
      <c r="G120" s="23"/>
      <c r="H120" s="23"/>
      <c r="I120" s="23"/>
      <c r="J120" s="127"/>
      <c r="K120" s="140"/>
      <c r="L120" s="128"/>
      <c r="M120" s="43"/>
      <c r="N120" s="41">
        <f>N119+IF(AND(L120="Pago",OR(E120='PC Receitas'!$O$4,E120='PC Receitas'!$O$5,E120='PC Receitas'!$O$6)),J120,IF(AND(L120="Pago",OR(E120='PC Receitas'!$O$7,E120='PC Receitas'!$O$8,E120='PC Receitas'!$O$9,E120='PC Receitas'!$O$10,E120='PC Receitas'!$O$11,E120='PC Receitas'!$O$12,E120='PC Receitas'!$O$13,E120='PC Receitas'!$O$14)),-J120,0))</f>
        <v>-97728.980000000069</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9"/>
      <c r="G121" s="23"/>
      <c r="H121" s="23"/>
      <c r="I121" s="23"/>
      <c r="J121" s="127"/>
      <c r="K121" s="140"/>
      <c r="L121" s="128"/>
      <c r="M121" s="43"/>
      <c r="N121" s="41">
        <f>N120+IF(AND(L121="Pago",OR(E121='PC Receitas'!$O$4,E121='PC Receitas'!$O$5,E121='PC Receitas'!$O$6)),J121,IF(AND(L121="Pago",OR(E121='PC Receitas'!$O$7,E121='PC Receitas'!$O$8,E121='PC Receitas'!$O$9,E121='PC Receitas'!$O$10,E121='PC Receitas'!$O$11,E121='PC Receitas'!$O$12,E121='PC Receitas'!$O$13,E121='PC Receitas'!$O$14)),-J121,0))</f>
        <v>-97728.980000000069</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Receitas'!$O$6)),J122,IF(AND(L122="Pago",OR(E122='PC Receitas'!$O$7,E122='PC Receitas'!$O$8,E122='PC Receitas'!$O$9,E122='PC Receitas'!$O$10,E122='PC Receitas'!$O$11,E122='PC Receitas'!$O$12,E122='PC Receitas'!$O$13,E122='PC Receitas'!$O$14)),-J122,0))</f>
        <v>-97728.980000000069</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Receitas'!$O$6)),J123,IF(AND(L123="Pago",OR(E123='PC Receitas'!$O$7,E123='PC Receitas'!$O$8,E123='PC Receitas'!$O$9,E123='PC Receitas'!$O$10,E123='PC Receitas'!$O$11,E123='PC Receitas'!$O$12,E123='PC Receitas'!$O$13,E123='PC Receitas'!$O$14)),-J123,0))</f>
        <v>-97728.980000000069</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Receitas'!$O$6)),J124,IF(AND(L124="Pago",OR(E124='PC Receitas'!$O$7,E124='PC Receitas'!$O$8,E124='PC Receitas'!$O$9,E124='PC Receitas'!$O$10,E124='PC Receitas'!$O$11,E124='PC Receitas'!$O$12,E124='PC Receitas'!$O$13,E124='PC Receitas'!$O$14)),-J124,0))</f>
        <v>-97728.980000000069</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Receitas'!$O$6)),J125,IF(AND(L125="Pago",OR(E125='PC Receitas'!$O$7,E125='PC Receitas'!$O$8,E125='PC Receitas'!$O$9,E125='PC Receitas'!$O$10,E125='PC Receitas'!$O$11,E125='PC Receitas'!$O$12,E125='PC Receitas'!$O$13,E125='PC Receitas'!$O$14)),-J125,0))</f>
        <v>-97728.980000000069</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Receitas'!$O$6)),J126,IF(AND(L126="Pago",OR(E126='PC Receitas'!$O$7,E126='PC Receitas'!$O$8,E126='PC Receitas'!$O$9,E126='PC Receitas'!$O$10,E126='PC Receitas'!$O$11,E126='PC Receitas'!$O$12,E126='PC Receitas'!$O$13,E126='PC Receitas'!$O$14)),-J126,0))</f>
        <v>-97728.980000000069</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Receitas'!$O$6)),J127,IF(AND(L127="Pago",OR(E127='PC Receitas'!$O$7,E127='PC Receitas'!$O$8,E127='PC Receitas'!$O$9,E127='PC Receitas'!$O$10,E127='PC Receitas'!$O$11,E127='PC Receitas'!$O$12,E127='PC Receitas'!$O$13,E127='PC Receitas'!$O$14)),-J127,0))</f>
        <v>-97728.980000000069</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Receitas'!$O$6)),J128,IF(AND(L128="Pago",OR(E128='PC Receitas'!$O$7,E128='PC Receitas'!$O$8,E128='PC Receitas'!$O$9,E128='PC Receitas'!$O$10,E128='PC Receitas'!$O$11,E128='PC Receitas'!$O$12,E128='PC Receitas'!$O$13,E128='PC Receitas'!$O$14)),-J128,0))</f>
        <v>-97728.980000000069</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Receitas'!$O$6)),J129,IF(AND(L129="Pago",OR(E129='PC Receitas'!$O$7,E129='PC Receitas'!$O$8,E129='PC Receitas'!$O$9,E129='PC Receitas'!$O$10,E129='PC Receitas'!$O$11,E129='PC Receitas'!$O$12,E129='PC Receitas'!$O$13,E129='PC Receitas'!$O$14)),-J129,0))</f>
        <v>-97728.980000000069</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Receitas'!$O$6)),J130,IF(AND(L130="Pago",OR(E130='PC Receitas'!$O$7,E130='PC Receitas'!$O$8,E130='PC Receitas'!$O$9,E130='PC Receitas'!$O$10,E130='PC Receitas'!$O$11,E130='PC Receitas'!$O$12,E130='PC Receitas'!$O$13,E130='PC Receitas'!$O$14)),-J130,0))</f>
        <v>-97728.980000000069</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Receitas'!$O$6)),J131,IF(AND(L131="Pago",OR(E131='PC Receitas'!$O$7,E131='PC Receitas'!$O$8,E131='PC Receitas'!$O$9,E131='PC Receitas'!$O$10,E131='PC Receitas'!$O$11,E131='PC Receitas'!$O$12,E131='PC Receitas'!$O$13,E131='PC Receitas'!$O$14)),-J131,0))</f>
        <v>-97728.980000000069</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Receitas'!$O$6)),J132,IF(AND(L132="Pago",OR(E132='PC Receitas'!$O$7,E132='PC Receitas'!$O$8,E132='PC Receitas'!$O$9,E132='PC Receitas'!$O$10,E132='PC Receitas'!$O$11,E132='PC Receitas'!$O$12,E132='PC Receitas'!$O$13,E132='PC Receitas'!$O$14)),-J132,0))</f>
        <v>-97728.980000000069</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Receitas'!$O$6)),J133,IF(AND(L133="Pago",OR(E133='PC Receitas'!$O$7,E133='PC Receitas'!$O$8,E133='PC Receitas'!$O$9,E133='PC Receitas'!$O$10,E133='PC Receitas'!$O$11,E133='PC Receitas'!$O$12,E133='PC Receitas'!$O$13,E133='PC Receitas'!$O$14)),-J133,0))</f>
        <v>-97728.980000000069</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Receitas'!$O$6)),J134,IF(AND(L134="Pago",OR(E134='PC Receitas'!$O$7,E134='PC Receitas'!$O$8,E134='PC Receitas'!$O$9,E134='PC Receitas'!$O$10,E134='PC Receitas'!$O$11,E134='PC Receitas'!$O$12,E134='PC Receitas'!$O$13,E134='PC Receitas'!$O$14)),-J134,0))</f>
        <v>-97728.980000000069</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Receitas'!$O$6)),J135,IF(AND(L135="Pago",OR(E135='PC Receitas'!$O$7,E135='PC Receitas'!$O$8,E135='PC Receitas'!$O$9,E135='PC Receitas'!$O$10,E135='PC Receitas'!$O$11,E135='PC Receitas'!$O$12,E135='PC Receitas'!$O$13,E135='PC Receitas'!$O$14)),-J135,0))</f>
        <v>-97728.980000000069</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Receitas'!$O$6)),J136,IF(AND(L136="Pago",OR(E136='PC Receitas'!$O$7,E136='PC Receitas'!$O$8,E136='PC Receitas'!$O$9,E136='PC Receitas'!$O$10,E136='PC Receitas'!$O$11,E136='PC Receitas'!$O$12,E136='PC Receitas'!$O$13,E136='PC Receitas'!$O$14)),-J136,0))</f>
        <v>-97728.980000000069</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Receitas'!$O$6)),J137,IF(AND(L137="Pago",OR(E137='PC Receitas'!$O$7,E137='PC Receitas'!$O$8,E137='PC Receitas'!$O$9,E137='PC Receitas'!$O$10,E137='PC Receitas'!$O$11,E137='PC Receitas'!$O$12,E137='PC Receitas'!$O$13,E137='PC Receitas'!$O$14)),-J137,0))</f>
        <v>-97728.980000000069</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Receitas'!$O$6)),J138,IF(AND(L138="Pago",OR(E138='PC Receitas'!$O$7,E138='PC Receitas'!$O$8,E138='PC Receitas'!$O$9,E138='PC Receitas'!$O$10,E138='PC Receitas'!$O$11,E138='PC Receitas'!$O$12,E138='PC Receitas'!$O$13,E138='PC Receitas'!$O$14)),-J138,0))</f>
        <v>-97728.980000000069</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Receitas'!$O$6)),J139,IF(AND(L139="Pago",OR(E139='PC Receitas'!$O$7,E139='PC Receitas'!$O$8,E139='PC Receitas'!$O$9,E139='PC Receitas'!$O$10,E139='PC Receitas'!$O$11,E139='PC Receitas'!$O$12,E139='PC Receitas'!$O$13,E139='PC Receitas'!$O$14)),-J139,0))</f>
        <v>-97728.980000000069</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Receitas'!$O$6)),J140,IF(AND(L140="Pago",OR(E140='PC Receitas'!$O$7,E140='PC Receitas'!$O$8,E140='PC Receitas'!$O$9,E140='PC Receitas'!$O$10,E140='PC Receitas'!$O$11,E140='PC Receitas'!$O$12,E140='PC Receitas'!$O$13,E140='PC Receitas'!$O$14)),-J140,0))</f>
        <v>-97728.980000000069</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Receitas'!$O$6)),J141,IF(AND(L141="Pago",OR(E141='PC Receitas'!$O$7,E141='PC Receitas'!$O$8,E141='PC Receitas'!$O$9,E141='PC Receitas'!$O$10,E141='PC Receitas'!$O$11,E141='PC Receitas'!$O$12,E141='PC Receitas'!$O$13,E141='PC Receitas'!$O$14)),-J141,0))</f>
        <v>-97728.980000000069</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Receitas'!$O$6)),J142,IF(AND(L142="Pago",OR(E142='PC Receitas'!$O$7,E142='PC Receitas'!$O$8,E142='PC Receitas'!$O$9,E142='PC Receitas'!$O$10,E142='PC Receitas'!$O$11,E142='PC Receitas'!$O$12,E142='PC Receitas'!$O$13,E142='PC Receitas'!$O$14)),-J142,0))</f>
        <v>-97728.980000000069</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Receitas'!$O$6)),J143,IF(AND(L143="Pago",OR(E143='PC Receitas'!$O$7,E143='PC Receitas'!$O$8,E143='PC Receitas'!$O$9,E143='PC Receitas'!$O$10,E143='PC Receitas'!$O$11,E143='PC Receitas'!$O$12,E143='PC Receitas'!$O$13,E143='PC Receitas'!$O$14)),-J143,0))</f>
        <v>-97728.980000000069</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Receitas'!$O$6)),J144,IF(AND(L144="Pago",OR(E144='PC Receitas'!$O$7,E144='PC Receitas'!$O$8,E144='PC Receitas'!$O$9,E144='PC Receitas'!$O$10,E144='PC Receitas'!$O$11,E144='PC Receitas'!$O$12,E144='PC Receitas'!$O$13,E144='PC Receitas'!$O$14)),-J144,0))</f>
        <v>-97728.980000000069</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Receitas'!$O$6)),J145,IF(AND(L145="Pago",OR(E145='PC Receitas'!$O$7,E145='PC Receitas'!$O$8,E145='PC Receitas'!$O$9,E145='PC Receitas'!$O$10,E145='PC Receitas'!$O$11,E145='PC Receitas'!$O$12,E145='PC Receitas'!$O$13,E145='PC Receitas'!$O$14)),-J145,0))</f>
        <v>-97728.980000000069</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Receitas'!$O$6)),J146,IF(AND(L146="Pago",OR(E146='PC Receitas'!$O$7,E146='PC Receitas'!$O$8,E146='PC Receitas'!$O$9,E146='PC Receitas'!$O$10,E146='PC Receitas'!$O$11,E146='PC Receitas'!$O$12,E146='PC Receitas'!$O$13,E146='PC Receitas'!$O$14)),-J146,0))</f>
        <v>-97728.980000000069</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Receitas'!$O$6)),J147,IF(AND(L147="Pago",OR(E147='PC Receitas'!$O$7,E147='PC Receitas'!$O$8,E147='PC Receitas'!$O$9,E147='PC Receitas'!$O$10,E147='PC Receitas'!$O$11,E147='PC Receitas'!$O$12,E147='PC Receitas'!$O$13,E147='PC Receitas'!$O$14)),-J147,0))</f>
        <v>-97728.980000000069</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Receitas'!$O$6)),J148,IF(AND(L148="Pago",OR(E148='PC Receitas'!$O$7,E148='PC Receitas'!$O$8,E148='PC Receitas'!$O$9,E148='PC Receitas'!$O$10,E148='PC Receitas'!$O$11,E148='PC Receitas'!$O$12,E148='PC Receitas'!$O$13,E148='PC Receitas'!$O$14)),-J148,0))</f>
        <v>-97728.980000000069</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Receitas'!$O$6)),J149,IF(AND(L149="Pago",OR(E149='PC Receitas'!$O$7,E149='PC Receitas'!$O$8,E149='PC Receitas'!$O$9,E149='PC Receitas'!$O$10,E149='PC Receitas'!$O$11,E149='PC Receitas'!$O$12,E149='PC Receitas'!$O$13,E149='PC Receitas'!$O$14)),-J149,0))</f>
        <v>-97728.980000000069</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Receitas'!$O$6)),J150,IF(AND(L150="Pago",OR(E150='PC Receitas'!$O$7,E150='PC Receitas'!$O$8,E150='PC Receitas'!$O$9,E150='PC Receitas'!$O$10,E150='PC Receitas'!$O$11,E150='PC Receitas'!$O$12,E150='PC Receitas'!$O$13,E150='PC Receitas'!$O$14)),-J150,0))</f>
        <v>-97728.980000000069</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Receitas'!$O$6)),J151,IF(AND(L151="Pago",OR(E151='PC Receitas'!$O$7,E151='PC Receitas'!$O$8,E151='PC Receitas'!$O$9,E151='PC Receitas'!$O$10,E151='PC Receitas'!$O$11,E151='PC Receitas'!$O$12,E151='PC Receitas'!$O$13,E151='PC Receitas'!$O$14)),-J151,0))</f>
        <v>-97728.980000000069</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Receitas'!$O$6)),J152,IF(AND(L152="Pago",OR(E152='PC Receitas'!$O$7,E152='PC Receitas'!$O$8,E152='PC Receitas'!$O$9,E152='PC Receitas'!$O$10,E152='PC Receitas'!$O$11,E152='PC Receitas'!$O$12,E152='PC Receitas'!$O$13,E152='PC Receitas'!$O$14)),-J152,0))</f>
        <v>-97728.980000000069</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Receitas'!$O$6)),J153,IF(AND(L153="Pago",OR(E153='PC Receitas'!$O$7,E153='PC Receitas'!$O$8,E153='PC Receitas'!$O$9,E153='PC Receitas'!$O$10,E153='PC Receitas'!$O$11,E153='PC Receitas'!$O$12,E153='PC Receitas'!$O$13,E153='PC Receitas'!$O$14)),-J153,0))</f>
        <v>-97728.980000000069</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Receitas'!$O$6)),J154,IF(AND(L154="Pago",OR(E154='PC Receitas'!$O$7,E154='PC Receitas'!$O$8,E154='PC Receitas'!$O$9,E154='PC Receitas'!$O$10,E154='PC Receitas'!$O$11,E154='PC Receitas'!$O$12,E154='PC Receitas'!$O$13,E154='PC Receitas'!$O$14)),-J154,0))</f>
        <v>-97728.980000000069</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Receitas'!$O$6)),J155,IF(AND(L155="Pago",OR(E155='PC Receitas'!$O$7,E155='PC Receitas'!$O$8,E155='PC Receitas'!$O$9,E155='PC Receitas'!$O$10,E155='PC Receitas'!$O$11,E155='PC Receitas'!$O$12,E155='PC Receitas'!$O$13,E155='PC Receitas'!$O$14)),-J155,0))</f>
        <v>-97728.980000000069</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Receitas'!$O$6)),J156,IF(AND(L156="Pago",OR(E156='PC Receitas'!$O$7,E156='PC Receitas'!$O$8,E156='PC Receitas'!$O$9,E156='PC Receitas'!$O$10,E156='PC Receitas'!$O$11,E156='PC Receitas'!$O$12,E156='PC Receitas'!$O$13,E156='PC Receitas'!$O$14)),-J156,0))</f>
        <v>-97728.980000000069</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Receitas'!$O$6)),J157,IF(AND(L157="Pago",OR(E157='PC Receitas'!$O$7,E157='PC Receitas'!$O$8,E157='PC Receitas'!$O$9,E157='PC Receitas'!$O$10,E157='PC Receitas'!$O$11,E157='PC Receitas'!$O$12,E157='PC Receitas'!$O$13,E157='PC Receitas'!$O$14)),-J157,0))</f>
        <v>-97728.980000000069</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Receitas'!$O$6)),J158,IF(AND(L158="Pago",OR(E158='PC Receitas'!$O$7,E158='PC Receitas'!$O$8,E158='PC Receitas'!$O$9,E158='PC Receitas'!$O$10,E158='PC Receitas'!$O$11,E158='PC Receitas'!$O$12,E158='PC Receitas'!$O$13,E158='PC Receitas'!$O$14)),-J158,0))</f>
        <v>-97728.980000000069</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Receitas'!$O$6)),J159,IF(AND(L159="Pago",OR(E159='PC Receitas'!$O$7,E159='PC Receitas'!$O$8,E159='PC Receitas'!$O$9,E159='PC Receitas'!$O$10,E159='PC Receitas'!$O$11,E159='PC Receitas'!$O$12,E159='PC Receitas'!$O$13,E159='PC Receitas'!$O$14)),-J159,0))</f>
        <v>-97728.980000000069</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Receitas'!$O$6)),J160,IF(AND(L160="Pago",OR(E160='PC Receitas'!$O$7,E160='PC Receitas'!$O$8,E160='PC Receitas'!$O$9,E160='PC Receitas'!$O$10,E160='PC Receitas'!$O$11,E160='PC Receitas'!$O$12,E160='PC Receitas'!$O$13,E160='PC Receitas'!$O$14)),-J160,0))</f>
        <v>-97728.980000000069</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Receitas'!$O$6)),J161,IF(AND(L161="Pago",OR(E161='PC Receitas'!$O$7,E161='PC Receitas'!$O$8,E161='PC Receitas'!$O$9,E161='PC Receitas'!$O$10,E161='PC Receitas'!$O$11,E161='PC Receitas'!$O$12,E161='PC Receitas'!$O$13,E161='PC Receitas'!$O$14)),-J161,0))</f>
        <v>-97728.980000000069</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Receitas'!$O$6)),J162,IF(AND(L162="Pago",OR(E162='PC Receitas'!$O$7,E162='PC Receitas'!$O$8,E162='PC Receitas'!$O$9,E162='PC Receitas'!$O$10,E162='PC Receitas'!$O$11,E162='PC Receitas'!$O$12,E162='PC Receitas'!$O$13,E162='PC Receitas'!$O$14)),-J162,0))</f>
        <v>-97728.980000000069</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Receitas'!$O$6)),J163,IF(AND(L163="Pago",OR(E163='PC Receitas'!$O$7,E163='PC Receitas'!$O$8,E163='PC Receitas'!$O$9,E163='PC Receitas'!$O$10,E163='PC Receitas'!$O$11,E163='PC Receitas'!$O$12,E163='PC Receitas'!$O$13,E163='PC Receitas'!$O$14)),-J163,0))</f>
        <v>-97728.980000000069</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Receitas'!$O$6)),J164,IF(AND(L164="Pago",OR(E164='PC Receitas'!$O$7,E164='PC Receitas'!$O$8,E164='PC Receitas'!$O$9,E164='PC Receitas'!$O$10,E164='PC Receitas'!$O$11,E164='PC Receitas'!$O$12,E164='PC Receitas'!$O$13,E164='PC Receitas'!$O$14)),-J164,0))</f>
        <v>-97728.980000000069</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Receitas'!$O$6)),J165,IF(AND(L165="Pago",OR(E165='PC Receitas'!$O$7,E165='PC Receitas'!$O$8,E165='PC Receitas'!$O$9,E165='PC Receitas'!$O$10,E165='PC Receitas'!$O$11,E165='PC Receitas'!$O$12,E165='PC Receitas'!$O$13,E165='PC Receitas'!$O$14)),-J165,0))</f>
        <v>-97728.980000000069</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Receitas'!$O$6)),J166,IF(AND(L166="Pago",OR(E166='PC Receitas'!$O$7,E166='PC Receitas'!$O$8,E166='PC Receitas'!$O$9,E166='PC Receitas'!$O$10,E166='PC Receitas'!$O$11,E166='PC Receitas'!$O$12,E166='PC Receitas'!$O$13,E166='PC Receitas'!$O$14)),-J166,0))</f>
        <v>-97728.980000000069</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Receitas'!$O$6)),J167,IF(AND(L167="Pago",OR(E167='PC Receitas'!$O$7,E167='PC Receitas'!$O$8,E167='PC Receitas'!$O$9,E167='PC Receitas'!$O$10,E167='PC Receitas'!$O$11,E167='PC Receitas'!$O$12,E167='PC Receitas'!$O$13,E167='PC Receitas'!$O$14)),-J167,0))</f>
        <v>-97728.980000000069</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Receitas'!$O$6)),J168,IF(AND(L168="Pago",OR(E168='PC Receitas'!$O$7,E168='PC Receitas'!$O$8,E168='PC Receitas'!$O$9,E168='PC Receitas'!$O$10,E168='PC Receitas'!$O$11,E168='PC Receitas'!$O$12,E168='PC Receitas'!$O$13,E168='PC Receitas'!$O$14)),-J168,0))</f>
        <v>-97728.980000000069</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Receitas'!$O$6)),J169,IF(AND(L169="Pago",OR(E169='PC Receitas'!$O$7,E169='PC Receitas'!$O$8,E169='PC Receitas'!$O$9,E169='PC Receitas'!$O$10,E169='PC Receitas'!$O$11,E169='PC Receitas'!$O$12,E169='PC Receitas'!$O$13,E169='PC Receitas'!$O$14)),-J169,0))</f>
        <v>-97728.980000000069</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Receitas'!$O$6)),J170,IF(AND(L170="Pago",OR(E170='PC Receitas'!$O$7,E170='PC Receitas'!$O$8,E170='PC Receitas'!$O$9,E170='PC Receitas'!$O$10,E170='PC Receitas'!$O$11,E170='PC Receitas'!$O$12,E170='PC Receitas'!$O$13,E170='PC Receitas'!$O$14)),-J170,0))</f>
        <v>-97728.980000000069</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Receitas'!$O$6)),J171,IF(AND(L171="Pago",OR(E171='PC Receitas'!$O$7,E171='PC Receitas'!$O$8,E171='PC Receitas'!$O$9,E171='PC Receitas'!$O$10,E171='PC Receitas'!$O$11,E171='PC Receitas'!$O$12,E171='PC Receitas'!$O$13,E171='PC Receitas'!$O$14)),-J171,0))</f>
        <v>-97728.980000000069</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Receitas'!$O$6)),J172,IF(AND(L172="Pago",OR(E172='PC Receitas'!$O$7,E172='PC Receitas'!$O$8,E172='PC Receitas'!$O$9,E172='PC Receitas'!$O$10,E172='PC Receitas'!$O$11,E172='PC Receitas'!$O$12,E172='PC Receitas'!$O$13,E172='PC Receitas'!$O$14)),-J172,0))</f>
        <v>-97728.980000000069</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Receitas'!$O$6)),J173,IF(AND(L173="Pago",OR(E173='PC Receitas'!$O$7,E173='PC Receitas'!$O$8,E173='PC Receitas'!$O$9,E173='PC Receitas'!$O$10,E173='PC Receitas'!$O$11,E173='PC Receitas'!$O$12,E173='PC Receitas'!$O$13,E173='PC Receitas'!$O$14)),-J173,0))</f>
        <v>-97728.980000000069</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Receitas'!$O$6)),J174,IF(AND(L174="Pago",OR(E174='PC Receitas'!$O$7,E174='PC Receitas'!$O$8,E174='PC Receitas'!$O$9,E174='PC Receitas'!$O$10,E174='PC Receitas'!$O$11,E174='PC Receitas'!$O$12,E174='PC Receitas'!$O$13,E174='PC Receitas'!$O$14)),-J174,0))</f>
        <v>-97728.980000000069</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Receitas'!$O$6)),J175,IF(AND(L175="Pago",OR(E175='PC Receitas'!$O$7,E175='PC Receitas'!$O$8,E175='PC Receitas'!$O$9,E175='PC Receitas'!$O$10,E175='PC Receitas'!$O$11,E175='PC Receitas'!$O$12,E175='PC Receitas'!$O$13,E175='PC Receitas'!$O$14)),-J175,0))</f>
        <v>-97728.980000000069</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Receitas'!$O$6)),J176,IF(AND(L176="Pago",OR(E176='PC Receitas'!$O$7,E176='PC Receitas'!$O$8,E176='PC Receitas'!$O$9,E176='PC Receitas'!$O$10,E176='PC Receitas'!$O$11,E176='PC Receitas'!$O$12,E176='PC Receitas'!$O$13,E176='PC Receitas'!$O$14)),-J176,0))</f>
        <v>-97728.980000000069</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Receitas'!$O$6)),J177,IF(AND(L177="Pago",OR(E177='PC Receitas'!$O$7,E177='PC Receitas'!$O$8,E177='PC Receitas'!$O$9,E177='PC Receitas'!$O$10,E177='PC Receitas'!$O$11,E177='PC Receitas'!$O$12,E177='PC Receitas'!$O$13,E177='PC Receitas'!$O$14)),-J177,0))</f>
        <v>-97728.980000000069</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Receitas'!$O$6)),J178,IF(AND(L178="Pago",OR(E178='PC Receitas'!$O$7,E178='PC Receitas'!$O$8,E178='PC Receitas'!$O$9,E178='PC Receitas'!$O$10,E178='PC Receitas'!$O$11,E178='PC Receitas'!$O$12,E178='PC Receitas'!$O$13,E178='PC Receitas'!$O$14)),-J178,0))</f>
        <v>-97728.980000000069</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Receitas'!$O$6)),J179,IF(AND(L179="Pago",OR(E179='PC Receitas'!$O$7,E179='PC Receitas'!$O$8,E179='PC Receitas'!$O$9,E179='PC Receitas'!$O$10,E179='PC Receitas'!$O$11,E179='PC Receitas'!$O$12,E179='PC Receitas'!$O$13,E179='PC Receitas'!$O$14)),-J179,0))</f>
        <v>-97728.980000000069</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Receitas'!$O$6)),J180,IF(AND(L180="Pago",OR(E180='PC Receitas'!$O$7,E180='PC Receitas'!$O$8,E180='PC Receitas'!$O$9,E180='PC Receitas'!$O$10,E180='PC Receitas'!$O$11,E180='PC Receitas'!$O$12,E180='PC Receitas'!$O$13,E180='PC Receitas'!$O$14)),-J180,0))</f>
        <v>-97728.980000000069</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Receitas'!$O$6)),J181,IF(AND(L181="Pago",OR(E181='PC Receitas'!$O$7,E181='PC Receitas'!$O$8,E181='PC Receitas'!$O$9,E181='PC Receitas'!$O$10,E181='PC Receitas'!$O$11,E181='PC Receitas'!$O$12,E181='PC Receitas'!$O$13,E181='PC Receitas'!$O$14)),-J181,0))</f>
        <v>-97728.980000000069</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Receitas'!$O$6)),J182,IF(AND(L182="Pago",OR(E182='PC Receitas'!$O$7,E182='PC Receitas'!$O$8,E182='PC Receitas'!$O$9,E182='PC Receitas'!$O$10,E182='PC Receitas'!$O$11,E182='PC Receitas'!$O$12,E182='PC Receitas'!$O$13,E182='PC Receitas'!$O$14)),-J182,0))</f>
        <v>-97728.980000000069</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Receitas'!$O$6)),J183,IF(AND(L183="Pago",OR(E183='PC Receitas'!$O$7,E183='PC Receitas'!$O$8,E183='PC Receitas'!$O$9,E183='PC Receitas'!$O$10,E183='PC Receitas'!$O$11,E183='PC Receitas'!$O$12,E183='PC Receitas'!$O$13,E183='PC Receitas'!$O$14)),-J183,0))</f>
        <v>-97728.980000000069</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Receitas'!$O$6)),J184,IF(AND(L184="Pago",OR(E184='PC Receitas'!$O$7,E184='PC Receitas'!$O$8,E184='PC Receitas'!$O$9,E184='PC Receitas'!$O$10,E184='PC Receitas'!$O$11,E184='PC Receitas'!$O$12,E184='PC Receitas'!$O$13,E184='PC Receitas'!$O$14)),-J184,0))</f>
        <v>-97728.980000000069</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Receitas'!$O$6)),J185,IF(AND(L185="Pago",OR(E185='PC Receitas'!$O$7,E185='PC Receitas'!$O$8,E185='PC Receitas'!$O$9,E185='PC Receitas'!$O$10,E185='PC Receitas'!$O$11,E185='PC Receitas'!$O$12,E185='PC Receitas'!$O$13,E185='PC Receitas'!$O$14)),-J185,0))</f>
        <v>-97728.980000000069</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Receitas'!$O$6)),J186,IF(AND(L186="Pago",OR(E186='PC Receitas'!$O$7,E186='PC Receitas'!$O$8,E186='PC Receitas'!$O$9,E186='PC Receitas'!$O$10,E186='PC Receitas'!$O$11,E186='PC Receitas'!$O$12,E186='PC Receitas'!$O$13,E186='PC Receitas'!$O$14)),-J186,0))</f>
        <v>-97728.980000000069</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Receitas'!$O$6)),J187,IF(AND(L187="Pago",OR(E187='PC Receitas'!$O$7,E187='PC Receitas'!$O$8,E187='PC Receitas'!$O$9,E187='PC Receitas'!$O$10,E187='PC Receitas'!$O$11,E187='PC Receitas'!$O$12,E187='PC Receitas'!$O$13,E187='PC Receitas'!$O$14)),-J187,0))</f>
        <v>-97728.980000000069</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Receitas'!$O$6)),J188,IF(AND(L188="Pago",OR(E188='PC Receitas'!$O$7,E188='PC Receitas'!$O$8,E188='PC Receitas'!$O$9,E188='PC Receitas'!$O$10,E188='PC Receitas'!$O$11,E188='PC Receitas'!$O$12,E188='PC Receitas'!$O$13,E188='PC Receitas'!$O$14)),-J188,0))</f>
        <v>-97728.980000000069</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Receitas'!$O$6)),J189,IF(AND(L189="Pago",OR(E189='PC Receitas'!$O$7,E189='PC Receitas'!$O$8,E189='PC Receitas'!$O$9,E189='PC Receitas'!$O$10,E189='PC Receitas'!$O$11,E189='PC Receitas'!$O$12,E189='PC Receitas'!$O$13,E189='PC Receitas'!$O$14)),-J189,0))</f>
        <v>-97728.980000000069</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Receitas'!$O$6)),J190,IF(AND(L190="Pago",OR(E190='PC Receitas'!$O$7,E190='PC Receitas'!$O$8,E190='PC Receitas'!$O$9,E190='PC Receitas'!$O$10,E190='PC Receitas'!$O$11,E190='PC Receitas'!$O$12,E190='PC Receitas'!$O$13,E190='PC Receitas'!$O$14)),-J190,0))</f>
        <v>-97728.980000000069</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Receitas'!$O$6)),J191,IF(AND(L191="Pago",OR(E191='PC Receitas'!$O$7,E191='PC Receitas'!$O$8,E191='PC Receitas'!$O$9,E191='PC Receitas'!$O$10,E191='PC Receitas'!$O$11,E191='PC Receitas'!$O$12,E191='PC Receitas'!$O$13,E191='PC Receitas'!$O$14)),-J191,0))</f>
        <v>-97728.980000000069</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Receitas'!$O$6)),J192,IF(AND(L192="Pago",OR(E192='PC Receitas'!$O$7,E192='PC Receitas'!$O$8,E192='PC Receitas'!$O$9,E192='PC Receitas'!$O$10,E192='PC Receitas'!$O$11,E192='PC Receitas'!$O$12,E192='PC Receitas'!$O$13,E192='PC Receitas'!$O$14)),-J192,0))</f>
        <v>-97728.980000000069</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Receitas'!$O$6)),J193,IF(AND(L193="Pago",OR(E193='PC Receitas'!$O$7,E193='PC Receitas'!$O$8,E193='PC Receitas'!$O$9,E193='PC Receitas'!$O$10,E193='PC Receitas'!$O$11,E193='PC Receitas'!$O$12,E193='PC Receitas'!$O$13,E193='PC Receitas'!$O$14)),-J193,0))</f>
        <v>-97728.980000000069</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Receitas'!$O$6)),J194,IF(AND(L194="Pago",OR(E194='PC Receitas'!$O$7,E194='PC Receitas'!$O$8,E194='PC Receitas'!$O$9,E194='PC Receitas'!$O$10,E194='PC Receitas'!$O$11,E194='PC Receitas'!$O$12,E194='PC Receitas'!$O$13,E194='PC Receitas'!$O$14)),-J194,0))</f>
        <v>-97728.980000000069</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Receitas'!$O$6)),J195,IF(AND(L195="Pago",OR(E195='PC Receitas'!$O$7,E195='PC Receitas'!$O$8,E195='PC Receitas'!$O$9,E195='PC Receitas'!$O$10,E195='PC Receitas'!$O$11,E195='PC Receitas'!$O$12,E195='PC Receitas'!$O$13,E195='PC Receitas'!$O$14)),-J195,0))</f>
        <v>-97728.980000000069</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Receitas'!$O$6)),J196,IF(AND(L196="Pago",OR(E196='PC Receitas'!$O$7,E196='PC Receitas'!$O$8,E196='PC Receitas'!$O$9,E196='PC Receitas'!$O$10,E196='PC Receitas'!$O$11,E196='PC Receitas'!$O$12,E196='PC Receitas'!$O$13,E196='PC Receitas'!$O$14)),-J196,0))</f>
        <v>-97728.980000000069</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Receitas'!$O$6)),J197,IF(AND(L197="Pago",OR(E197='PC Receitas'!$O$7,E197='PC Receitas'!$O$8,E197='PC Receitas'!$O$9,E197='PC Receitas'!$O$10,E197='PC Receitas'!$O$11,E197='PC Receitas'!$O$12,E197='PC Receitas'!$O$13,E197='PC Receitas'!$O$14)),-J197,0))</f>
        <v>-97728.980000000069</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Receitas'!$O$6)),J198,IF(AND(L198="Pago",OR(E198='PC Receitas'!$O$7,E198='PC Receitas'!$O$8,E198='PC Receitas'!$O$9,E198='PC Receitas'!$O$10,E198='PC Receitas'!$O$11,E198='PC Receitas'!$O$12,E198='PC Receitas'!$O$13,E198='PC Receitas'!$O$14)),-J198,0))</f>
        <v>-97728.980000000069</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Receitas'!$O$6)),J199,IF(AND(L199="Pago",OR(E199='PC Receitas'!$O$7,E199='PC Receitas'!$O$8,E199='PC Receitas'!$O$9,E199='PC Receitas'!$O$10,E199='PC Receitas'!$O$11,E199='PC Receitas'!$O$12,E199='PC Receitas'!$O$13,E199='PC Receitas'!$O$14)),-J199,0))</f>
        <v>-97728.980000000069</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Receitas'!$O$6)),J200,IF(AND(L200="Pago",OR(E200='PC Receitas'!$O$7,E200='PC Receitas'!$O$8,E200='PC Receitas'!$O$9,E200='PC Receitas'!$O$10,E200='PC Receitas'!$O$11,E200='PC Receitas'!$O$12,E200='PC Receitas'!$O$13,E200='PC Receitas'!$O$14)),-J200,0))</f>
        <v>-97728.980000000069</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Receitas'!$O$6)),J201,IF(AND(L201="Pago",OR(E201='PC Receitas'!$O$7,E201='PC Receitas'!$O$8,E201='PC Receitas'!$O$9,E201='PC Receitas'!$O$10,E201='PC Receitas'!$O$11,E201='PC Receitas'!$O$12,E201='PC Receitas'!$O$13,E201='PC Receitas'!$O$14)),-J201,0))</f>
        <v>-97728.980000000069</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Receitas'!$O$6)),J202,IF(AND(L202="Pago",OR(E202='PC Receitas'!$O$7,E202='PC Receitas'!$O$8,E202='PC Receitas'!$O$9,E202='PC Receitas'!$O$10,E202='PC Receitas'!$O$11,E202='PC Receitas'!$O$12,E202='PC Receitas'!$O$13,E202='PC Receitas'!$O$14)),-J202,0))</f>
        <v>-97728.980000000069</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Receitas'!$O$6)),J203,IF(AND(L203="Pago",OR(E203='PC Receitas'!$O$7,E203='PC Receitas'!$O$8,E203='PC Receitas'!$O$9,E203='PC Receitas'!$O$10,E203='PC Receitas'!$O$11,E203='PC Receitas'!$O$12,E203='PC Receitas'!$O$13,E203='PC Receitas'!$O$14)),-J203,0))</f>
        <v>-97728.980000000069</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Receitas'!$O$6)),J204,IF(AND(L204="Pago",OR(E204='PC Receitas'!$O$7,E204='PC Receitas'!$O$8,E204='PC Receitas'!$O$9,E204='PC Receitas'!$O$10,E204='PC Receitas'!$O$11,E204='PC Receitas'!$O$12,E204='PC Receitas'!$O$13,E204='PC Receitas'!$O$14)),-J204,0))</f>
        <v>-97728.980000000069</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Receitas'!$O$6)),J205,IF(AND(L205="Pago",OR(E205='PC Receitas'!$O$7,E205='PC Receitas'!$O$8,E205='PC Receitas'!$O$9,E205='PC Receitas'!$O$10,E205='PC Receitas'!$O$11,E205='PC Receitas'!$O$12,E205='PC Receitas'!$O$13,E205='PC Receitas'!$O$14)),-J205,0))</f>
        <v>-97728.980000000069</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Receitas'!$O$6)),J206,IF(AND(L206="Pago",OR(E206='PC Receitas'!$O$7,E206='PC Receitas'!$O$8,E206='PC Receitas'!$O$9,E206='PC Receitas'!$O$10,E206='PC Receitas'!$O$11,E206='PC Receitas'!$O$12,E206='PC Receitas'!$O$13,E206='PC Receitas'!$O$14)),-J206,0))</f>
        <v>-97728.980000000069</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Receitas'!$O$6)),J207,IF(AND(L207="Pago",OR(E207='PC Receitas'!$O$7,E207='PC Receitas'!$O$8,E207='PC Receitas'!$O$9,E207='PC Receitas'!$O$10,E207='PC Receitas'!$O$11,E207='PC Receitas'!$O$12,E207='PC Receitas'!$O$13,E207='PC Receitas'!$O$14)),-J207,0))</f>
        <v>-97728.980000000069</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Receitas'!$O$6)),J208,IF(AND(L208="Pago",OR(E208='PC Receitas'!$O$7,E208='PC Receitas'!$O$8,E208='PC Receitas'!$O$9,E208='PC Receitas'!$O$10,E208='PC Receitas'!$O$11,E208='PC Receitas'!$O$12,E208='PC Receitas'!$O$13,E208='PC Receitas'!$O$14)),-J208,0))</f>
        <v>-97728.980000000069</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Receitas'!$O$6)),J209,IF(AND(L209="Pago",OR(E209='PC Receitas'!$O$7,E209='PC Receitas'!$O$8,E209='PC Receitas'!$O$9,E209='PC Receitas'!$O$10,E209='PC Receitas'!$O$11,E209='PC Receitas'!$O$12,E209='PC Receitas'!$O$13,E209='PC Receitas'!$O$14)),-J209,0))</f>
        <v>-97728.980000000069</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Receitas'!$O$6)),J210,IF(AND(L210="Pago",OR(E210='PC Receitas'!$O$7,E210='PC Receitas'!$O$8,E210='PC Receitas'!$O$9,E210='PC Receitas'!$O$10,E210='PC Receitas'!$O$11,E210='PC Receitas'!$O$12,E210='PC Receitas'!$O$13,E210='PC Receitas'!$O$14)),-J210,0))</f>
        <v>-97728.980000000069</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Receitas'!$O$6)),J211,IF(AND(L211="Pago",OR(E211='PC Receitas'!$O$7,E211='PC Receitas'!$O$8,E211='PC Receitas'!$O$9,E211='PC Receitas'!$O$10,E211='PC Receitas'!$O$11,E211='PC Receitas'!$O$12,E211='PC Receitas'!$O$13,E211='PC Receitas'!$O$14)),-J211,0))</f>
        <v>-97728.980000000069</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Receitas'!$O$6)),J212,IF(AND(L212="Pago",OR(E212='PC Receitas'!$O$7,E212='PC Receitas'!$O$8,E212='PC Receitas'!$O$9,E212='PC Receitas'!$O$10,E212='PC Receitas'!$O$11,E212='PC Receitas'!$O$12,E212='PC Receitas'!$O$13,E212='PC Receitas'!$O$14)),-J212,0))</f>
        <v>-97728.980000000069</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Receitas'!$O$6)),J213,IF(AND(L213="Pago",OR(E213='PC Receitas'!$O$7,E213='PC Receitas'!$O$8,E213='PC Receitas'!$O$9,E213='PC Receitas'!$O$10,E213='PC Receitas'!$O$11,E213='PC Receitas'!$O$12,E213='PC Receitas'!$O$13,E213='PC Receitas'!$O$14)),-J213,0))</f>
        <v>-97728.980000000069</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Receitas'!$O$6)),J214,IF(AND(L214="Pago",OR(E214='PC Receitas'!$O$7,E214='PC Receitas'!$O$8,E214='PC Receitas'!$O$9,E214='PC Receitas'!$O$10,E214='PC Receitas'!$O$11,E214='PC Receitas'!$O$12,E214='PC Receitas'!$O$13,E214='PC Receitas'!$O$14)),-J214,0))</f>
        <v>-97728.980000000069</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Receitas'!$O$6)),J215,IF(AND(L215="Pago",OR(E215='PC Receitas'!$O$7,E215='PC Receitas'!$O$8,E215='PC Receitas'!$O$9,E215='PC Receitas'!$O$10,E215='PC Receitas'!$O$11,E215='PC Receitas'!$O$12,E215='PC Receitas'!$O$13,E215='PC Receitas'!$O$14)),-J215,0))</f>
        <v>-97728.980000000069</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Receitas'!$O$6)),J216,IF(AND(L216="Pago",OR(E216='PC Receitas'!$O$7,E216='PC Receitas'!$O$8,E216='PC Receitas'!$O$9,E216='PC Receitas'!$O$10,E216='PC Receitas'!$O$11,E216='PC Receitas'!$O$12,E216='PC Receitas'!$O$13,E216='PC Receitas'!$O$14)),-J216,0))</f>
        <v>-97728.980000000069</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Receitas'!$O$6)),J217,IF(AND(L217="Pago",OR(E217='PC Receitas'!$O$7,E217='PC Receitas'!$O$8,E217='PC Receitas'!$O$9,E217='PC Receitas'!$O$10,E217='PC Receitas'!$O$11,E217='PC Receitas'!$O$12,E217='PC Receitas'!$O$13,E217='PC Receitas'!$O$14)),-J217,0))</f>
        <v>-97728.980000000069</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Receitas'!$O$6)),J218,IF(AND(L218="Pago",OR(E218='PC Receitas'!$O$7,E218='PC Receitas'!$O$8,E218='PC Receitas'!$O$9,E218='PC Receitas'!$O$10,E218='PC Receitas'!$O$11,E218='PC Receitas'!$O$12,E218='PC Receitas'!$O$13,E218='PC Receitas'!$O$14)),-J218,0))</f>
        <v>-97728.980000000069</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Receitas'!$O$6)),J219,IF(AND(L219="Pago",OR(E219='PC Receitas'!$O$7,E219='PC Receitas'!$O$8,E219='PC Receitas'!$O$9,E219='PC Receitas'!$O$10,E219='PC Receitas'!$O$11,E219='PC Receitas'!$O$12,E219='PC Receitas'!$O$13,E219='PC Receitas'!$O$14)),-J219,0))</f>
        <v>-97728.980000000069</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Receitas'!$O$6)),J220,IF(AND(L220="Pago",OR(E220='PC Receitas'!$O$7,E220='PC Receitas'!$O$8,E220='PC Receitas'!$O$9,E220='PC Receitas'!$O$10,E220='PC Receitas'!$O$11,E220='PC Receitas'!$O$12,E220='PC Receitas'!$O$13,E220='PC Receitas'!$O$14)),-J220,0))</f>
        <v>-97728.980000000069</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Receitas'!$O$6)),J221,IF(AND(L221="Pago",OR(E221='PC Receitas'!$O$7,E221='PC Receitas'!$O$8,E221='PC Receitas'!$O$9,E221='PC Receitas'!$O$10,E221='PC Receitas'!$O$11,E221='PC Receitas'!$O$12,E221='PC Receitas'!$O$13,E221='PC Receitas'!$O$14)),-J221,0))</f>
        <v>-97728.980000000069</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Receitas'!$O$6)),J222,IF(AND(L222="Pago",OR(E222='PC Receitas'!$O$7,E222='PC Receitas'!$O$8,E222='PC Receitas'!$O$9,E222='PC Receitas'!$O$10,E222='PC Receitas'!$O$11,E222='PC Receitas'!$O$12,E222='PC Receitas'!$O$13,E222='PC Receitas'!$O$14)),-J222,0))</f>
        <v>-97728.980000000069</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Receitas'!$O$6)),J223,IF(AND(L223="Pago",OR(E223='PC Receitas'!$O$7,E223='PC Receitas'!$O$8,E223='PC Receitas'!$O$9,E223='PC Receitas'!$O$10,E223='PC Receitas'!$O$11,E223='PC Receitas'!$O$12,E223='PC Receitas'!$O$13,E223='PC Receitas'!$O$14)),-J223,0))</f>
        <v>-97728.980000000069</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Receitas'!$O$6)),J224,IF(AND(L224="Pago",OR(E224='PC Receitas'!$O$7,E224='PC Receitas'!$O$8,E224='PC Receitas'!$O$9,E224='PC Receitas'!$O$10,E224='PC Receitas'!$O$11,E224='PC Receitas'!$O$12,E224='PC Receitas'!$O$13,E224='PC Receitas'!$O$14)),-J224,0))</f>
        <v>-97728.980000000069</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Receitas'!$O$6)),J225,IF(AND(L225="Pago",OR(E225='PC Receitas'!$O$7,E225='PC Receitas'!$O$8,E225='PC Receitas'!$O$9,E225='PC Receitas'!$O$10,E225='PC Receitas'!$O$11,E225='PC Receitas'!$O$12,E225='PC Receitas'!$O$13,E225='PC Receitas'!$O$14)),-J225,0))</f>
        <v>-97728.980000000069</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Receitas'!$O$6)),J226,IF(AND(L226="Pago",OR(E226='PC Receitas'!$O$7,E226='PC Receitas'!$O$8,E226='PC Receitas'!$O$9,E226='PC Receitas'!$O$10,E226='PC Receitas'!$O$11,E226='PC Receitas'!$O$12,E226='PC Receitas'!$O$13,E226='PC Receitas'!$O$14)),-J226,0))</f>
        <v>-97728.980000000069</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Receitas'!$O$6)),J227,IF(AND(L227="Pago",OR(E227='PC Receitas'!$O$7,E227='PC Receitas'!$O$8,E227='PC Receitas'!$O$9,E227='PC Receitas'!$O$10,E227='PC Receitas'!$O$11,E227='PC Receitas'!$O$12,E227='PC Receitas'!$O$13,E227='PC Receitas'!$O$14)),-J227,0))</f>
        <v>-97728.980000000069</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Receitas'!$O$6)),J228,IF(AND(L228="Pago",OR(E228='PC Receitas'!$O$7,E228='PC Receitas'!$O$8,E228='PC Receitas'!$O$9,E228='PC Receitas'!$O$10,E228='PC Receitas'!$O$11,E228='PC Receitas'!$O$12,E228='PC Receitas'!$O$13,E228='PC Receitas'!$O$14)),-J228,0))</f>
        <v>-97728.980000000069</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Receitas'!$O$6)),J229,IF(AND(L229="Pago",OR(E229='PC Receitas'!$O$7,E229='PC Receitas'!$O$8,E229='PC Receitas'!$O$9,E229='PC Receitas'!$O$10,E229='PC Receitas'!$O$11,E229='PC Receitas'!$O$12,E229='PC Receitas'!$O$13,E229='PC Receitas'!$O$14)),-J229,0))</f>
        <v>-97728.980000000069</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Receitas'!$O$6)),J230,IF(AND(L230="Pago",OR(E230='PC Receitas'!$O$7,E230='PC Receitas'!$O$8,E230='PC Receitas'!$O$9,E230='PC Receitas'!$O$10,E230='PC Receitas'!$O$11,E230='PC Receitas'!$O$12,E230='PC Receitas'!$O$13,E230='PC Receitas'!$O$14)),-J230,0))</f>
        <v>-97728.980000000069</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Receitas'!$O$6)),J231,IF(AND(L231="Pago",OR(E231='PC Receitas'!$O$7,E231='PC Receitas'!$O$8,E231='PC Receitas'!$O$9,E231='PC Receitas'!$O$10,E231='PC Receitas'!$O$11,E231='PC Receitas'!$O$12,E231='PC Receitas'!$O$13,E231='PC Receitas'!$O$14)),-J231,0))</f>
        <v>-97728.980000000069</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Receitas'!$O$6)),J232,IF(AND(L232="Pago",OR(E232='PC Receitas'!$O$7,E232='PC Receitas'!$O$8,E232='PC Receitas'!$O$9,E232='PC Receitas'!$O$10,E232='PC Receitas'!$O$11,E232='PC Receitas'!$O$12,E232='PC Receitas'!$O$13,E232='PC Receitas'!$O$14)),-J232,0))</f>
        <v>-97728.980000000069</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Receitas'!$O$6)),J233,IF(AND(L233="Pago",OR(E233='PC Receitas'!$O$7,E233='PC Receitas'!$O$8,E233='PC Receitas'!$O$9,E233='PC Receitas'!$O$10,E233='PC Receitas'!$O$11,E233='PC Receitas'!$O$12,E233='PC Receitas'!$O$13,E233='PC Receitas'!$O$14)),-J233,0))</f>
        <v>-97728.980000000069</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Receitas'!$O$6)),J234,IF(AND(L234="Pago",OR(E234='PC Receitas'!$O$7,E234='PC Receitas'!$O$8,E234='PC Receitas'!$O$9,E234='PC Receitas'!$O$10,E234='PC Receitas'!$O$11,E234='PC Receitas'!$O$12,E234='PC Receitas'!$O$13,E234='PC Receitas'!$O$14)),-J234,0))</f>
        <v>-97728.980000000069</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Receitas'!$O$6)),J235,IF(AND(L235="Pago",OR(E235='PC Receitas'!$O$7,E235='PC Receitas'!$O$8,E235='PC Receitas'!$O$9,E235='PC Receitas'!$O$10,E235='PC Receitas'!$O$11,E235='PC Receitas'!$O$12,E235='PC Receitas'!$O$13,E235='PC Receitas'!$O$14)),-J235,0))</f>
        <v>-97728.980000000069</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Receitas'!$O$6)),J236,IF(AND(L236="Pago",OR(E236='PC Receitas'!$O$7,E236='PC Receitas'!$O$8,E236='PC Receitas'!$O$9,E236='PC Receitas'!$O$10,E236='PC Receitas'!$O$11,E236='PC Receitas'!$O$12,E236='PC Receitas'!$O$13,E236='PC Receitas'!$O$14)),-J236,0))</f>
        <v>-97728.980000000069</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Receitas'!$O$6)),J237,IF(AND(L237="Pago",OR(E237='PC Receitas'!$O$7,E237='PC Receitas'!$O$8,E237='PC Receitas'!$O$9,E237='PC Receitas'!$O$10,E237='PC Receitas'!$O$11,E237='PC Receitas'!$O$12,E237='PC Receitas'!$O$13,E237='PC Receitas'!$O$14)),-J237,0))</f>
        <v>-97728.980000000069</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Receitas'!$O$6)),J238,IF(AND(L238="Pago",OR(E238='PC Receitas'!$O$7,E238='PC Receitas'!$O$8,E238='PC Receitas'!$O$9,E238='PC Receitas'!$O$10,E238='PC Receitas'!$O$11,E238='PC Receitas'!$O$12,E238='PC Receitas'!$O$13,E238='PC Receitas'!$O$14)),-J238,0))</f>
        <v>-97728.980000000069</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Receitas'!$O$6)),J239,IF(AND(L239="Pago",OR(E239='PC Receitas'!$O$7,E239='PC Receitas'!$O$8,E239='PC Receitas'!$O$9,E239='PC Receitas'!$O$10,E239='PC Receitas'!$O$11,E239='PC Receitas'!$O$12,E239='PC Receitas'!$O$13,E239='PC Receitas'!$O$14)),-J239,0))</f>
        <v>-97728.980000000069</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Receitas'!$O$6)),J240,IF(AND(L240="Pago",OR(E240='PC Receitas'!$O$7,E240='PC Receitas'!$O$8,E240='PC Receitas'!$O$9,E240='PC Receitas'!$O$10,E240='PC Receitas'!$O$11,E240='PC Receitas'!$O$12,E240='PC Receitas'!$O$13,E240='PC Receitas'!$O$14)),-J240,0))</f>
        <v>-97728.980000000069</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Receitas'!$O$6)),J241,IF(AND(L241="Pago",OR(E241='PC Receitas'!$O$7,E241='PC Receitas'!$O$8,E241='PC Receitas'!$O$9,E241='PC Receitas'!$O$10,E241='PC Receitas'!$O$11,E241='PC Receitas'!$O$12,E241='PC Receitas'!$O$13,E241='PC Receitas'!$O$14)),-J241,0))</f>
        <v>-97728.980000000069</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Receitas'!$O$6)),J242,IF(AND(L242="Pago",OR(E242='PC Receitas'!$O$7,E242='PC Receitas'!$O$8,E242='PC Receitas'!$O$9,E242='PC Receitas'!$O$10,E242='PC Receitas'!$O$11,E242='PC Receitas'!$O$12,E242='PC Receitas'!$O$13,E242='PC Receitas'!$O$14)),-J242,0))</f>
        <v>-97728.980000000069</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Receitas'!$O$6)),J243,IF(AND(L243="Pago",OR(E243='PC Receitas'!$O$7,E243='PC Receitas'!$O$8,E243='PC Receitas'!$O$9,E243='PC Receitas'!$O$10,E243='PC Receitas'!$O$11,E243='PC Receitas'!$O$12,E243='PC Receitas'!$O$13,E243='PC Receitas'!$O$14)),-J243,0))</f>
        <v>-97728.980000000069</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Receitas'!$O$6)),J244,IF(AND(L244="Pago",OR(E244='PC Receitas'!$O$7,E244='PC Receitas'!$O$8,E244='PC Receitas'!$O$9,E244='PC Receitas'!$O$10,E244='PC Receitas'!$O$11,E244='PC Receitas'!$O$12,E244='PC Receitas'!$O$13,E244='PC Receitas'!$O$14)),-J244,0))</f>
        <v>-97728.980000000069</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Receitas'!$O$6)),J245,IF(AND(L245="Pago",OR(E245='PC Receitas'!$O$7,E245='PC Receitas'!$O$8,E245='PC Receitas'!$O$9,E245='PC Receitas'!$O$10,E245='PC Receitas'!$O$11,E245='PC Receitas'!$O$12,E245='PC Receitas'!$O$13,E245='PC Receitas'!$O$14)),-J245,0))</f>
        <v>-97728.980000000069</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Receitas'!$O$6)),J246,IF(AND(L246="Pago",OR(E246='PC Receitas'!$O$7,E246='PC Receitas'!$O$8,E246='PC Receitas'!$O$9,E246='PC Receitas'!$O$10,E246='PC Receitas'!$O$11,E246='PC Receitas'!$O$12,E246='PC Receitas'!$O$13,E246='PC Receitas'!$O$14)),-J246,0))</f>
        <v>-97728.980000000069</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Receitas'!$O$6)),J247,IF(AND(L247="Pago",OR(E247='PC Receitas'!$O$7,E247='PC Receitas'!$O$8,E247='PC Receitas'!$O$9,E247='PC Receitas'!$O$10,E247='PC Receitas'!$O$11,E247='PC Receitas'!$O$12,E247='PC Receitas'!$O$13,E247='PC Receitas'!$O$14)),-J247,0))</f>
        <v>-97728.980000000069</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Receitas'!$O$6)),J248,IF(AND(L248="Pago",OR(E248='PC Receitas'!$O$7,E248='PC Receitas'!$O$8,E248='PC Receitas'!$O$9,E248='PC Receitas'!$O$10,E248='PC Receitas'!$O$11,E248='PC Receitas'!$O$12,E248='PC Receitas'!$O$13,E248='PC Receitas'!$O$14)),-J248,0))</f>
        <v>-97728.980000000069</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Receitas'!$O$6)),J249,IF(AND(L249="Pago",OR(E249='PC Receitas'!$O$7,E249='PC Receitas'!$O$8,E249='PC Receitas'!$O$9,E249='PC Receitas'!$O$10,E249='PC Receitas'!$O$11,E249='PC Receitas'!$O$12,E249='PC Receitas'!$O$13,E249='PC Receitas'!$O$14)),-J249,0))</f>
        <v>-97728.980000000069</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Receitas'!$O$6)),J250,IF(AND(L250="Pago",OR(E250='PC Receitas'!$O$7,E250='PC Receitas'!$O$8,E250='PC Receitas'!$O$9,E250='PC Receitas'!$O$10,E250='PC Receitas'!$O$11,E250='PC Receitas'!$O$12,E250='PC Receitas'!$O$13,E250='PC Receitas'!$O$14)),-J250,0))</f>
        <v>-97728.980000000069</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Receitas'!$O$6)),J251,IF(AND(L251="Pago",OR(E251='PC Receitas'!$O$7,E251='PC Receitas'!$O$8,E251='PC Receitas'!$O$9,E251='PC Receitas'!$O$10,E251='PC Receitas'!$O$11,E251='PC Receitas'!$O$12,E251='PC Receitas'!$O$13,E251='PC Receitas'!$O$14)),-J251,0))</f>
        <v>-97728.980000000069</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Receitas'!$O$6)),J252,IF(AND(L252="Pago",OR(E252='PC Receitas'!$O$7,E252='PC Receitas'!$O$8,E252='PC Receitas'!$O$9,E252='PC Receitas'!$O$10,E252='PC Receitas'!$O$11,E252='PC Receitas'!$O$12,E252='PC Receitas'!$O$13,E252='PC Receitas'!$O$14)),-J252,0))</f>
        <v>-97728.980000000069</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Receitas'!$O$6)),J253,IF(AND(L253="Pago",OR(E253='PC Receitas'!$O$7,E253='PC Receitas'!$O$8,E253='PC Receitas'!$O$9,E253='PC Receitas'!$O$10,E253='PC Receitas'!$O$11,E253='PC Receitas'!$O$12,E253='PC Receitas'!$O$13,E253='PC Receitas'!$O$14)),-J253,0))</f>
        <v>-97728.980000000069</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Receitas'!$O$6)),J254,IF(AND(L254="Pago",OR(E254='PC Receitas'!$O$7,E254='PC Receitas'!$O$8,E254='PC Receitas'!$O$9,E254='PC Receitas'!$O$10,E254='PC Receitas'!$O$11,E254='PC Receitas'!$O$12,E254='PC Receitas'!$O$13,E254='PC Receitas'!$O$14)),-J254,0))</f>
        <v>-97728.980000000069</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Receitas'!$O$6)),J255,IF(AND(L255="Pago",OR(E255='PC Receitas'!$O$7,E255='PC Receitas'!$O$8,E255='PC Receitas'!$O$9,E255='PC Receitas'!$O$10,E255='PC Receitas'!$O$11,E255='PC Receitas'!$O$12,E255='PC Receitas'!$O$13,E255='PC Receitas'!$O$14)),-J255,0))</f>
        <v>-97728.980000000069</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Receitas'!$O$6)),J256,IF(AND(L256="Pago",OR(E256='PC Receitas'!$O$7,E256='PC Receitas'!$O$8,E256='PC Receitas'!$O$9,E256='PC Receitas'!$O$10,E256='PC Receitas'!$O$11,E256='PC Receitas'!$O$12,E256='PC Receitas'!$O$13,E256='PC Receitas'!$O$14)),-J256,0))</f>
        <v>-97728.980000000069</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Receitas'!$O$6)),J257,IF(AND(L257="Pago",OR(E257='PC Receitas'!$O$7,E257='PC Receitas'!$O$8,E257='PC Receitas'!$O$9,E257='PC Receitas'!$O$10,E257='PC Receitas'!$O$11,E257='PC Receitas'!$O$12,E257='PC Receitas'!$O$13,E257='PC Receitas'!$O$14)),-J257,0))</f>
        <v>-97728.980000000069</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Receitas'!$O$6)),J258,IF(AND(L258="Pago",OR(E258='PC Receitas'!$O$7,E258='PC Receitas'!$O$8,E258='PC Receitas'!$O$9,E258='PC Receitas'!$O$10,E258='PC Receitas'!$O$11,E258='PC Receitas'!$O$12,E258='PC Receitas'!$O$13,E258='PC Receitas'!$O$14)),-J258,0))</f>
        <v>-97728.980000000069</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Receitas'!$O$6)),J259,IF(AND(L259="Pago",OR(E259='PC Receitas'!$O$7,E259='PC Receitas'!$O$8,E259='PC Receitas'!$O$9,E259='PC Receitas'!$O$10,E259='PC Receitas'!$O$11,E259='PC Receitas'!$O$12,E259='PC Receitas'!$O$13,E259='PC Receitas'!$O$14)),-J259,0))</f>
        <v>-97728.980000000069</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Receitas'!$O$6)),J260,IF(AND(L260="Pago",OR(E260='PC Receitas'!$O$7,E260='PC Receitas'!$O$8,E260='PC Receitas'!$O$9,E260='PC Receitas'!$O$10,E260='PC Receitas'!$O$11,E260='PC Receitas'!$O$12,E260='PC Receitas'!$O$13,E260='PC Receitas'!$O$14)),-J260,0))</f>
        <v>-97728.980000000069</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Receitas'!$O$6)),J261,IF(AND(L261="Pago",OR(E261='PC Receitas'!$O$7,E261='PC Receitas'!$O$8,E261='PC Receitas'!$O$9,E261='PC Receitas'!$O$10,E261='PC Receitas'!$O$11,E261='PC Receitas'!$O$12,E261='PC Receitas'!$O$13,E261='PC Receitas'!$O$14)),-J261,0))</f>
        <v>-97728.980000000069</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Receitas'!$O$6)),J262,IF(AND(L262="Pago",OR(E262='PC Receitas'!$O$7,E262='PC Receitas'!$O$8,E262='PC Receitas'!$O$9,E262='PC Receitas'!$O$10,E262='PC Receitas'!$O$11,E262='PC Receitas'!$O$12,E262='PC Receitas'!$O$13,E262='PC Receitas'!$O$14)),-J262,0))</f>
        <v>-97728.980000000069</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Receitas'!$O$6)),J263,IF(AND(L263="Pago",OR(E263='PC Receitas'!$O$7,E263='PC Receitas'!$O$8,E263='PC Receitas'!$O$9,E263='PC Receitas'!$O$10,E263='PC Receitas'!$O$11,E263='PC Receitas'!$O$12,E263='PC Receitas'!$O$13,E263='PC Receitas'!$O$14)),-J263,0))</f>
        <v>-97728.980000000069</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Receitas'!$O$6)),J264,IF(AND(L264="Pago",OR(E264='PC Receitas'!$O$7,E264='PC Receitas'!$O$8,E264='PC Receitas'!$O$9,E264='PC Receitas'!$O$10,E264='PC Receitas'!$O$11,E264='PC Receitas'!$O$12,E264='PC Receitas'!$O$13,E264='PC Receitas'!$O$14)),-J264,0))</f>
        <v>-97728.980000000069</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Receitas'!$O$6)),J265,IF(AND(L265="Pago",OR(E265='PC Receitas'!$O$7,E265='PC Receitas'!$O$8,E265='PC Receitas'!$O$9,E265='PC Receitas'!$O$10,E265='PC Receitas'!$O$11,E265='PC Receitas'!$O$12,E265='PC Receitas'!$O$13,E265='PC Receitas'!$O$14)),-J265,0))</f>
        <v>-97728.980000000069</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Receitas'!$O$6)),J266,IF(AND(L266="Pago",OR(E266='PC Receitas'!$O$7,E266='PC Receitas'!$O$8,E266='PC Receitas'!$O$9,E266='PC Receitas'!$O$10,E266='PC Receitas'!$O$11,E266='PC Receitas'!$O$12,E266='PC Receitas'!$O$13,E266='PC Receitas'!$O$14)),-J266,0))</f>
        <v>-97728.980000000069</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Receitas'!$O$6)),J267,IF(AND(L267="Pago",OR(E267='PC Receitas'!$O$7,E267='PC Receitas'!$O$8,E267='PC Receitas'!$O$9,E267='PC Receitas'!$O$10,E267='PC Receitas'!$O$11,E267='PC Receitas'!$O$12,E267='PC Receitas'!$O$13,E267='PC Receitas'!$O$14)),-J267,0))</f>
        <v>-97728.980000000069</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Receitas'!$O$6)),J268,IF(AND(L268="Pago",OR(E268='PC Receitas'!$O$7,E268='PC Receitas'!$O$8,E268='PC Receitas'!$O$9,E268='PC Receitas'!$O$10,E268='PC Receitas'!$O$11,E268='PC Receitas'!$O$12,E268='PC Receitas'!$O$13,E268='PC Receitas'!$O$14)),-J268,0))</f>
        <v>-97728.980000000069</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Receitas'!$O$6)),J269,IF(AND(L269="Pago",OR(E269='PC Receitas'!$O$7,E269='PC Receitas'!$O$8,E269='PC Receitas'!$O$9,E269='PC Receitas'!$O$10,E269='PC Receitas'!$O$11,E269='PC Receitas'!$O$12,E269='PC Receitas'!$O$13,E269='PC Receitas'!$O$14)),-J269,0))</f>
        <v>-97728.980000000069</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Receitas'!$O$6)),J270,IF(AND(L270="Pago",OR(E270='PC Receitas'!$O$7,E270='PC Receitas'!$O$8,E270='PC Receitas'!$O$9,E270='PC Receitas'!$O$10,E270='PC Receitas'!$O$11,E270='PC Receitas'!$O$12,E270='PC Receitas'!$O$13,E270='PC Receitas'!$O$14)),-J270,0))</f>
        <v>-97728.980000000069</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Receitas'!$O$6)),J271,IF(AND(L271="Pago",OR(E271='PC Receitas'!$O$7,E271='PC Receitas'!$O$8,E271='PC Receitas'!$O$9,E271='PC Receitas'!$O$10,E271='PC Receitas'!$O$11,E271='PC Receitas'!$O$12,E271='PC Receitas'!$O$13,E271='PC Receitas'!$O$14)),-J271,0))</f>
        <v>-97728.980000000069</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Receitas'!$O$6)),J272,IF(AND(L272="Pago",OR(E272='PC Receitas'!$O$7,E272='PC Receitas'!$O$8,E272='PC Receitas'!$O$9,E272='PC Receitas'!$O$10,E272='PC Receitas'!$O$11,E272='PC Receitas'!$O$12,E272='PC Receitas'!$O$13,E272='PC Receitas'!$O$14)),-J272,0))</f>
        <v>-97728.980000000069</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Receitas'!$O$6)),J273,IF(AND(L273="Pago",OR(E273='PC Receitas'!$O$7,E273='PC Receitas'!$O$8,E273='PC Receitas'!$O$9,E273='PC Receitas'!$O$10,E273='PC Receitas'!$O$11,E273='PC Receitas'!$O$12,E273='PC Receitas'!$O$13,E273='PC Receitas'!$O$14)),-J273,0))</f>
        <v>-97728.980000000069</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Receitas'!$O$6)),J274,IF(AND(L274="Pago",OR(E274='PC Receitas'!$O$7,E274='PC Receitas'!$O$8,E274='PC Receitas'!$O$9,E274='PC Receitas'!$O$10,E274='PC Receitas'!$O$11,E274='PC Receitas'!$O$12,E274='PC Receitas'!$O$13,E274='PC Receitas'!$O$14)),-J274,0))</f>
        <v>-97728.980000000069</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Receitas'!$O$6)),J275,IF(AND(L275="Pago",OR(E275='PC Receitas'!$O$7,E275='PC Receitas'!$O$8,E275='PC Receitas'!$O$9,E275='PC Receitas'!$O$10,E275='PC Receitas'!$O$11,E275='PC Receitas'!$O$12,E275='PC Receitas'!$O$13,E275='PC Receitas'!$O$14)),-J275,0))</f>
        <v>-97728.980000000069</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Receitas'!$O$6)),J276,IF(AND(L276="Pago",OR(E276='PC Receitas'!$O$7,E276='PC Receitas'!$O$8,E276='PC Receitas'!$O$9,E276='PC Receitas'!$O$10,E276='PC Receitas'!$O$11,E276='PC Receitas'!$O$12,E276='PC Receitas'!$O$13,E276='PC Receitas'!$O$14)),-J276,0))</f>
        <v>-97728.980000000069</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Receitas'!$O$6)),J277,IF(AND(L277="Pago",OR(E277='PC Receitas'!$O$7,E277='PC Receitas'!$O$8,E277='PC Receitas'!$O$9,E277='PC Receitas'!$O$10,E277='PC Receitas'!$O$11,E277='PC Receitas'!$O$12,E277='PC Receitas'!$O$13,E277='PC Receitas'!$O$14)),-J277,0))</f>
        <v>-97728.980000000069</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Receitas'!$O$6)),J278,IF(AND(L278="Pago",OR(E278='PC Receitas'!$O$7,E278='PC Receitas'!$O$8,E278='PC Receitas'!$O$9,E278='PC Receitas'!$O$10,E278='PC Receitas'!$O$11,E278='PC Receitas'!$O$12,E278='PC Receitas'!$O$13,E278='PC Receitas'!$O$14)),-J278,0))</f>
        <v>-97728.980000000069</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Receitas'!$O$6)),J279,IF(AND(L279="Pago",OR(E279='PC Receitas'!$O$7,E279='PC Receitas'!$O$8,E279='PC Receitas'!$O$9,E279='PC Receitas'!$O$10,E279='PC Receitas'!$O$11,E279='PC Receitas'!$O$12,E279='PC Receitas'!$O$13,E279='PC Receitas'!$O$14)),-J279,0))</f>
        <v>-97728.980000000069</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Receitas'!$O$6)),J280,IF(AND(L280="Pago",OR(E280='PC Receitas'!$O$7,E280='PC Receitas'!$O$8,E280='PC Receitas'!$O$9,E280='PC Receitas'!$O$10,E280='PC Receitas'!$O$11,E280='PC Receitas'!$O$12,E280='PC Receitas'!$O$13,E280='PC Receitas'!$O$14)),-J280,0))</f>
        <v>-97728.980000000069</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Receitas'!$O$6)),J281,IF(AND(L281="Pago",OR(E281='PC Receitas'!$O$7,E281='PC Receitas'!$O$8,E281='PC Receitas'!$O$9,E281='PC Receitas'!$O$10,E281='PC Receitas'!$O$11,E281='PC Receitas'!$O$12,E281='PC Receitas'!$O$13,E281='PC Receitas'!$O$14)),-J281,0))</f>
        <v>-97728.980000000069</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Receitas'!$O$6)),J282,IF(AND(L282="Pago",OR(E282='PC Receitas'!$O$7,E282='PC Receitas'!$O$8,E282='PC Receitas'!$O$9,E282='PC Receitas'!$O$10,E282='PC Receitas'!$O$11,E282='PC Receitas'!$O$12,E282='PC Receitas'!$O$13,E282='PC Receitas'!$O$14)),-J282,0))</f>
        <v>-97728.980000000069</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Receitas'!$O$6)),J283,IF(AND(L283="Pago",OR(E283='PC Receitas'!$O$7,E283='PC Receitas'!$O$8,E283='PC Receitas'!$O$9,E283='PC Receitas'!$O$10,E283='PC Receitas'!$O$11,E283='PC Receitas'!$O$12,E283='PC Receitas'!$O$13,E283='PC Receitas'!$O$14)),-J283,0))</f>
        <v>-97728.980000000069</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Receitas'!$O$6)),J284,IF(AND(L284="Pago",OR(E284='PC Receitas'!$O$7,E284='PC Receitas'!$O$8,E284='PC Receitas'!$O$9,E284='PC Receitas'!$O$10,E284='PC Receitas'!$O$11,E284='PC Receitas'!$O$12,E284='PC Receitas'!$O$13,E284='PC Receitas'!$O$14)),-J284,0))</f>
        <v>-97728.980000000069</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Receitas'!$O$6)),J285,IF(AND(L285="Pago",OR(E285='PC Receitas'!$O$7,E285='PC Receitas'!$O$8,E285='PC Receitas'!$O$9,E285='PC Receitas'!$O$10,E285='PC Receitas'!$O$11,E285='PC Receitas'!$O$12,E285='PC Receitas'!$O$13,E285='PC Receitas'!$O$14)),-J285,0))</f>
        <v>-97728.980000000069</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Receitas'!$O$6)),J286,IF(AND(L286="Pago",OR(E286='PC Receitas'!$O$7,E286='PC Receitas'!$O$8,E286='PC Receitas'!$O$9,E286='PC Receitas'!$O$10,E286='PC Receitas'!$O$11,E286='PC Receitas'!$O$12,E286='PC Receitas'!$O$13,E286='PC Receitas'!$O$14)),-J286,0))</f>
        <v>-97728.980000000069</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Receitas'!$O$6)),J287,IF(AND(L287="Pago",OR(E287='PC Receitas'!$O$7,E287='PC Receitas'!$O$8,E287='PC Receitas'!$O$9,E287='PC Receitas'!$O$10,E287='PC Receitas'!$O$11,E287='PC Receitas'!$O$12,E287='PC Receitas'!$O$13,E287='PC Receitas'!$O$14)),-J287,0))</f>
        <v>-97728.980000000069</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Receitas'!$O$6)),J288,IF(AND(L288="Pago",OR(E288='PC Receitas'!$O$7,E288='PC Receitas'!$O$8,E288='PC Receitas'!$O$9,E288='PC Receitas'!$O$10,E288='PC Receitas'!$O$11,E288='PC Receitas'!$O$12,E288='PC Receitas'!$O$13,E288='PC Receitas'!$O$14)),-J288,0))</f>
        <v>-97728.980000000069</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Receitas'!$O$6)),J289,IF(AND(L289="Pago",OR(E289='PC Receitas'!$O$7,E289='PC Receitas'!$O$8,E289='PC Receitas'!$O$9,E289='PC Receitas'!$O$10,E289='PC Receitas'!$O$11,E289='PC Receitas'!$O$12,E289='PC Receitas'!$O$13,E289='PC Receitas'!$O$14)),-J289,0))</f>
        <v>-97728.980000000069</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Receitas'!$O$6)),J290,IF(AND(L290="Pago",OR(E290='PC Receitas'!$O$7,E290='PC Receitas'!$O$8,E290='PC Receitas'!$O$9,E290='PC Receitas'!$O$10,E290='PC Receitas'!$O$11,E290='PC Receitas'!$O$12,E290='PC Receitas'!$O$13,E290='PC Receitas'!$O$14)),-J290,0))</f>
        <v>-97728.980000000069</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Receitas'!$O$6)),J291,IF(AND(L291="Pago",OR(E291='PC Receitas'!$O$7,E291='PC Receitas'!$O$8,E291='PC Receitas'!$O$9,E291='PC Receitas'!$O$10,E291='PC Receitas'!$O$11,E291='PC Receitas'!$O$12,E291='PC Receitas'!$O$13,E291='PC Receitas'!$O$14)),-J291,0))</f>
        <v>-97728.980000000069</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Receitas'!$O$6)),J292,IF(AND(L292="Pago",OR(E292='PC Receitas'!$O$7,E292='PC Receitas'!$O$8,E292='PC Receitas'!$O$9,E292='PC Receitas'!$O$10,E292='PC Receitas'!$O$11,E292='PC Receitas'!$O$12,E292='PC Receitas'!$O$13,E292='PC Receitas'!$O$14)),-J292,0))</f>
        <v>-97728.980000000069</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Receitas'!$O$6)),J293,IF(AND(L293="Pago",OR(E293='PC Receitas'!$O$7,E293='PC Receitas'!$O$8,E293='PC Receitas'!$O$9,E293='PC Receitas'!$O$10,E293='PC Receitas'!$O$11,E293='PC Receitas'!$O$12,E293='PC Receitas'!$O$13,E293='PC Receitas'!$O$14)),-J293,0))</f>
        <v>-97728.980000000069</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Receitas'!$O$6)),J294,IF(AND(L294="Pago",OR(E294='PC Receitas'!$O$7,E294='PC Receitas'!$O$8,E294='PC Receitas'!$O$9,E294='PC Receitas'!$O$10,E294='PC Receitas'!$O$11,E294='PC Receitas'!$O$12,E294='PC Receitas'!$O$13,E294='PC Receitas'!$O$14)),-J294,0))</f>
        <v>-97728.980000000069</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Receitas'!$O$6)),J295,IF(AND(L295="Pago",OR(E295='PC Receitas'!$O$7,E295='PC Receitas'!$O$8,E295='PC Receitas'!$O$9,E295='PC Receitas'!$O$10,E295='PC Receitas'!$O$11,E295='PC Receitas'!$O$12,E295='PC Receitas'!$O$13,E295='PC Receitas'!$O$14)),-J295,0))</f>
        <v>-97728.980000000069</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Receitas'!$O$6)),J296,IF(AND(L296="Pago",OR(E296='PC Receitas'!$O$7,E296='PC Receitas'!$O$8,E296='PC Receitas'!$O$9,E296='PC Receitas'!$O$10,E296='PC Receitas'!$O$11,E296='PC Receitas'!$O$12,E296='PC Receitas'!$O$13,E296='PC Receitas'!$O$14)),-J296,0))</f>
        <v>-97728.980000000069</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Receitas'!$O$6)),J297,IF(AND(L297="Pago",OR(E297='PC Receitas'!$O$7,E297='PC Receitas'!$O$8,E297='PC Receitas'!$O$9,E297='PC Receitas'!$O$10,E297='PC Receitas'!$O$11,E297='PC Receitas'!$O$12,E297='PC Receitas'!$O$13,E297='PC Receitas'!$O$14)),-J297,0))</f>
        <v>-97728.980000000069</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Receitas'!$O$6)),J298,IF(AND(L298="Pago",OR(E298='PC Receitas'!$O$7,E298='PC Receitas'!$O$8,E298='PC Receitas'!$O$9,E298='PC Receitas'!$O$10,E298='PC Receitas'!$O$11,E298='PC Receitas'!$O$12,E298='PC Receitas'!$O$13,E298='PC Receitas'!$O$14)),-J298,0))</f>
        <v>-97728.980000000069</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Receitas'!$O$6)),J299,IF(AND(L299="Pago",OR(E299='PC Receitas'!$O$7,E299='PC Receitas'!$O$8,E299='PC Receitas'!$O$9,E299='PC Receitas'!$O$10,E299='PC Receitas'!$O$11,E299='PC Receitas'!$O$12,E299='PC Receitas'!$O$13,E299='PC Receitas'!$O$14)),-J299,0))</f>
        <v>-97728.980000000069</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Receitas'!$O$6)),J300,IF(AND(L300="Pago",OR(E300='PC Receitas'!$O$7,E300='PC Receitas'!$O$8,E300='PC Receitas'!$O$9,E300='PC Receitas'!$O$10,E300='PC Receitas'!$O$11,E300='PC Receitas'!$O$12,E300='PC Receitas'!$O$13,E300='PC Receitas'!$O$14)),-J300,0))</f>
        <v>-97728.980000000069</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Receitas'!$O$6)),J301,IF(AND(L301="Pago",OR(E301='PC Receitas'!$O$7,E301='PC Receitas'!$O$8,E301='PC Receitas'!$O$9,E301='PC Receitas'!$O$10,E301='PC Receitas'!$O$11,E301='PC Receitas'!$O$12,E301='PC Receitas'!$O$13,E301='PC Receitas'!$O$14)),-J301,0))</f>
        <v>-97728.980000000069</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Receitas'!$O$6)),J302,IF(AND(L302="Pago",OR(E302='PC Receitas'!$O$7,E302='PC Receitas'!$O$8,E302='PC Receitas'!$O$9,E302='PC Receitas'!$O$10,E302='PC Receitas'!$O$11,E302='PC Receitas'!$O$12,E302='PC Receitas'!$O$13,E302='PC Receitas'!$O$14)),-J302,0))</f>
        <v>-97728.980000000069</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Receitas'!$O$6)),J303,IF(AND(L303="Pago",OR(E303='PC Receitas'!$O$7,E303='PC Receitas'!$O$8,E303='PC Receitas'!$O$9,E303='PC Receitas'!$O$10,E303='PC Receitas'!$O$11,E303='PC Receitas'!$O$12,E303='PC Receitas'!$O$13,E303='PC Receitas'!$O$14)),-J303,0))</f>
        <v>-97728.980000000069</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Receitas'!$O$6)),J304,IF(AND(L304="Pago",OR(E304='PC Receitas'!$O$7,E304='PC Receitas'!$O$8,E304='PC Receitas'!$O$9,E304='PC Receitas'!$O$10,E304='PC Receitas'!$O$11,E304='PC Receitas'!$O$12,E304='PC Receitas'!$O$13,E304='PC Receitas'!$O$14)),-J304,0))</f>
        <v>-97728.980000000069</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Receitas'!$O$6)),J305,IF(AND(L305="Pago",OR(E305='PC Receitas'!$O$7,E305='PC Receitas'!$O$8,E305='PC Receitas'!$O$9,E305='PC Receitas'!$O$10,E305='PC Receitas'!$O$11,E305='PC Receitas'!$O$12,E305='PC Receitas'!$O$13,E305='PC Receitas'!$O$14)),-J305,0))</f>
        <v>-97728.980000000069</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Receitas'!$O$6)),J306,IF(AND(L306="Pago",OR(E306='PC Receitas'!$O$7,E306='PC Receitas'!$O$8,E306='PC Receitas'!$O$9,E306='PC Receitas'!$O$10,E306='PC Receitas'!$O$11,E306='PC Receitas'!$O$12,E306='PC Receitas'!$O$13,E306='PC Receitas'!$O$14)),-J306,0))</f>
        <v>-97728.980000000069</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Receitas'!$O$6)),J307,IF(AND(L307="Pago",OR(E307='PC Receitas'!$O$7,E307='PC Receitas'!$O$8,E307='PC Receitas'!$O$9,E307='PC Receitas'!$O$10,E307='PC Receitas'!$O$11,E307='PC Receitas'!$O$12,E307='PC Receitas'!$O$13,E307='PC Receitas'!$O$14)),-J307,0))</f>
        <v>-97728.980000000069</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Receitas'!$O$6)),J308,IF(AND(L308="Pago",OR(E308='PC Receitas'!$O$7,E308='PC Receitas'!$O$8,E308='PC Receitas'!$O$9,E308='PC Receitas'!$O$10,E308='PC Receitas'!$O$11,E308='PC Receitas'!$O$12,E308='PC Receitas'!$O$13,E308='PC Receitas'!$O$14)),-J308,0))</f>
        <v>-97728.980000000069</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Receitas'!$O$6)),J309,IF(AND(L309="Pago",OR(E309='PC Receitas'!$O$7,E309='PC Receitas'!$O$8,E309='PC Receitas'!$O$9,E309='PC Receitas'!$O$10,E309='PC Receitas'!$O$11,E309='PC Receitas'!$O$12,E309='PC Receitas'!$O$13,E309='PC Receitas'!$O$14)),-J309,0))</f>
        <v>-97728.980000000069</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Receitas'!$O$6)),J310,IF(AND(L310="Pago",OR(E310='PC Receitas'!$O$7,E310='PC Receitas'!$O$8,E310='PC Receitas'!$O$9,E310='PC Receitas'!$O$10,E310='PC Receitas'!$O$11,E310='PC Receitas'!$O$12,E310='PC Receitas'!$O$13,E310='PC Receitas'!$O$14)),-J310,0))</f>
        <v>-97728.980000000069</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Receitas'!$O$6)),J311,IF(AND(L311="Pago",OR(E311='PC Receitas'!$O$7,E311='PC Receitas'!$O$8,E311='PC Receitas'!$O$9,E311='PC Receitas'!$O$10,E311='PC Receitas'!$O$11,E311='PC Receitas'!$O$12,E311='PC Receitas'!$O$13,E311='PC Receitas'!$O$14)),-J311,0))</f>
        <v>-97728.980000000069</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Receitas'!$O$6)),J312,IF(AND(L312="Pago",OR(E312='PC Receitas'!$O$7,E312='PC Receitas'!$O$8,E312='PC Receitas'!$O$9,E312='PC Receitas'!$O$10,E312='PC Receitas'!$O$11,E312='PC Receitas'!$O$12,E312='PC Receitas'!$O$13,E312='PC Receitas'!$O$14)),-J312,0))</f>
        <v>-97728.980000000069</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Receitas'!$O$6)),J313,IF(AND(L313="Pago",OR(E313='PC Receitas'!$O$7,E313='PC Receitas'!$O$8,E313='PC Receitas'!$O$9,E313='PC Receitas'!$O$10,E313='PC Receitas'!$O$11,E313='PC Receitas'!$O$12,E313='PC Receitas'!$O$13,E313='PC Receitas'!$O$14)),-J313,0))</f>
        <v>-97728.980000000069</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Receitas'!$O$6)),J314,IF(AND(L314="Pago",OR(E314='PC Receitas'!$O$7,E314='PC Receitas'!$O$8,E314='PC Receitas'!$O$9,E314='PC Receitas'!$O$10,E314='PC Receitas'!$O$11,E314='PC Receitas'!$O$12,E314='PC Receitas'!$O$13,E314='PC Receitas'!$O$14)),-J314,0))</f>
        <v>-97728.980000000069</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Receitas'!$O$6)),J315,IF(AND(L315="Pago",OR(E315='PC Receitas'!$O$7,E315='PC Receitas'!$O$8,E315='PC Receitas'!$O$9,E315='PC Receitas'!$O$10,E315='PC Receitas'!$O$11,E315='PC Receitas'!$O$12,E315='PC Receitas'!$O$13,E315='PC Receitas'!$O$14)),-J315,0))</f>
        <v>-97728.980000000069</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Receitas'!$O$6)),J316,IF(AND(L316="Pago",OR(E316='PC Receitas'!$O$7,E316='PC Receitas'!$O$8,E316='PC Receitas'!$O$9,E316='PC Receitas'!$O$10,E316='PC Receitas'!$O$11,E316='PC Receitas'!$O$12,E316='PC Receitas'!$O$13,E316='PC Receitas'!$O$14)),-J316,0))</f>
        <v>-97728.980000000069</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Receitas'!$O$6)),J317,IF(AND(L317="Pago",OR(E317='PC Receitas'!$O$7,E317='PC Receitas'!$O$8,E317='PC Receitas'!$O$9,E317='PC Receitas'!$O$10,E317='PC Receitas'!$O$11,E317='PC Receitas'!$O$12,E317='PC Receitas'!$O$13,E317='PC Receitas'!$O$14)),-J317,0))</f>
        <v>-97728.980000000069</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Receitas'!$O$6)),J318,IF(AND(L318="Pago",OR(E318='PC Receitas'!$O$7,E318='PC Receitas'!$O$8,E318='PC Receitas'!$O$9,E318='PC Receitas'!$O$10,E318='PC Receitas'!$O$11,E318='PC Receitas'!$O$12,E318='PC Receitas'!$O$13,E318='PC Receitas'!$O$14)),-J318,0))</f>
        <v>-97728.980000000069</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Receitas'!$O$6)),J319,IF(AND(L319="Pago",OR(E319='PC Receitas'!$O$7,E319='PC Receitas'!$O$8,E319='PC Receitas'!$O$9,E319='PC Receitas'!$O$10,E319='PC Receitas'!$O$11,E319='PC Receitas'!$O$12,E319='PC Receitas'!$O$13,E319='PC Receitas'!$O$14)),-J319,0))</f>
        <v>-97728.980000000069</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Receitas'!$O$6)),J320,IF(AND(L320="Pago",OR(E320='PC Receitas'!$O$7,E320='PC Receitas'!$O$8,E320='PC Receitas'!$O$9,E320='PC Receitas'!$O$10,E320='PC Receitas'!$O$11,E320='PC Receitas'!$O$12,E320='PC Receitas'!$O$13,E320='PC Receitas'!$O$14)),-J320,0))</f>
        <v>-97728.980000000069</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Receitas'!$O$6)),J321,IF(AND(L321="Pago",OR(E321='PC Receitas'!$O$7,E321='PC Receitas'!$O$8,E321='PC Receitas'!$O$9,E321='PC Receitas'!$O$10,E321='PC Receitas'!$O$11,E321='PC Receitas'!$O$12,E321='PC Receitas'!$O$13,E321='PC Receitas'!$O$14)),-J321,0))</f>
        <v>-97728.980000000069</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Receitas'!$O$6)),J322,IF(AND(L322="Pago",OR(E322='PC Receitas'!$O$7,E322='PC Receitas'!$O$8,E322='PC Receitas'!$O$9,E322='PC Receitas'!$O$10,E322='PC Receitas'!$O$11,E322='PC Receitas'!$O$12,E322='PC Receitas'!$O$13,E322='PC Receitas'!$O$14)),-J322,0))</f>
        <v>-97728.980000000069</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Receitas'!$O$6)),J323,IF(AND(L323="Pago",OR(E323='PC Receitas'!$O$7,E323='PC Receitas'!$O$8,E323='PC Receitas'!$O$9,E323='PC Receitas'!$O$10,E323='PC Receitas'!$O$11,E323='PC Receitas'!$O$12,E323='PC Receitas'!$O$13,E323='PC Receitas'!$O$14)),-J323,0))</f>
        <v>-97728.980000000069</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Receitas'!$O$6)),J324,IF(AND(L324="Pago",OR(E324='PC Receitas'!$O$7,E324='PC Receitas'!$O$8,E324='PC Receitas'!$O$9,E324='PC Receitas'!$O$10,E324='PC Receitas'!$O$11,E324='PC Receitas'!$O$12,E324='PC Receitas'!$O$13,E324='PC Receitas'!$O$14)),-J324,0))</f>
        <v>-97728.980000000069</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Receitas'!$O$6)),J325,IF(AND(L325="Pago",OR(E325='PC Receitas'!$O$7,E325='PC Receitas'!$O$8,E325='PC Receitas'!$O$9,E325='PC Receitas'!$O$10,E325='PC Receitas'!$O$11,E325='PC Receitas'!$O$12,E325='PC Receitas'!$O$13,E325='PC Receitas'!$O$14)),-J325,0))</f>
        <v>-97728.980000000069</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Receitas'!$O$6)),J326,IF(AND(L326="Pago",OR(E326='PC Receitas'!$O$7,E326='PC Receitas'!$O$8,E326='PC Receitas'!$O$9,E326='PC Receitas'!$O$10,E326='PC Receitas'!$O$11,E326='PC Receitas'!$O$12,E326='PC Receitas'!$O$13,E326='PC Receitas'!$O$14)),-J326,0))</f>
        <v>-97728.980000000069</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Receitas'!$O$6)),J327,IF(AND(L327="Pago",OR(E327='PC Receitas'!$O$7,E327='PC Receitas'!$O$8,E327='PC Receitas'!$O$9,E327='PC Receitas'!$O$10,E327='PC Receitas'!$O$11,E327='PC Receitas'!$O$12,E327='PC Receitas'!$O$13,E327='PC Receitas'!$O$14)),-J327,0))</f>
        <v>-97728.980000000069</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Receitas'!$O$6)),J328,IF(AND(L328="Pago",OR(E328='PC Receitas'!$O$7,E328='PC Receitas'!$O$8,E328='PC Receitas'!$O$9,E328='PC Receitas'!$O$10,E328='PC Receitas'!$O$11,E328='PC Receitas'!$O$12,E328='PC Receitas'!$O$13,E328='PC Receitas'!$O$14)),-J328,0))</f>
        <v>-97728.980000000069</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Receitas'!$O$6)),J329,IF(AND(L329="Pago",OR(E329='PC Receitas'!$O$7,E329='PC Receitas'!$O$8,E329='PC Receitas'!$O$9,E329='PC Receitas'!$O$10,E329='PC Receitas'!$O$11,E329='PC Receitas'!$O$12,E329='PC Receitas'!$O$13,E329='PC Receitas'!$O$14)),-J329,0))</f>
        <v>-97728.980000000069</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Receitas'!$O$6)),J330,IF(AND(L330="Pago",OR(E330='PC Receitas'!$O$7,E330='PC Receitas'!$O$8,E330='PC Receitas'!$O$9,E330='PC Receitas'!$O$10,E330='PC Receitas'!$O$11,E330='PC Receitas'!$O$12,E330='PC Receitas'!$O$13,E330='PC Receitas'!$O$14)),-J330,0))</f>
        <v>-97728.980000000069</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Receitas'!$O$6)),J331,IF(AND(L331="Pago",OR(E331='PC Receitas'!$O$7,E331='PC Receitas'!$O$8,E331='PC Receitas'!$O$9,E331='PC Receitas'!$O$10,E331='PC Receitas'!$O$11,E331='PC Receitas'!$O$12,E331='PC Receitas'!$O$13,E331='PC Receitas'!$O$14)),-J331,0))</f>
        <v>-97728.980000000069</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Receitas'!$O$6)),J332,IF(AND(L332="Pago",OR(E332='PC Receitas'!$O$7,E332='PC Receitas'!$O$8,E332='PC Receitas'!$O$9,E332='PC Receitas'!$O$10,E332='PC Receitas'!$O$11,E332='PC Receitas'!$O$12,E332='PC Receitas'!$O$13,E332='PC Receitas'!$O$14)),-J332,0))</f>
        <v>-97728.980000000069</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Receitas'!$O$6)),J333,IF(AND(L333="Pago",OR(E333='PC Receitas'!$O$7,E333='PC Receitas'!$O$8,E333='PC Receitas'!$O$9,E333='PC Receitas'!$O$10,E333='PC Receitas'!$O$11,E333='PC Receitas'!$O$12,E333='PC Receitas'!$O$13,E333='PC Receitas'!$O$14)),-J333,0))</f>
        <v>-97728.980000000069</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Receitas'!$O$6)),J334,IF(AND(L334="Pago",OR(E334='PC Receitas'!$O$7,E334='PC Receitas'!$O$8,E334='PC Receitas'!$O$9,E334='PC Receitas'!$O$10,E334='PC Receitas'!$O$11,E334='PC Receitas'!$O$12,E334='PC Receitas'!$O$13,E334='PC Receitas'!$O$14)),-J334,0))</f>
        <v>-97728.980000000069</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Receitas'!$O$6)),J335,IF(AND(L335="Pago",OR(E335='PC Receitas'!$O$7,E335='PC Receitas'!$O$8,E335='PC Receitas'!$O$9,E335='PC Receitas'!$O$10,E335='PC Receitas'!$O$11,E335='PC Receitas'!$O$12,E335='PC Receitas'!$O$13,E335='PC Receitas'!$O$14)),-J335,0))</f>
        <v>-97728.980000000069</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Receitas'!$O$6)),J336,IF(AND(L336="Pago",OR(E336='PC Receitas'!$O$7,E336='PC Receitas'!$O$8,E336='PC Receitas'!$O$9,E336='PC Receitas'!$O$10,E336='PC Receitas'!$O$11,E336='PC Receitas'!$O$12,E336='PC Receitas'!$O$13,E336='PC Receitas'!$O$14)),-J336,0))</f>
        <v>-97728.980000000069</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Receitas'!$O$6)),J337,IF(AND(L337="Pago",OR(E337='PC Receitas'!$O$7,E337='PC Receitas'!$O$8,E337='PC Receitas'!$O$9,E337='PC Receitas'!$O$10,E337='PC Receitas'!$O$11,E337='PC Receitas'!$O$12,E337='PC Receitas'!$O$13,E337='PC Receitas'!$O$14)),-J337,0))</f>
        <v>-97728.980000000069</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Receitas'!$O$6)),J338,IF(AND(L338="Pago",OR(E338='PC Receitas'!$O$7,E338='PC Receitas'!$O$8,E338='PC Receitas'!$O$9,E338='PC Receitas'!$O$10,E338='PC Receitas'!$O$11,E338='PC Receitas'!$O$12,E338='PC Receitas'!$O$13,E338='PC Receitas'!$O$14)),-J338,0))</f>
        <v>-97728.980000000069</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Receitas'!$O$6)),J339,IF(AND(L339="Pago",OR(E339='PC Receitas'!$O$7,E339='PC Receitas'!$O$8,E339='PC Receitas'!$O$9,E339='PC Receitas'!$O$10,E339='PC Receitas'!$O$11,E339='PC Receitas'!$O$12,E339='PC Receitas'!$O$13,E339='PC Receitas'!$O$14)),-J339,0))</f>
        <v>-97728.980000000069</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Receitas'!$O$6)),J340,IF(AND(L340="Pago",OR(E340='PC Receitas'!$O$7,E340='PC Receitas'!$O$8,E340='PC Receitas'!$O$9,E340='PC Receitas'!$O$10,E340='PC Receitas'!$O$11,E340='PC Receitas'!$O$12,E340='PC Receitas'!$O$13,E340='PC Receitas'!$O$14)),-J340,0))</f>
        <v>-97728.980000000069</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Receitas'!$O$6)),J341,IF(AND(L341="Pago",OR(E341='PC Receitas'!$O$7,E341='PC Receitas'!$O$8,E341='PC Receitas'!$O$9,E341='PC Receitas'!$O$10,E341='PC Receitas'!$O$11,E341='PC Receitas'!$O$12,E341='PC Receitas'!$O$13,E341='PC Receitas'!$O$14)),-J341,0))</f>
        <v>-97728.980000000069</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Receitas'!$O$6)),J342,IF(AND(L342="Pago",OR(E342='PC Receitas'!$O$7,E342='PC Receitas'!$O$8,E342='PC Receitas'!$O$9,E342='PC Receitas'!$O$10,E342='PC Receitas'!$O$11,E342='PC Receitas'!$O$12,E342='PC Receitas'!$O$13,E342='PC Receitas'!$O$14)),-J342,0))</f>
        <v>-97728.980000000069</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Receitas'!$O$6)),J343,IF(AND(L343="Pago",OR(E343='PC Receitas'!$O$7,E343='PC Receitas'!$O$8,E343='PC Receitas'!$O$9,E343='PC Receitas'!$O$10,E343='PC Receitas'!$O$11,E343='PC Receitas'!$O$12,E343='PC Receitas'!$O$13,E343='PC Receitas'!$O$14)),-J343,0))</f>
        <v>-97728.980000000069</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Receitas'!$O$6)),J344,IF(AND(L344="Pago",OR(E344='PC Receitas'!$O$7,E344='PC Receitas'!$O$8,E344='PC Receitas'!$O$9,E344='PC Receitas'!$O$10,E344='PC Receitas'!$O$11,E344='PC Receitas'!$O$12,E344='PC Receitas'!$O$13,E344='PC Receitas'!$O$14)),-J344,0))</f>
        <v>-97728.980000000069</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Receitas'!$O$6)),J345,IF(AND(L345="Pago",OR(E345='PC Receitas'!$O$7,E345='PC Receitas'!$O$8,E345='PC Receitas'!$O$9,E345='PC Receitas'!$O$10,E345='PC Receitas'!$O$11,E345='PC Receitas'!$O$12,E345='PC Receitas'!$O$13,E345='PC Receitas'!$O$14)),-J345,0))</f>
        <v>-97728.980000000069</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Receitas'!$O$6)),J346,IF(AND(L346="Pago",OR(E346='PC Receitas'!$O$7,E346='PC Receitas'!$O$8,E346='PC Receitas'!$O$9,E346='PC Receitas'!$O$10,E346='PC Receitas'!$O$11,E346='PC Receitas'!$O$12,E346='PC Receitas'!$O$13,E346='PC Receitas'!$O$14)),-J346,0))</f>
        <v>-97728.980000000069</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Receitas'!$O$6)),J347,IF(AND(L347="Pago",OR(E347='PC Receitas'!$O$7,E347='PC Receitas'!$O$8,E347='PC Receitas'!$O$9,E347='PC Receitas'!$O$10,E347='PC Receitas'!$O$11,E347='PC Receitas'!$O$12,E347='PC Receitas'!$O$13,E347='PC Receitas'!$O$14)),-J347,0))</f>
        <v>-97728.980000000069</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Receitas'!$O$6)),J348,IF(AND(L348="Pago",OR(E348='PC Receitas'!$O$7,E348='PC Receitas'!$O$8,E348='PC Receitas'!$O$9,E348='PC Receitas'!$O$10,E348='PC Receitas'!$O$11,E348='PC Receitas'!$O$12,E348='PC Receitas'!$O$13,E348='PC Receitas'!$O$14)),-J348,0))</f>
        <v>-97728.980000000069</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Receitas'!$O$6)),J349,IF(AND(L349="Pago",OR(E349='PC Receitas'!$O$7,E349='PC Receitas'!$O$8,E349='PC Receitas'!$O$9,E349='PC Receitas'!$O$10,E349='PC Receitas'!$O$11,E349='PC Receitas'!$O$12,E349='PC Receitas'!$O$13,E349='PC Receitas'!$O$14)),-J349,0))</f>
        <v>-97728.980000000069</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Receitas'!$O$6)),J350,IF(AND(L350="Pago",OR(E350='PC Receitas'!$O$7,E350='PC Receitas'!$O$8,E350='PC Receitas'!$O$9,E350='PC Receitas'!$O$10,E350='PC Receitas'!$O$11,E350='PC Receitas'!$O$12,E350='PC Receitas'!$O$13,E350='PC Receitas'!$O$14)),-J350,0))</f>
        <v>-97728.980000000069</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Receitas'!$O$6)),J351,IF(AND(L351="Pago",OR(E351='PC Receitas'!$O$7,E351='PC Receitas'!$O$8,E351='PC Receitas'!$O$9,E351='PC Receitas'!$O$10,E351='PC Receitas'!$O$11,E351='PC Receitas'!$O$12,E351='PC Receitas'!$O$13,E351='PC Receitas'!$O$14)),-J351,0))</f>
        <v>-97728.980000000069</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Receitas'!$O$6)),J352,IF(AND(L352="Pago",OR(E352='PC Receitas'!$O$7,E352='PC Receitas'!$O$8,E352='PC Receitas'!$O$9,E352='PC Receitas'!$O$10,E352='PC Receitas'!$O$11,E352='PC Receitas'!$O$12,E352='PC Receitas'!$O$13,E352='PC Receitas'!$O$14)),-J352,0))</f>
        <v>-97728.980000000069</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Receitas'!$O$6)),J353,IF(AND(L353="Pago",OR(E353='PC Receitas'!$O$7,E353='PC Receitas'!$O$8,E353='PC Receitas'!$O$9,E353='PC Receitas'!$O$10,E353='PC Receitas'!$O$11,E353='PC Receitas'!$O$12,E353='PC Receitas'!$O$13,E353='PC Receitas'!$O$14)),-J353,0))</f>
        <v>-97728.980000000069</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Receitas'!$O$6)),J354,IF(AND(L354="Pago",OR(E354='PC Receitas'!$O$7,E354='PC Receitas'!$O$8,E354='PC Receitas'!$O$9,E354='PC Receitas'!$O$10,E354='PC Receitas'!$O$11,E354='PC Receitas'!$O$12,E354='PC Receitas'!$O$13,E354='PC Receitas'!$O$14)),-J354,0))</f>
        <v>-97728.980000000069</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Receitas'!$O$6)),J355,IF(AND(L355="Pago",OR(E355='PC Receitas'!$O$7,E355='PC Receitas'!$O$8,E355='PC Receitas'!$O$9,E355='PC Receitas'!$O$10,E355='PC Receitas'!$O$11,E355='PC Receitas'!$O$12,E355='PC Receitas'!$O$13,E355='PC Receitas'!$O$14)),-J355,0))</f>
        <v>-97728.980000000069</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Receitas'!$O$6)),J356,IF(AND(L356="Pago",OR(E356='PC Receitas'!$O$7,E356='PC Receitas'!$O$8,E356='PC Receitas'!$O$9,E356='PC Receitas'!$O$10,E356='PC Receitas'!$O$11,E356='PC Receitas'!$O$12,E356='PC Receitas'!$O$13,E356='PC Receitas'!$O$14)),-J356,0))</f>
        <v>-97728.980000000069</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Receitas'!$O$6)),J357,IF(AND(L357="Pago",OR(E357='PC Receitas'!$O$7,E357='PC Receitas'!$O$8,E357='PC Receitas'!$O$9,E357='PC Receitas'!$O$10,E357='PC Receitas'!$O$11,E357='PC Receitas'!$O$12,E357='PC Receitas'!$O$13,E357='PC Receitas'!$O$14)),-J357,0))</f>
        <v>-97728.980000000069</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Receitas'!$O$6)),J358,IF(AND(L358="Pago",OR(E358='PC Receitas'!$O$7,E358='PC Receitas'!$O$8,E358='PC Receitas'!$O$9,E358='PC Receitas'!$O$10,E358='PC Receitas'!$O$11,E358='PC Receitas'!$O$12,E358='PC Receitas'!$O$13,E358='PC Receitas'!$O$14)),-J358,0))</f>
        <v>-97728.980000000069</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Receitas'!$O$6)),J359,IF(AND(L359="Pago",OR(E359='PC Receitas'!$O$7,E359='PC Receitas'!$O$8,E359='PC Receitas'!$O$9,E359='PC Receitas'!$O$10,E359='PC Receitas'!$O$11,E359='PC Receitas'!$O$12,E359='PC Receitas'!$O$13,E359='PC Receitas'!$O$14)),-J359,0))</f>
        <v>-97728.980000000069</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Receitas'!$O$6)),J360,IF(AND(L360="Pago",OR(E360='PC Receitas'!$O$7,E360='PC Receitas'!$O$8,E360='PC Receitas'!$O$9,E360='PC Receitas'!$O$10,E360='PC Receitas'!$O$11,E360='PC Receitas'!$O$12,E360='PC Receitas'!$O$13,E360='PC Receitas'!$O$14)),-J360,0))</f>
        <v>-97728.980000000069</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Receitas'!$O$6)),J361,IF(AND(L361="Pago",OR(E361='PC Receitas'!$O$7,E361='PC Receitas'!$O$8,E361='PC Receitas'!$O$9,E361='PC Receitas'!$O$10,E361='PC Receitas'!$O$11,E361='PC Receitas'!$O$12,E361='PC Receitas'!$O$13,E361='PC Receitas'!$O$14)),-J361,0))</f>
        <v>-97728.980000000069</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Receitas'!$O$6)),J362,IF(AND(L362="Pago",OR(E362='PC Receitas'!$O$7,E362='PC Receitas'!$O$8,E362='PC Receitas'!$O$9,E362='PC Receitas'!$O$10,E362='PC Receitas'!$O$11,E362='PC Receitas'!$O$12,E362='PC Receitas'!$O$13,E362='PC Receitas'!$O$14)),-J362,0))</f>
        <v>-97728.980000000069</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Receitas'!$O$6)),J363,IF(AND(L363="Pago",OR(E363='PC Receitas'!$O$7,E363='PC Receitas'!$O$8,E363='PC Receitas'!$O$9,E363='PC Receitas'!$O$10,E363='PC Receitas'!$O$11,E363='PC Receitas'!$O$12,E363='PC Receitas'!$O$13,E363='PC Receitas'!$O$14)),-J363,0))</f>
        <v>-97728.980000000069</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Receitas'!$O$6)),J364,IF(AND(L364="Pago",OR(E364='PC Receitas'!$O$7,E364='PC Receitas'!$O$8,E364='PC Receitas'!$O$9,E364='PC Receitas'!$O$10,E364='PC Receitas'!$O$11,E364='PC Receitas'!$O$12,E364='PC Receitas'!$O$13,E364='PC Receitas'!$O$14)),-J364,0))</f>
        <v>-97728.980000000069</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Receitas'!$O$6)),J365,IF(AND(L365="Pago",OR(E365='PC Receitas'!$O$7,E365='PC Receitas'!$O$8,E365='PC Receitas'!$O$9,E365='PC Receitas'!$O$10,E365='PC Receitas'!$O$11,E365='PC Receitas'!$O$12,E365='PC Receitas'!$O$13,E365='PC Receitas'!$O$14)),-J365,0))</f>
        <v>-97728.980000000069</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Receitas'!$O$6)),J366,IF(AND(L366="Pago",OR(E366='PC Receitas'!$O$7,E366='PC Receitas'!$O$8,E366='PC Receitas'!$O$9,E366='PC Receitas'!$O$10,E366='PC Receitas'!$O$11,E366='PC Receitas'!$O$12,E366='PC Receitas'!$O$13,E366='PC Receitas'!$O$14)),-J366,0))</f>
        <v>-97728.980000000069</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Receitas'!$O$6)),J367,IF(AND(L367="Pago",OR(E367='PC Receitas'!$O$7,E367='PC Receitas'!$O$8,E367='PC Receitas'!$O$9,E367='PC Receitas'!$O$10,E367='PC Receitas'!$O$11,E367='PC Receitas'!$O$12,E367='PC Receitas'!$O$13,E367='PC Receitas'!$O$14)),-J367,0))</f>
        <v>-97728.980000000069</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Receitas'!$O$6)),J368,IF(AND(L368="Pago",OR(E368='PC Receitas'!$O$7,E368='PC Receitas'!$O$8,E368='PC Receitas'!$O$9,E368='PC Receitas'!$O$10,E368='PC Receitas'!$O$11,E368='PC Receitas'!$O$12,E368='PC Receitas'!$O$13,E368='PC Receitas'!$O$14)),-J368,0))</f>
        <v>-97728.980000000069</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Receitas'!$O$6)),J369,IF(AND(L369="Pago",OR(E369='PC Receitas'!$O$7,E369='PC Receitas'!$O$8,E369='PC Receitas'!$O$9,E369='PC Receitas'!$O$10,E369='PC Receitas'!$O$11,E369='PC Receitas'!$O$12,E369='PC Receitas'!$O$13,E369='PC Receitas'!$O$14)),-J369,0))</f>
        <v>-97728.980000000069</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Receitas'!$O$6)),J370,IF(AND(L370="Pago",OR(E370='PC Receitas'!$O$7,E370='PC Receitas'!$O$8,E370='PC Receitas'!$O$9,E370='PC Receitas'!$O$10,E370='PC Receitas'!$O$11,E370='PC Receitas'!$O$12,E370='PC Receitas'!$O$13,E370='PC Receitas'!$O$14)),-J370,0))</f>
        <v>-97728.980000000069</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Receitas'!$O$6)),J371,IF(AND(L371="Pago",OR(E371='PC Receitas'!$O$7,E371='PC Receitas'!$O$8,E371='PC Receitas'!$O$9,E371='PC Receitas'!$O$10,E371='PC Receitas'!$O$11,E371='PC Receitas'!$O$12,E371='PC Receitas'!$O$13,E371='PC Receitas'!$O$14)),-J371,0))</f>
        <v>-97728.980000000069</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Receitas'!$O$6)),J372,IF(AND(L372="Pago",OR(E372='PC Receitas'!$O$7,E372='PC Receitas'!$O$8,E372='PC Receitas'!$O$9,E372='PC Receitas'!$O$10,E372='PC Receitas'!$O$11,E372='PC Receitas'!$O$12,E372='PC Receitas'!$O$13,E372='PC Receitas'!$O$14)),-J372,0))</f>
        <v>-97728.980000000069</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Receitas'!$O$6)),J373,IF(AND(L373="Pago",OR(E373='PC Receitas'!$O$7,E373='PC Receitas'!$O$8,E373='PC Receitas'!$O$9,E373='PC Receitas'!$O$10,E373='PC Receitas'!$O$11,E373='PC Receitas'!$O$12,E373='PC Receitas'!$O$13,E373='PC Receitas'!$O$14)),-J373,0))</f>
        <v>-97728.980000000069</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Receitas'!$O$6)),J374,IF(AND(L374="Pago",OR(E374='PC Receitas'!$O$7,E374='PC Receitas'!$O$8,E374='PC Receitas'!$O$9,E374='PC Receitas'!$O$10,E374='PC Receitas'!$O$11,E374='PC Receitas'!$O$12,E374='PC Receitas'!$O$13,E374='PC Receitas'!$O$14)),-J374,0))</f>
        <v>-97728.980000000069</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Receitas'!$O$6)),J375,IF(AND(L375="Pago",OR(E375='PC Receitas'!$O$7,E375='PC Receitas'!$O$8,E375='PC Receitas'!$O$9,E375='PC Receitas'!$O$10,E375='PC Receitas'!$O$11,E375='PC Receitas'!$O$12,E375='PC Receitas'!$O$13,E375='PC Receitas'!$O$14)),-J375,0))</f>
        <v>-97728.980000000069</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Receitas'!$O$6)),J376,IF(AND(L376="Pago",OR(E376='PC Receitas'!$O$7,E376='PC Receitas'!$O$8,E376='PC Receitas'!$O$9,E376='PC Receitas'!$O$10,E376='PC Receitas'!$O$11,E376='PC Receitas'!$O$12,E376='PC Receitas'!$O$13,E376='PC Receitas'!$O$14)),-J376,0))</f>
        <v>-97728.980000000069</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Receitas'!$O$6)),J377,IF(AND(L377="Pago",OR(E377='PC Receitas'!$O$7,E377='PC Receitas'!$O$8,E377='PC Receitas'!$O$9,E377='PC Receitas'!$O$10,E377='PC Receitas'!$O$11,E377='PC Receitas'!$O$12,E377='PC Receitas'!$O$13,E377='PC Receitas'!$O$14)),-J377,0))</f>
        <v>-97728.980000000069</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Receitas'!$O$6)),J378,IF(AND(L378="Pago",OR(E378='PC Receitas'!$O$7,E378='PC Receitas'!$O$8,E378='PC Receitas'!$O$9,E378='PC Receitas'!$O$10,E378='PC Receitas'!$O$11,E378='PC Receitas'!$O$12,E378='PC Receitas'!$O$13,E378='PC Receitas'!$O$14)),-J378,0))</f>
        <v>-97728.980000000069</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Receitas'!$O$6)),J379,IF(AND(L379="Pago",OR(E379='PC Receitas'!$O$7,E379='PC Receitas'!$O$8,E379='PC Receitas'!$O$9,E379='PC Receitas'!$O$10,E379='PC Receitas'!$O$11,E379='PC Receitas'!$O$12,E379='PC Receitas'!$O$13,E379='PC Receitas'!$O$14)),-J379,0))</f>
        <v>-97728.980000000069</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Receitas'!$O$6)),J380,IF(AND(L380="Pago",OR(E380='PC Receitas'!$O$7,E380='PC Receitas'!$O$8,E380='PC Receitas'!$O$9,E380='PC Receitas'!$O$10,E380='PC Receitas'!$O$11,E380='PC Receitas'!$O$12,E380='PC Receitas'!$O$13,E380='PC Receitas'!$O$14)),-J380,0))</f>
        <v>-97728.980000000069</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Receitas'!$O$6)),J381,IF(AND(L381="Pago",OR(E381='PC Receitas'!$O$7,E381='PC Receitas'!$O$8,E381='PC Receitas'!$O$9,E381='PC Receitas'!$O$10,E381='PC Receitas'!$O$11,E381='PC Receitas'!$O$12,E381='PC Receitas'!$O$13,E381='PC Receitas'!$O$14)),-J381,0))</f>
        <v>-97728.980000000069</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Receitas'!$O$6)),J382,IF(AND(L382="Pago",OR(E382='PC Receitas'!$O$7,E382='PC Receitas'!$O$8,E382='PC Receitas'!$O$9,E382='PC Receitas'!$O$10,E382='PC Receitas'!$O$11,E382='PC Receitas'!$O$12,E382='PC Receitas'!$O$13,E382='PC Receitas'!$O$14)),-J382,0))</f>
        <v>-97728.980000000069</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Receitas'!$O$6)),J383,IF(AND(L383="Pago",OR(E383='PC Receitas'!$O$7,E383='PC Receitas'!$O$8,E383='PC Receitas'!$O$9,E383='PC Receitas'!$O$10,E383='PC Receitas'!$O$11,E383='PC Receitas'!$O$12,E383='PC Receitas'!$O$13,E383='PC Receitas'!$O$14)),-J383,0))</f>
        <v>-97728.980000000069</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Receitas'!$O$6)),J384,IF(AND(L384="Pago",OR(E384='PC Receitas'!$O$7,E384='PC Receitas'!$O$8,E384='PC Receitas'!$O$9,E384='PC Receitas'!$O$10,E384='PC Receitas'!$O$11,E384='PC Receitas'!$O$12,E384='PC Receitas'!$O$13,E384='PC Receitas'!$O$14)),-J384,0))</f>
        <v>-97728.980000000069</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Receitas'!$O$6)),J385,IF(AND(L385="Pago",OR(E385='PC Receitas'!$O$7,E385='PC Receitas'!$O$8,E385='PC Receitas'!$O$9,E385='PC Receitas'!$O$10,E385='PC Receitas'!$O$11,E385='PC Receitas'!$O$12,E385='PC Receitas'!$O$13,E385='PC Receitas'!$O$14)),-J385,0))</f>
        <v>-97728.980000000069</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Receitas'!$O$6)),J386,IF(AND(L386="Pago",OR(E386='PC Receitas'!$O$7,E386='PC Receitas'!$O$8,E386='PC Receitas'!$O$9,E386='PC Receitas'!$O$10,E386='PC Receitas'!$O$11,E386='PC Receitas'!$O$12,E386='PC Receitas'!$O$13,E386='PC Receitas'!$O$14)),-J386,0))</f>
        <v>-97728.980000000069</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Receitas'!$O$6)),J387,IF(AND(L387="Pago",OR(E387='PC Receitas'!$O$7,E387='PC Receitas'!$O$8,E387='PC Receitas'!$O$9,E387='PC Receitas'!$O$10,E387='PC Receitas'!$O$11,E387='PC Receitas'!$O$12,E387='PC Receitas'!$O$13,E387='PC Receitas'!$O$14)),-J387,0))</f>
        <v>-97728.980000000069</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Receitas'!$O$6)),J388,IF(AND(L388="Pago",OR(E388='PC Receitas'!$O$7,E388='PC Receitas'!$O$8,E388='PC Receitas'!$O$9,E388='PC Receitas'!$O$10,E388='PC Receitas'!$O$11,E388='PC Receitas'!$O$12,E388='PC Receitas'!$O$13,E388='PC Receitas'!$O$14)),-J388,0))</f>
        <v>-97728.980000000069</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Receitas'!$O$6)),J389,IF(AND(L389="Pago",OR(E389='PC Receitas'!$O$7,E389='PC Receitas'!$O$8,E389='PC Receitas'!$O$9,E389='PC Receitas'!$O$10,E389='PC Receitas'!$O$11,E389='PC Receitas'!$O$12,E389='PC Receitas'!$O$13,E389='PC Receitas'!$O$14)),-J389,0))</f>
        <v>-97728.980000000069</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Receitas'!$O$6)),J390,IF(AND(L390="Pago",OR(E390='PC Receitas'!$O$7,E390='PC Receitas'!$O$8,E390='PC Receitas'!$O$9,E390='PC Receitas'!$O$10,E390='PC Receitas'!$O$11,E390='PC Receitas'!$O$12,E390='PC Receitas'!$O$13,E390='PC Receitas'!$O$14)),-J390,0))</f>
        <v>-97728.980000000069</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Receitas'!$O$6)),J391,IF(AND(L391="Pago",OR(E391='PC Receitas'!$O$7,E391='PC Receitas'!$O$8,E391='PC Receitas'!$O$9,E391='PC Receitas'!$O$10,E391='PC Receitas'!$O$11,E391='PC Receitas'!$O$12,E391='PC Receitas'!$O$13,E391='PC Receitas'!$O$14)),-J391,0))</f>
        <v>-97728.980000000069</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Receitas'!$O$6)),J392,IF(AND(L392="Pago",OR(E392='PC Receitas'!$O$7,E392='PC Receitas'!$O$8,E392='PC Receitas'!$O$9,E392='PC Receitas'!$O$10,E392='PC Receitas'!$O$11,E392='PC Receitas'!$O$12,E392='PC Receitas'!$O$13,E392='PC Receitas'!$O$14)),-J392,0))</f>
        <v>-97728.980000000069</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Receitas'!$O$6)),J393,IF(AND(L393="Pago",OR(E393='PC Receitas'!$O$7,E393='PC Receitas'!$O$8,E393='PC Receitas'!$O$9,E393='PC Receitas'!$O$10,E393='PC Receitas'!$O$11,E393='PC Receitas'!$O$12,E393='PC Receitas'!$O$13,E393='PC Receitas'!$O$14)),-J393,0))</f>
        <v>-97728.980000000069</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Receitas'!$O$6)),J394,IF(AND(L394="Pago",OR(E394='PC Receitas'!$O$7,E394='PC Receitas'!$O$8,E394='PC Receitas'!$O$9,E394='PC Receitas'!$O$10,E394='PC Receitas'!$O$11,E394='PC Receitas'!$O$12,E394='PC Receitas'!$O$13,E394='PC Receitas'!$O$14)),-J394,0))</f>
        <v>-97728.980000000069</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Receitas'!$O$6)),J395,IF(AND(L395="Pago",OR(E395='PC Receitas'!$O$7,E395='PC Receitas'!$O$8,E395='PC Receitas'!$O$9,E395='PC Receitas'!$O$10,E395='PC Receitas'!$O$11,E395='PC Receitas'!$O$12,E395='PC Receitas'!$O$13,E395='PC Receitas'!$O$14)),-J395,0))</f>
        <v>-97728.980000000069</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Receitas'!$O$6)),J396,IF(AND(L396="Pago",OR(E396='PC Receitas'!$O$7,E396='PC Receitas'!$O$8,E396='PC Receitas'!$O$9,E396='PC Receitas'!$O$10,E396='PC Receitas'!$O$11,E396='PC Receitas'!$O$12,E396='PC Receitas'!$O$13,E396='PC Receitas'!$O$14)),-J396,0))</f>
        <v>-97728.980000000069</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Receitas'!$O$6)),J397,IF(AND(L397="Pago",OR(E397='PC Receitas'!$O$7,E397='PC Receitas'!$O$8,E397='PC Receitas'!$O$9,E397='PC Receitas'!$O$10,E397='PC Receitas'!$O$11,E397='PC Receitas'!$O$12,E397='PC Receitas'!$O$13,E397='PC Receitas'!$O$14)),-J397,0))</f>
        <v>-97728.980000000069</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Receitas'!$O$6)),J398,IF(AND(L398="Pago",OR(E398='PC Receitas'!$O$7,E398='PC Receitas'!$O$8,E398='PC Receitas'!$O$9,E398='PC Receitas'!$O$10,E398='PC Receitas'!$O$11,E398='PC Receitas'!$O$12,E398='PC Receitas'!$O$13,E398='PC Receitas'!$O$14)),-J398,0))</f>
        <v>-97728.980000000069</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Receitas'!$O$6)),J399,IF(AND(L399="Pago",OR(E399='PC Receitas'!$O$7,E399='PC Receitas'!$O$8,E399='PC Receitas'!$O$9,E399='PC Receitas'!$O$10,E399='PC Receitas'!$O$11,E399='PC Receitas'!$O$12,E399='PC Receitas'!$O$13,E399='PC Receitas'!$O$14)),-J399,0))</f>
        <v>-97728.980000000069</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Receitas'!$O$6)),J400,IF(AND(L400="Pago",OR(E400='PC Receitas'!$O$7,E400='PC Receitas'!$O$8,E400='PC Receitas'!$O$9,E400='PC Receitas'!$O$10,E400='PC Receitas'!$O$11,E400='PC Receitas'!$O$12,E400='PC Receitas'!$O$13,E400='PC Receitas'!$O$14)),-J400,0))</f>
        <v>-97728.980000000069</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Receitas'!$O$6)),J401,IF(AND(L401="Pago",OR(E401='PC Receitas'!$O$7,E401='PC Receitas'!$O$8,E401='PC Receitas'!$O$9,E401='PC Receitas'!$O$10,E401='PC Receitas'!$O$11,E401='PC Receitas'!$O$12,E401='PC Receitas'!$O$13,E401='PC Receitas'!$O$14)),-J401,0))</f>
        <v>-97728.980000000069</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Receitas'!$O$6)),J402,IF(AND(L402="Pago",OR(E402='PC Receitas'!$O$7,E402='PC Receitas'!$O$8,E402='PC Receitas'!$O$9,E402='PC Receitas'!$O$10,E402='PC Receitas'!$O$11,E402='PC Receitas'!$O$12,E402='PC Receitas'!$O$13,E402='PC Receitas'!$O$14)),-J402,0))</f>
        <v>-97728.980000000069</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Receitas'!$O$6)),J403,IF(AND(L403="Pago",OR(E403='PC Receitas'!$O$7,E403='PC Receitas'!$O$8,E403='PC Receitas'!$O$9,E403='PC Receitas'!$O$10,E403='PC Receitas'!$O$11,E403='PC Receitas'!$O$12,E403='PC Receitas'!$O$13,E403='PC Receitas'!$O$14)),-J403,0))</f>
        <v>-97728.980000000069</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Receitas'!$O$6)),J404,IF(AND(L404="Pago",OR(E404='PC Receitas'!$O$7,E404='PC Receitas'!$O$8,E404='PC Receitas'!$O$9,E404='PC Receitas'!$O$10,E404='PC Receitas'!$O$11,E404='PC Receitas'!$O$12,E404='PC Receitas'!$O$13,E404='PC Receitas'!$O$14)),-J404,0))</f>
        <v>-97728.980000000069</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Receitas'!$O$6)),J405,IF(AND(L405="Pago",OR(E405='PC Receitas'!$O$7,E405='PC Receitas'!$O$8,E405='PC Receitas'!$O$9,E405='PC Receitas'!$O$10,E405='PC Receitas'!$O$11,E405='PC Receitas'!$O$12,E405='PC Receitas'!$O$13,E405='PC Receitas'!$O$14)),-J405,0))</f>
        <v>-97728.980000000069</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Receitas'!$O$6)),J406,IF(AND(L406="Pago",OR(E406='PC Receitas'!$O$7,E406='PC Receitas'!$O$8,E406='PC Receitas'!$O$9,E406='PC Receitas'!$O$10,E406='PC Receitas'!$O$11,E406='PC Receitas'!$O$12,E406='PC Receitas'!$O$13,E406='PC Receitas'!$O$14)),-J406,0))</f>
        <v>-97728.980000000069</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Receitas'!$O$6)),J407,IF(AND(L407="Pago",OR(E407='PC Receitas'!$O$7,E407='PC Receitas'!$O$8,E407='PC Receitas'!$O$9,E407='PC Receitas'!$O$10,E407='PC Receitas'!$O$11,E407='PC Receitas'!$O$12,E407='PC Receitas'!$O$13,E407='PC Receitas'!$O$14)),-J407,0))</f>
        <v>-97728.980000000069</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Receitas'!$O$6)),J408,IF(AND(L408="Pago",OR(E408='PC Receitas'!$O$7,E408='PC Receitas'!$O$8,E408='PC Receitas'!$O$9,E408='PC Receitas'!$O$10,E408='PC Receitas'!$O$11,E408='PC Receitas'!$O$12,E408='PC Receitas'!$O$13,E408='PC Receitas'!$O$14)),-J408,0))</f>
        <v>-97728.980000000069</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Receitas'!$O$6)),J409,IF(AND(L409="Pago",OR(E409='PC Receitas'!$O$7,E409='PC Receitas'!$O$8,E409='PC Receitas'!$O$9,E409='PC Receitas'!$O$10,E409='PC Receitas'!$O$11,E409='PC Receitas'!$O$12,E409='PC Receitas'!$O$13,E409='PC Receitas'!$O$14)),-J409,0))</f>
        <v>-97728.980000000069</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Receitas'!$O$6)),J410,IF(AND(L410="Pago",OR(E410='PC Receitas'!$O$7,E410='PC Receitas'!$O$8,E410='PC Receitas'!$O$9,E410='PC Receitas'!$O$10,E410='PC Receitas'!$O$11,E410='PC Receitas'!$O$12,E410='PC Receitas'!$O$13,E410='PC Receitas'!$O$14)),-J410,0))</f>
        <v>-97728.980000000069</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Receitas'!$O$6)),J411,IF(AND(L411="Pago",OR(E411='PC Receitas'!$O$7,E411='PC Receitas'!$O$8,E411='PC Receitas'!$O$9,E411='PC Receitas'!$O$10,E411='PC Receitas'!$O$11,E411='PC Receitas'!$O$12,E411='PC Receitas'!$O$13,E411='PC Receitas'!$O$14)),-J411,0))</f>
        <v>-97728.980000000069</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Receitas'!$O$6)),J412,IF(AND(L412="Pago",OR(E412='PC Receitas'!$O$7,E412='PC Receitas'!$O$8,E412='PC Receitas'!$O$9,E412='PC Receitas'!$O$10,E412='PC Receitas'!$O$11,E412='PC Receitas'!$O$12,E412='PC Receitas'!$O$13,E412='PC Receitas'!$O$14)),-J412,0))</f>
        <v>-97728.980000000069</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Receitas'!$O$6)),J413,IF(AND(L413="Pago",OR(E413='PC Receitas'!$O$7,E413='PC Receitas'!$O$8,E413='PC Receitas'!$O$9,E413='PC Receitas'!$O$10,E413='PC Receitas'!$O$11,E413='PC Receitas'!$O$12,E413='PC Receitas'!$O$13,E413='PC Receitas'!$O$14)),-J413,0))</f>
        <v>-97728.980000000069</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Receitas'!$O$6)),J414,IF(AND(L414="Pago",OR(E414='PC Receitas'!$O$7,E414='PC Receitas'!$O$8,E414='PC Receitas'!$O$9,E414='PC Receitas'!$O$10,E414='PC Receitas'!$O$11,E414='PC Receitas'!$O$12,E414='PC Receitas'!$O$13,E414='PC Receitas'!$O$14)),-J414,0))</f>
        <v>-97728.980000000069</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Receitas'!$O$6)),J415,IF(AND(L415="Pago",OR(E415='PC Receitas'!$O$7,E415='PC Receitas'!$O$8,E415='PC Receitas'!$O$9,E415='PC Receitas'!$O$10,E415='PC Receitas'!$O$11,E415='PC Receitas'!$O$12,E415='PC Receitas'!$O$13,E415='PC Receitas'!$O$14)),-J415,0))</f>
        <v>-97728.980000000069</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Receitas'!$O$6)),J416,IF(AND(L416="Pago",OR(E416='PC Receitas'!$O$7,E416='PC Receitas'!$O$8,E416='PC Receitas'!$O$9,E416='PC Receitas'!$O$10,E416='PC Receitas'!$O$11,E416='PC Receitas'!$O$12,E416='PC Receitas'!$O$13,E416='PC Receitas'!$O$14)),-J416,0))</f>
        <v>-97728.980000000069</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Receitas'!$O$6)),J417,IF(AND(L417="Pago",OR(E417='PC Receitas'!$O$7,E417='PC Receitas'!$O$8,E417='PC Receitas'!$O$9,E417='PC Receitas'!$O$10,E417='PC Receitas'!$O$11,E417='PC Receitas'!$O$12,E417='PC Receitas'!$O$13,E417='PC Receitas'!$O$14)),-J417,0))</f>
        <v>-97728.980000000069</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Receitas'!$O$6)),J418,IF(AND(L418="Pago",OR(E418='PC Receitas'!$O$7,E418='PC Receitas'!$O$8,E418='PC Receitas'!$O$9,E418='PC Receitas'!$O$10,E418='PC Receitas'!$O$11,E418='PC Receitas'!$O$12,E418='PC Receitas'!$O$13,E418='PC Receitas'!$O$14)),-J418,0))</f>
        <v>-97728.980000000069</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Receitas'!$O$6)),J419,IF(AND(L419="Pago",OR(E419='PC Receitas'!$O$7,E419='PC Receitas'!$O$8,E419='PC Receitas'!$O$9,E419='PC Receitas'!$O$10,E419='PC Receitas'!$O$11,E419='PC Receitas'!$O$12,E419='PC Receitas'!$O$13,E419='PC Receitas'!$O$14)),-J419,0))</f>
        <v>-97728.980000000069</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Receitas'!$O$6)),J420,IF(AND(L420="Pago",OR(E420='PC Receitas'!$O$7,E420='PC Receitas'!$O$8,E420='PC Receitas'!$O$9,E420='PC Receitas'!$O$10,E420='PC Receitas'!$O$11,E420='PC Receitas'!$O$12,E420='PC Receitas'!$O$13,E420='PC Receitas'!$O$14)),-J420,0))</f>
        <v>-97728.980000000069</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Receitas'!$O$6)),J421,IF(AND(L421="Pago",OR(E421='PC Receitas'!$O$7,E421='PC Receitas'!$O$8,E421='PC Receitas'!$O$9,E421='PC Receitas'!$O$10,E421='PC Receitas'!$O$11,E421='PC Receitas'!$O$12,E421='PC Receitas'!$O$13,E421='PC Receitas'!$O$14)),-J421,0))</f>
        <v>-97728.980000000069</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Receitas'!$O$6)),J422,IF(AND(L422="Pago",OR(E422='PC Receitas'!$O$7,E422='PC Receitas'!$O$8,E422='PC Receitas'!$O$9,E422='PC Receitas'!$O$10,E422='PC Receitas'!$O$11,E422='PC Receitas'!$O$12,E422='PC Receitas'!$O$13,E422='PC Receitas'!$O$14)),-J422,0))</f>
        <v>-97728.980000000069</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Receitas'!$O$6)),J423,IF(AND(L423="Pago",OR(E423='PC Receitas'!$O$7,E423='PC Receitas'!$O$8,E423='PC Receitas'!$O$9,E423='PC Receitas'!$O$10,E423='PC Receitas'!$O$11,E423='PC Receitas'!$O$12,E423='PC Receitas'!$O$13,E423='PC Receitas'!$O$14)),-J423,0))</f>
        <v>-97728.980000000069</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Receitas'!$O$6)),J424,IF(AND(L424="Pago",OR(E424='PC Receitas'!$O$7,E424='PC Receitas'!$O$8,E424='PC Receitas'!$O$9,E424='PC Receitas'!$O$10,E424='PC Receitas'!$O$11,E424='PC Receitas'!$O$12,E424='PC Receitas'!$O$13,E424='PC Receitas'!$O$14)),-J424,0))</f>
        <v>-97728.980000000069</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Receitas'!$O$6)),J425,IF(AND(L425="Pago",OR(E425='PC Receitas'!$O$7,E425='PC Receitas'!$O$8,E425='PC Receitas'!$O$9,E425='PC Receitas'!$O$10,E425='PC Receitas'!$O$11,E425='PC Receitas'!$O$12,E425='PC Receitas'!$O$13,E425='PC Receitas'!$O$14)),-J425,0))</f>
        <v>-97728.980000000069</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Receitas'!$O$6)),J426,IF(AND(L426="Pago",OR(E426='PC Receitas'!$O$7,E426='PC Receitas'!$O$8,E426='PC Receitas'!$O$9,E426='PC Receitas'!$O$10,E426='PC Receitas'!$O$11,E426='PC Receitas'!$O$12,E426='PC Receitas'!$O$13,E426='PC Receitas'!$O$14)),-J426,0))</f>
        <v>-97728.980000000069</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Receitas'!$O$6)),J427,IF(AND(L427="Pago",OR(E427='PC Receitas'!$O$7,E427='PC Receitas'!$O$8,E427='PC Receitas'!$O$9,E427='PC Receitas'!$O$10,E427='PC Receitas'!$O$11,E427='PC Receitas'!$O$12,E427='PC Receitas'!$O$13,E427='PC Receitas'!$O$14)),-J427,0))</f>
        <v>-97728.980000000069</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Receitas'!$O$6)),J428,IF(AND(L428="Pago",OR(E428='PC Receitas'!$O$7,E428='PC Receitas'!$O$8,E428='PC Receitas'!$O$9,E428='PC Receitas'!$O$10,E428='PC Receitas'!$O$11,E428='PC Receitas'!$O$12,E428='PC Receitas'!$O$13,E428='PC Receitas'!$O$14)),-J428,0))</f>
        <v>-97728.980000000069</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Receitas'!$O$6)),J429,IF(AND(L429="Pago",OR(E429='PC Receitas'!$O$7,E429='PC Receitas'!$O$8,E429='PC Receitas'!$O$9,E429='PC Receitas'!$O$10,E429='PC Receitas'!$O$11,E429='PC Receitas'!$O$12,E429='PC Receitas'!$O$13,E429='PC Receitas'!$O$14)),-J429,0))</f>
        <v>-97728.980000000069</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Receitas'!$O$6)),J430,IF(AND(L430="Pago",OR(E430='PC Receitas'!$O$7,E430='PC Receitas'!$O$8,E430='PC Receitas'!$O$9,E430='PC Receitas'!$O$10,E430='PC Receitas'!$O$11,E430='PC Receitas'!$O$12,E430='PC Receitas'!$O$13,E430='PC Receitas'!$O$14)),-J430,0))</f>
        <v>-97728.980000000069</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Receitas'!$O$6)),J431,IF(AND(L431="Pago",OR(E431='PC Receitas'!$O$7,E431='PC Receitas'!$O$8,E431='PC Receitas'!$O$9,E431='PC Receitas'!$O$10,E431='PC Receitas'!$O$11,E431='PC Receitas'!$O$12,E431='PC Receitas'!$O$13,E431='PC Receitas'!$O$14)),-J431,0))</f>
        <v>-97728.980000000069</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Receitas'!$O$6)),J432,IF(AND(L432="Pago",OR(E432='PC Receitas'!$O$7,E432='PC Receitas'!$O$8,E432='PC Receitas'!$O$9,E432='PC Receitas'!$O$10,E432='PC Receitas'!$O$11,E432='PC Receitas'!$O$12,E432='PC Receitas'!$O$13,E432='PC Receitas'!$O$14)),-J432,0))</f>
        <v>-97728.980000000069</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Receitas'!$O$6)),J433,IF(AND(L433="Pago",OR(E433='PC Receitas'!$O$7,E433='PC Receitas'!$O$8,E433='PC Receitas'!$O$9,E433='PC Receitas'!$O$10,E433='PC Receitas'!$O$11,E433='PC Receitas'!$O$12,E433='PC Receitas'!$O$13,E433='PC Receitas'!$O$14)),-J433,0))</f>
        <v>-97728.980000000069</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Receitas'!$O$6)),J434,IF(AND(L434="Pago",OR(E434='PC Receitas'!$O$7,E434='PC Receitas'!$O$8,E434='PC Receitas'!$O$9,E434='PC Receitas'!$O$10,E434='PC Receitas'!$O$11,E434='PC Receitas'!$O$12,E434='PC Receitas'!$O$13,E434='PC Receitas'!$O$14)),-J434,0))</f>
        <v>-97728.980000000069</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Receitas'!$O$6)),J435,IF(AND(L435="Pago",OR(E435='PC Receitas'!$O$7,E435='PC Receitas'!$O$8,E435='PC Receitas'!$O$9,E435='PC Receitas'!$O$10,E435='PC Receitas'!$O$11,E435='PC Receitas'!$O$12,E435='PC Receitas'!$O$13,E435='PC Receitas'!$O$14)),-J435,0))</f>
        <v>-97728.980000000069</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Receitas'!$O$6)),J436,IF(AND(L436="Pago",OR(E436='PC Receitas'!$O$7,E436='PC Receitas'!$O$8,E436='PC Receitas'!$O$9,E436='PC Receitas'!$O$10,E436='PC Receitas'!$O$11,E436='PC Receitas'!$O$12,E436='PC Receitas'!$O$13,E436='PC Receitas'!$O$14)),-J436,0))</f>
        <v>-97728.980000000069</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Receitas'!$O$6)),J437,IF(AND(L437="Pago",OR(E437='PC Receitas'!$O$7,E437='PC Receitas'!$O$8,E437='PC Receitas'!$O$9,E437='PC Receitas'!$O$10,E437='PC Receitas'!$O$11,E437='PC Receitas'!$O$12,E437='PC Receitas'!$O$13,E437='PC Receitas'!$O$14)),-J437,0))</f>
        <v>-97728.980000000069</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Receitas'!$O$6)),J438,IF(AND(L438="Pago",OR(E438='PC Receitas'!$O$7,E438='PC Receitas'!$O$8,E438='PC Receitas'!$O$9,E438='PC Receitas'!$O$10,E438='PC Receitas'!$O$11,E438='PC Receitas'!$O$12,E438='PC Receitas'!$O$13,E438='PC Receitas'!$O$14)),-J438,0))</f>
        <v>-97728.980000000069</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Receitas'!$O$6)),J439,IF(AND(L439="Pago",OR(E439='PC Receitas'!$O$7,E439='PC Receitas'!$O$8,E439='PC Receitas'!$O$9,E439='PC Receitas'!$O$10,E439='PC Receitas'!$O$11,E439='PC Receitas'!$O$12,E439='PC Receitas'!$O$13,E439='PC Receitas'!$O$14)),-J439,0))</f>
        <v>-97728.980000000069</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Receitas'!$O$6)),J440,IF(AND(L440="Pago",OR(E440='PC Receitas'!$O$7,E440='PC Receitas'!$O$8,E440='PC Receitas'!$O$9,E440='PC Receitas'!$O$10,E440='PC Receitas'!$O$11,E440='PC Receitas'!$O$12,E440='PC Receitas'!$O$13,E440='PC Receitas'!$O$14)),-J440,0))</f>
        <v>-97728.980000000069</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Receitas'!$O$6)),J441,IF(AND(L441="Pago",OR(E441='PC Receitas'!$O$7,E441='PC Receitas'!$O$8,E441='PC Receitas'!$O$9,E441='PC Receitas'!$O$10,E441='PC Receitas'!$O$11,E441='PC Receitas'!$O$12,E441='PC Receitas'!$O$13,E441='PC Receitas'!$O$14)),-J441,0))</f>
        <v>-97728.980000000069</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Receitas'!$O$6)),J442,IF(AND(L442="Pago",OR(E442='PC Receitas'!$O$7,E442='PC Receitas'!$O$8,E442='PC Receitas'!$O$9,E442='PC Receitas'!$O$10,E442='PC Receitas'!$O$11,E442='PC Receitas'!$O$12,E442='PC Receitas'!$O$13,E442='PC Receitas'!$O$14)),-J442,0))</f>
        <v>-97728.980000000069</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Receitas'!$O$6)),J443,IF(AND(L443="Pago",OR(E443='PC Receitas'!$O$7,E443='PC Receitas'!$O$8,E443='PC Receitas'!$O$9,E443='PC Receitas'!$O$10,E443='PC Receitas'!$O$11,E443='PC Receitas'!$O$12,E443='PC Receitas'!$O$13,E443='PC Receitas'!$O$14)),-J443,0))</f>
        <v>-97728.980000000069</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Receitas'!$O$6)),J444,IF(AND(L444="Pago",OR(E444='PC Receitas'!$O$7,E444='PC Receitas'!$O$8,E444='PC Receitas'!$O$9,E444='PC Receitas'!$O$10,E444='PC Receitas'!$O$11,E444='PC Receitas'!$O$12,E444='PC Receitas'!$O$13,E444='PC Receitas'!$O$14)),-J444,0))</f>
        <v>-97728.980000000069</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Receitas'!$O$6)),J445,IF(AND(L445="Pago",OR(E445='PC Receitas'!$O$7,E445='PC Receitas'!$O$8,E445='PC Receitas'!$O$9,E445='PC Receitas'!$O$10,E445='PC Receitas'!$O$11,E445='PC Receitas'!$O$12,E445='PC Receitas'!$O$13,E445='PC Receitas'!$O$14)),-J445,0))</f>
        <v>-97728.980000000069</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Receitas'!$O$6)),J446,IF(AND(L446="Pago",OR(E446='PC Receitas'!$O$7,E446='PC Receitas'!$O$8,E446='PC Receitas'!$O$9,E446='PC Receitas'!$O$10,E446='PC Receitas'!$O$11,E446='PC Receitas'!$O$12,E446='PC Receitas'!$O$13,E446='PC Receitas'!$O$14)),-J446,0))</f>
        <v>-97728.980000000069</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Receitas'!$O$6)),J447,IF(AND(L447="Pago",OR(E447='PC Receitas'!$O$7,E447='PC Receitas'!$O$8,E447='PC Receitas'!$O$9,E447='PC Receitas'!$O$10,E447='PC Receitas'!$O$11,E447='PC Receitas'!$O$12,E447='PC Receitas'!$O$13,E447='PC Receitas'!$O$14)),-J447,0))</f>
        <v>-97728.980000000069</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Receitas'!$O$6)),J448,IF(AND(L448="Pago",OR(E448='PC Receitas'!$O$7,E448='PC Receitas'!$O$8,E448='PC Receitas'!$O$9,E448='PC Receitas'!$O$10,E448='PC Receitas'!$O$11,E448='PC Receitas'!$O$12,E448='PC Receitas'!$O$13,E448='PC Receitas'!$O$14)),-J448,0))</f>
        <v>-97728.980000000069</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Receitas'!$O$6)),J449,IF(AND(L449="Pago",OR(E449='PC Receitas'!$O$7,E449='PC Receitas'!$O$8,E449='PC Receitas'!$O$9,E449='PC Receitas'!$O$10,E449='PC Receitas'!$O$11,E449='PC Receitas'!$O$12,E449='PC Receitas'!$O$13,E449='PC Receitas'!$O$14)),-J449,0))</f>
        <v>-97728.980000000069</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Receitas'!$O$6)),J450,IF(AND(L450="Pago",OR(E450='PC Receitas'!$O$7,E450='PC Receitas'!$O$8,E450='PC Receitas'!$O$9,E450='PC Receitas'!$O$10,E450='PC Receitas'!$O$11,E450='PC Receitas'!$O$12,E450='PC Receitas'!$O$13,E450='PC Receitas'!$O$14)),-J450,0))</f>
        <v>-97728.980000000069</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Receitas'!$O$6)),J451,IF(AND(L451="Pago",OR(E451='PC Receitas'!$O$7,E451='PC Receitas'!$O$8,E451='PC Receitas'!$O$9,E451='PC Receitas'!$O$10,E451='PC Receitas'!$O$11,E451='PC Receitas'!$O$12,E451='PC Receitas'!$O$13,E451='PC Receitas'!$O$14)),-J451,0))</f>
        <v>-97728.980000000069</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Receitas'!$O$6)),J452,IF(AND(L452="Pago",OR(E452='PC Receitas'!$O$7,E452='PC Receitas'!$O$8,E452='PC Receitas'!$O$9,E452='PC Receitas'!$O$10,E452='PC Receitas'!$O$11,E452='PC Receitas'!$O$12,E452='PC Receitas'!$O$13,E452='PC Receitas'!$O$14)),-J452,0))</f>
        <v>-97728.980000000069</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Receitas'!$O$6)),J453,IF(AND(L453="Pago",OR(E453='PC Receitas'!$O$7,E453='PC Receitas'!$O$8,E453='PC Receitas'!$O$9,E453='PC Receitas'!$O$10,E453='PC Receitas'!$O$11,E453='PC Receitas'!$O$12,E453='PC Receitas'!$O$13,E453='PC Receitas'!$O$14)),-J453,0))</f>
        <v>-97728.980000000069</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Receitas'!$O$6)),J454,IF(AND(L454="Pago",OR(E454='PC Receitas'!$O$7,E454='PC Receitas'!$O$8,E454='PC Receitas'!$O$9,E454='PC Receitas'!$O$10,E454='PC Receitas'!$O$11,E454='PC Receitas'!$O$12,E454='PC Receitas'!$O$13,E454='PC Receitas'!$O$14)),-J454,0))</f>
        <v>-97728.980000000069</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Receitas'!$O$6)),J455,IF(AND(L455="Pago",OR(E455='PC Receitas'!$O$7,E455='PC Receitas'!$O$8,E455='PC Receitas'!$O$9,E455='PC Receitas'!$O$10,E455='PC Receitas'!$O$11,E455='PC Receitas'!$O$12,E455='PC Receitas'!$O$13,E455='PC Receitas'!$O$14)),-J455,0))</f>
        <v>-97728.980000000069</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Receitas'!$O$6)),J456,IF(AND(L456="Pago",OR(E456='PC Receitas'!$O$7,E456='PC Receitas'!$O$8,E456='PC Receitas'!$O$9,E456='PC Receitas'!$O$10,E456='PC Receitas'!$O$11,E456='PC Receitas'!$O$12,E456='PC Receitas'!$O$13,E456='PC Receitas'!$O$14)),-J456,0))</f>
        <v>-97728.980000000069</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Receitas'!$O$6)),J457,IF(AND(L457="Pago",OR(E457='PC Receitas'!$O$7,E457='PC Receitas'!$O$8,E457='PC Receitas'!$O$9,E457='PC Receitas'!$O$10,E457='PC Receitas'!$O$11,E457='PC Receitas'!$O$12,E457='PC Receitas'!$O$13,E457='PC Receitas'!$O$14)),-J457,0))</f>
        <v>-97728.980000000069</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Receitas'!$O$6)),J458,IF(AND(L458="Pago",OR(E458='PC Receitas'!$O$7,E458='PC Receitas'!$O$8,E458='PC Receitas'!$O$9,E458='PC Receitas'!$O$10,E458='PC Receitas'!$O$11,E458='PC Receitas'!$O$12,E458='PC Receitas'!$O$13,E458='PC Receitas'!$O$14)),-J458,0))</f>
        <v>-97728.980000000069</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Receitas'!$O$6)),J459,IF(AND(L459="Pago",OR(E459='PC Receitas'!$O$7,E459='PC Receitas'!$O$8,E459='PC Receitas'!$O$9,E459='PC Receitas'!$O$10,E459='PC Receitas'!$O$11,E459='PC Receitas'!$O$12,E459='PC Receitas'!$O$13,E459='PC Receitas'!$O$14)),-J459,0))</f>
        <v>-97728.980000000069</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Receitas'!$O$6)),J460,IF(AND(L460="Pago",OR(E460='PC Receitas'!$O$7,E460='PC Receitas'!$O$8,E460='PC Receitas'!$O$9,E460='PC Receitas'!$O$10,E460='PC Receitas'!$O$11,E460='PC Receitas'!$O$12,E460='PC Receitas'!$O$13,E460='PC Receitas'!$O$14)),-J460,0))</f>
        <v>-97728.980000000069</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Receitas'!$O$6)),J461,IF(AND(L461="Pago",OR(E461='PC Receitas'!$O$7,E461='PC Receitas'!$O$8,E461='PC Receitas'!$O$9,E461='PC Receitas'!$O$10,E461='PC Receitas'!$O$11,E461='PC Receitas'!$O$12,E461='PC Receitas'!$O$13,E461='PC Receitas'!$O$14)),-J461,0))</f>
        <v>-97728.980000000069</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Receitas'!$O$6)),J462,IF(AND(L462="Pago",OR(E462='PC Receitas'!$O$7,E462='PC Receitas'!$O$8,E462='PC Receitas'!$O$9,E462='PC Receitas'!$O$10,E462='PC Receitas'!$O$11,E462='PC Receitas'!$O$12,E462='PC Receitas'!$O$13,E462='PC Receitas'!$O$14)),-J462,0))</f>
        <v>-97728.980000000069</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Receitas'!$O$6)),J463,IF(AND(L463="Pago",OR(E463='PC Receitas'!$O$7,E463='PC Receitas'!$O$8,E463='PC Receitas'!$O$9,E463='PC Receitas'!$O$10,E463='PC Receitas'!$O$11,E463='PC Receitas'!$O$12,E463='PC Receitas'!$O$13,E463='PC Receitas'!$O$14)),-J463,0))</f>
        <v>-97728.980000000069</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Receitas'!$O$6)),J464,IF(AND(L464="Pago",OR(E464='PC Receitas'!$O$7,E464='PC Receitas'!$O$8,E464='PC Receitas'!$O$9,E464='PC Receitas'!$O$10,E464='PC Receitas'!$O$11,E464='PC Receitas'!$O$12,E464='PC Receitas'!$O$13,E464='PC Receitas'!$O$14)),-J464,0))</f>
        <v>-97728.980000000069</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Receitas'!$O$6)),J465,IF(AND(L465="Pago",OR(E465='PC Receitas'!$O$7,E465='PC Receitas'!$O$8,E465='PC Receitas'!$O$9,E465='PC Receitas'!$O$10,E465='PC Receitas'!$O$11,E465='PC Receitas'!$O$12,E465='PC Receitas'!$O$13,E465='PC Receitas'!$O$14)),-J465,0))</f>
        <v>-97728.980000000069</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Receitas'!$O$6)),J466,IF(AND(L466="Pago",OR(E466='PC Receitas'!$O$7,E466='PC Receitas'!$O$8,E466='PC Receitas'!$O$9,E466='PC Receitas'!$O$10,E466='PC Receitas'!$O$11,E466='PC Receitas'!$O$12,E466='PC Receitas'!$O$13,E466='PC Receitas'!$O$14)),-J466,0))</f>
        <v>-97728.980000000069</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Receitas'!$O$6)),J467,IF(AND(L467="Pago",OR(E467='PC Receitas'!$O$7,E467='PC Receitas'!$O$8,E467='PC Receitas'!$O$9,E467='PC Receitas'!$O$10,E467='PC Receitas'!$O$11,E467='PC Receitas'!$O$12,E467='PC Receitas'!$O$13,E467='PC Receitas'!$O$14)),-J467,0))</f>
        <v>-97728.980000000069</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Receitas'!$O$6)),J468,IF(AND(L468="Pago",OR(E468='PC Receitas'!$O$7,E468='PC Receitas'!$O$8,E468='PC Receitas'!$O$9,E468='PC Receitas'!$O$10,E468='PC Receitas'!$O$11,E468='PC Receitas'!$O$12,E468='PC Receitas'!$O$13,E468='PC Receitas'!$O$14)),-J468,0))</f>
        <v>-97728.980000000069</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Receitas'!$O$6)),J469,IF(AND(L469="Pago",OR(E469='PC Receitas'!$O$7,E469='PC Receitas'!$O$8,E469='PC Receitas'!$O$9,E469='PC Receitas'!$O$10,E469='PC Receitas'!$O$11,E469='PC Receitas'!$O$12,E469='PC Receitas'!$O$13,E469='PC Receitas'!$O$14)),-J469,0))</f>
        <v>-97728.980000000069</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Receitas'!$O$6)),J470,IF(AND(L470="Pago",OR(E470='PC Receitas'!$O$7,E470='PC Receitas'!$O$8,E470='PC Receitas'!$O$9,E470='PC Receitas'!$O$10,E470='PC Receitas'!$O$11,E470='PC Receitas'!$O$12,E470='PC Receitas'!$O$13,E470='PC Receitas'!$O$14)),-J470,0))</f>
        <v>-97728.980000000069</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Receitas'!$O$6)),J471,IF(AND(L471="Pago",OR(E471='PC Receitas'!$O$7,E471='PC Receitas'!$O$8,E471='PC Receitas'!$O$9,E471='PC Receitas'!$O$10,E471='PC Receitas'!$O$11,E471='PC Receitas'!$O$12,E471='PC Receitas'!$O$13,E471='PC Receitas'!$O$14)),-J471,0))</f>
        <v>-97728.980000000069</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Receitas'!$O$6)),J472,IF(AND(L472="Pago",OR(E472='PC Receitas'!$O$7,E472='PC Receitas'!$O$8,E472='PC Receitas'!$O$9,E472='PC Receitas'!$O$10,E472='PC Receitas'!$O$11,E472='PC Receitas'!$O$12,E472='PC Receitas'!$O$13,E472='PC Receitas'!$O$14)),-J472,0))</f>
        <v>-97728.980000000069</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Receitas'!$O$6)),J473,IF(AND(L473="Pago",OR(E473='PC Receitas'!$O$7,E473='PC Receitas'!$O$8,E473='PC Receitas'!$O$9,E473='PC Receitas'!$O$10,E473='PC Receitas'!$O$11,E473='PC Receitas'!$O$12,E473='PC Receitas'!$O$13,E473='PC Receitas'!$O$14)),-J473,0))</f>
        <v>-97728.980000000069</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Receitas'!$O$6)),J474,IF(AND(L474="Pago",OR(E474='PC Receitas'!$O$7,E474='PC Receitas'!$O$8,E474='PC Receitas'!$O$9,E474='PC Receitas'!$O$10,E474='PC Receitas'!$O$11,E474='PC Receitas'!$O$12,E474='PC Receitas'!$O$13,E474='PC Receitas'!$O$14)),-J474,0))</f>
        <v>-97728.980000000069</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Receitas'!$O$6)),J475,IF(AND(L475="Pago",OR(E475='PC Receitas'!$O$7,E475='PC Receitas'!$O$8,E475='PC Receitas'!$O$9,E475='PC Receitas'!$O$10,E475='PC Receitas'!$O$11,E475='PC Receitas'!$O$12,E475='PC Receitas'!$O$13,E475='PC Receitas'!$O$14)),-J475,0))</f>
        <v>-97728.980000000069</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Receitas'!$O$6)),J476,IF(AND(L476="Pago",OR(E476='PC Receitas'!$O$7,E476='PC Receitas'!$O$8,E476='PC Receitas'!$O$9,E476='PC Receitas'!$O$10,E476='PC Receitas'!$O$11,E476='PC Receitas'!$O$12,E476='PC Receitas'!$O$13,E476='PC Receitas'!$O$14)),-J476,0))</f>
        <v>-97728.980000000069</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Receitas'!$O$6)),J477,IF(AND(L477="Pago",OR(E477='PC Receitas'!$O$7,E477='PC Receitas'!$O$8,E477='PC Receitas'!$O$9,E477='PC Receitas'!$O$10,E477='PC Receitas'!$O$11,E477='PC Receitas'!$O$12,E477='PC Receitas'!$O$13,E477='PC Receitas'!$O$14)),-J477,0))</f>
        <v>-97728.980000000069</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Receitas'!$O$6)),J478,IF(AND(L478="Pago",OR(E478='PC Receitas'!$O$7,E478='PC Receitas'!$O$8,E478='PC Receitas'!$O$9,E478='PC Receitas'!$O$10,E478='PC Receitas'!$O$11,E478='PC Receitas'!$O$12,E478='PC Receitas'!$O$13,E478='PC Receitas'!$O$14)),-J478,0))</f>
        <v>-97728.980000000069</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Receitas'!$O$6)),J479,IF(AND(L479="Pago",OR(E479='PC Receitas'!$O$7,E479='PC Receitas'!$O$8,E479='PC Receitas'!$O$9,E479='PC Receitas'!$O$10,E479='PC Receitas'!$O$11,E479='PC Receitas'!$O$12,E479='PC Receitas'!$O$13,E479='PC Receitas'!$O$14)),-J479,0))</f>
        <v>-97728.980000000069</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Receitas'!$O$6)),J480,IF(AND(L480="Pago",OR(E480='PC Receitas'!$O$7,E480='PC Receitas'!$O$8,E480='PC Receitas'!$O$9,E480='PC Receitas'!$O$10,E480='PC Receitas'!$O$11,E480='PC Receitas'!$O$12,E480='PC Receitas'!$O$13,E480='PC Receitas'!$O$14)),-J480,0))</f>
        <v>-97728.980000000069</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Receitas'!$O$6)),J481,IF(AND(L481="Pago",OR(E481='PC Receitas'!$O$7,E481='PC Receitas'!$O$8,E481='PC Receitas'!$O$9,E481='PC Receitas'!$O$10,E481='PC Receitas'!$O$11,E481='PC Receitas'!$O$12,E481='PC Receitas'!$O$13,E481='PC Receitas'!$O$14)),-J481,0))</f>
        <v>-97728.980000000069</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Receitas'!$O$6)),J482,IF(AND(L482="Pago",OR(E482='PC Receitas'!$O$7,E482='PC Receitas'!$O$8,E482='PC Receitas'!$O$9,E482='PC Receitas'!$O$10,E482='PC Receitas'!$O$11,E482='PC Receitas'!$O$12,E482='PC Receitas'!$O$13,E482='PC Receitas'!$O$14)),-J482,0))</f>
        <v>-97728.980000000069</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Receitas'!$O$6)),J483,IF(AND(L483="Pago",OR(E483='PC Receitas'!$O$7,E483='PC Receitas'!$O$8,E483='PC Receitas'!$O$9,E483='PC Receitas'!$O$10,E483='PC Receitas'!$O$11,E483='PC Receitas'!$O$12,E483='PC Receitas'!$O$13,E483='PC Receitas'!$O$14)),-J483,0))</f>
        <v>-97728.980000000069</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Receitas'!$O$6)),J484,IF(AND(L484="Pago",OR(E484='PC Receitas'!$O$7,E484='PC Receitas'!$O$8,E484='PC Receitas'!$O$9,E484='PC Receitas'!$O$10,E484='PC Receitas'!$O$11,E484='PC Receitas'!$O$12,E484='PC Receitas'!$O$13,E484='PC Receitas'!$O$14)),-J484,0))</f>
        <v>-97728.980000000069</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Receitas'!$O$6)),J485,IF(AND(L485="Pago",OR(E485='PC Receitas'!$O$7,E485='PC Receitas'!$O$8,E485='PC Receitas'!$O$9,E485='PC Receitas'!$O$10,E485='PC Receitas'!$O$11,E485='PC Receitas'!$O$12,E485='PC Receitas'!$O$13,E485='PC Receitas'!$O$14)),-J485,0))</f>
        <v>-97728.980000000069</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Receitas'!$O$6)),J486,IF(AND(L486="Pago",OR(E486='PC Receitas'!$O$7,E486='PC Receitas'!$O$8,E486='PC Receitas'!$O$9,E486='PC Receitas'!$O$10,E486='PC Receitas'!$O$11,E486='PC Receitas'!$O$12,E486='PC Receitas'!$O$13,E486='PC Receitas'!$O$14)),-J486,0))</f>
        <v>-97728.980000000069</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Receitas'!$O$6)),J487,IF(AND(L487="Pago",OR(E487='PC Receitas'!$O$7,E487='PC Receitas'!$O$8,E487='PC Receitas'!$O$9,E487='PC Receitas'!$O$10,E487='PC Receitas'!$O$11,E487='PC Receitas'!$O$12,E487='PC Receitas'!$O$13,E487='PC Receitas'!$O$14)),-J487,0))</f>
        <v>-97728.980000000069</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Receitas'!$O$6)),J488,IF(AND(L488="Pago",OR(E488='PC Receitas'!$O$7,E488='PC Receitas'!$O$8,E488='PC Receitas'!$O$9,E488='PC Receitas'!$O$10,E488='PC Receitas'!$O$11,E488='PC Receitas'!$O$12,E488='PC Receitas'!$O$13,E488='PC Receitas'!$O$14)),-J488,0))</f>
        <v>-97728.980000000069</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Receitas'!$O$6)),J489,IF(AND(L489="Pago",OR(E489='PC Receitas'!$O$7,E489='PC Receitas'!$O$8,E489='PC Receitas'!$O$9,E489='PC Receitas'!$O$10,E489='PC Receitas'!$O$11,E489='PC Receitas'!$O$12,E489='PC Receitas'!$O$13,E489='PC Receitas'!$O$14)),-J489,0))</f>
        <v>-97728.980000000069</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Receitas'!$O$6)),J490,IF(AND(L490="Pago",OR(E490='PC Receitas'!$O$7,E490='PC Receitas'!$O$8,E490='PC Receitas'!$O$9,E490='PC Receitas'!$O$10,E490='PC Receitas'!$O$11,E490='PC Receitas'!$O$12,E490='PC Receitas'!$O$13,E490='PC Receitas'!$O$14)),-J490,0))</f>
        <v>-97728.980000000069</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Receitas'!$O$6)),J491,IF(AND(L491="Pago",OR(E491='PC Receitas'!$O$7,E491='PC Receitas'!$O$8,E491='PC Receitas'!$O$9,E491='PC Receitas'!$O$10,E491='PC Receitas'!$O$11,E491='PC Receitas'!$O$12,E491='PC Receitas'!$O$13,E491='PC Receitas'!$O$14)),-J491,0))</f>
        <v>-97728.980000000069</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Receitas'!$O$6)),J492,IF(AND(L492="Pago",OR(E492='PC Receitas'!$O$7,E492='PC Receitas'!$O$8,E492='PC Receitas'!$O$9,E492='PC Receitas'!$O$10,E492='PC Receitas'!$O$11,E492='PC Receitas'!$O$12,E492='PC Receitas'!$O$13,E492='PC Receitas'!$O$14)),-J492,0))</f>
        <v>-97728.980000000069</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Receitas'!$O$6)),J493,IF(AND(L493="Pago",OR(E493='PC Receitas'!$O$7,E493='PC Receitas'!$O$8,E493='PC Receitas'!$O$9,E493='PC Receitas'!$O$10,E493='PC Receitas'!$O$11,E493='PC Receitas'!$O$12,E493='PC Receitas'!$O$13,E493='PC Receitas'!$O$14)),-J493,0))</f>
        <v>-97728.980000000069</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Receitas'!$O$6)),J494,IF(AND(L494="Pago",OR(E494='PC Receitas'!$O$7,E494='PC Receitas'!$O$8,E494='PC Receitas'!$O$9,E494='PC Receitas'!$O$10,E494='PC Receitas'!$O$11,E494='PC Receitas'!$O$12,E494='PC Receitas'!$O$13,E494='PC Receitas'!$O$14)),-J494,0))</f>
        <v>-97728.980000000069</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Receitas'!$O$6)),J495,IF(AND(L495="Pago",OR(E495='PC Receitas'!$O$7,E495='PC Receitas'!$O$8,E495='PC Receitas'!$O$9,E495='PC Receitas'!$O$10,E495='PC Receitas'!$O$11,E495='PC Receitas'!$O$12,E495='PC Receitas'!$O$13,E495='PC Receitas'!$O$14)),-J495,0))</f>
        <v>-97728.980000000069</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Receitas'!$O$6)),J496,IF(AND(L496="Pago",OR(E496='PC Receitas'!$O$7,E496='PC Receitas'!$O$8,E496='PC Receitas'!$O$9,E496='PC Receitas'!$O$10,E496='PC Receitas'!$O$11,E496='PC Receitas'!$O$12,E496='PC Receitas'!$O$13,E496='PC Receitas'!$O$14)),-J496,0))</f>
        <v>-97728.980000000069</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Receitas'!$O$6)),J497,IF(AND(L497="Pago",OR(E497='PC Receitas'!$O$7,E497='PC Receitas'!$O$8,E497='PC Receitas'!$O$9,E497='PC Receitas'!$O$10,E497='PC Receitas'!$O$11,E497='PC Receitas'!$O$12,E497='PC Receitas'!$O$13,E497='PC Receitas'!$O$14)),-J497,0))</f>
        <v>-97728.980000000069</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Receitas'!$O$6)),J498,IF(AND(L498="Pago",OR(E498='PC Receitas'!$O$7,E498='PC Receitas'!$O$8,E498='PC Receitas'!$O$9,E498='PC Receitas'!$O$10,E498='PC Receitas'!$O$11,E498='PC Receitas'!$O$12,E498='PC Receitas'!$O$13,E498='PC Receitas'!$O$14)),-J498,0))</f>
        <v>-97728.980000000069</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Receitas'!$O$6)),J499,IF(AND(L499="Pago",OR(E499='PC Receitas'!$O$7,E499='PC Receitas'!$O$8,E499='PC Receitas'!$O$9,E499='PC Receitas'!$O$10,E499='PC Receitas'!$O$11,E499='PC Receitas'!$O$12,E499='PC Receitas'!$O$13,E499='PC Receitas'!$O$14)),-J499,0))</f>
        <v>-97728.980000000069</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Receitas'!$O$6)),J500,IF(AND(L500="Pago",OR(E500='PC Receitas'!$O$7,E500='PC Receitas'!$O$8,E500='PC Receitas'!$O$9,E500='PC Receitas'!$O$10,E500='PC Receitas'!$O$11,E500='PC Receitas'!$O$12,E500='PC Receitas'!$O$13,E500='PC Receitas'!$O$14)),-J500,0))</f>
        <v>-97728.980000000069</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Receitas'!$O$6)),J501,IF(AND(L501="Pago",OR(E501='PC Receitas'!$O$7,E501='PC Receitas'!$O$8,E501='PC Receitas'!$O$9,E501='PC Receitas'!$O$10,E501='PC Receitas'!$O$11,E501='PC Receitas'!$O$12,E501='PC Receitas'!$O$13,E501='PC Receitas'!$O$14)),-J501,0))</f>
        <v>-97728.980000000069</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Receitas'!$O$6)),J502,IF(AND(L502="Pago",OR(E502='PC Receitas'!$O$7,E502='PC Receitas'!$O$8,E502='PC Receitas'!$O$9,E502='PC Receitas'!$O$10,E502='PC Receitas'!$O$11,E502='PC Receitas'!$O$12,E502='PC Receitas'!$O$13,E502='PC Receitas'!$O$14)),-J502,0))</f>
        <v>-97728.980000000069</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Receitas'!$O$6)),J503,IF(AND(L503="Pago",OR(E503='PC Receitas'!$O$7,E503='PC Receitas'!$O$8,E503='PC Receitas'!$O$9,E503='PC Receitas'!$O$10,E503='PC Receitas'!$O$11,E503='PC Receitas'!$O$12,E503='PC Receitas'!$O$13,E503='PC Receitas'!$O$14)),-J503,0))</f>
        <v>-97728.980000000069</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Receitas'!$O$6)),J504,IF(AND(L504="Pago",OR(E504='PC Receitas'!$O$7,E504='PC Receitas'!$O$8,E504='PC Receitas'!$O$9,E504='PC Receitas'!$O$10,E504='PC Receitas'!$O$11,E504='PC Receitas'!$O$12,E504='PC Receitas'!$O$13,E504='PC Receitas'!$O$14)),-J504,0))</f>
        <v>-97728.980000000069</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Receitas'!$O$6)),J505,IF(AND(L505="Pago",OR(E505='PC Receitas'!$O$7,E505='PC Receitas'!$O$8,E505='PC Receitas'!$O$9,E505='PC Receitas'!$O$10,E505='PC Receitas'!$O$11,E505='PC Receitas'!$O$12,E505='PC Receitas'!$O$13,E505='PC Receitas'!$O$14)),-J505,0))</f>
        <v>-97728.980000000069</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Receitas'!$O$6)),J506,IF(AND(L506="Pago",OR(E506='PC Receitas'!$O$7,E506='PC Receitas'!$O$8,E506='PC Receitas'!$O$9,E506='PC Receitas'!$O$10,E506='PC Receitas'!$O$11,E506='PC Receitas'!$O$12,E506='PC Receitas'!$O$13,E506='PC Receitas'!$O$14)),-J506,0))</f>
        <v>-97728.980000000069</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Receitas'!$O$6)),J507,IF(AND(L507="Pago",OR(E507='PC Receitas'!$O$7,E507='PC Receitas'!$O$8,E507='PC Receitas'!$O$9,E507='PC Receitas'!$O$10,E507='PC Receitas'!$O$11,E507='PC Receitas'!$O$12,E507='PC Receitas'!$O$13,E507='PC Receitas'!$O$14)),-J507,0))</f>
        <v>-97728.980000000069</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Receitas'!$O$6)),J508,IF(AND(L508="Pago",OR(E508='PC Receitas'!$O$7,E508='PC Receitas'!$O$8,E508='PC Receitas'!$O$9,E508='PC Receitas'!$O$10,E508='PC Receitas'!$O$11,E508='PC Receitas'!$O$12,E508='PC Receitas'!$O$13,E508='PC Receitas'!$O$14)),-J508,0))</f>
        <v>-97728.980000000069</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Receitas'!$O$6)),J509,IF(AND(L509="Pago",OR(E509='PC Receitas'!$O$7,E509='PC Receitas'!$O$8,E509='PC Receitas'!$O$9,E509='PC Receitas'!$O$10,E509='PC Receitas'!$O$11,E509='PC Receitas'!$O$12,E509='PC Receitas'!$O$13,E509='PC Receitas'!$O$14)),-J509,0))</f>
        <v>-97728.980000000069</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Receitas'!$O$6)),J510,IF(AND(L510="Pago",OR(E510='PC Receitas'!$O$7,E510='PC Receitas'!$O$8,E510='PC Receitas'!$O$9,E510='PC Receitas'!$O$10,E510='PC Receitas'!$O$11,E510='PC Receitas'!$O$12,E510='PC Receitas'!$O$13,E510='PC Receitas'!$O$14)),-J510,0))</f>
        <v>-97728.980000000069</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Receitas'!$O$6)),J511,IF(AND(L511="Pago",OR(E511='PC Receitas'!$O$7,E511='PC Receitas'!$O$8,E511='PC Receitas'!$O$9,E511='PC Receitas'!$O$10,E511='PC Receitas'!$O$11,E511='PC Receitas'!$O$12,E511='PC Receitas'!$O$13,E511='PC Receitas'!$O$14)),-J511,0))</f>
        <v>-97728.980000000069</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Receitas'!$O$6)),J512,IF(AND(L512="Pago",OR(E512='PC Receitas'!$O$7,E512='PC Receitas'!$O$8,E512='PC Receitas'!$O$9,E512='PC Receitas'!$O$10,E512='PC Receitas'!$O$11,E512='PC Receitas'!$O$12,E512='PC Receitas'!$O$13,E512='PC Receitas'!$O$14)),-J512,0))</f>
        <v>-97728.980000000069</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Receitas'!$O$6)),J513,IF(AND(L513="Pago",OR(E513='PC Receitas'!$O$7,E513='PC Receitas'!$O$8,E513='PC Receitas'!$O$9,E513='PC Receitas'!$O$10,E513='PC Receitas'!$O$11,E513='PC Receitas'!$O$12,E513='PC Receitas'!$O$13,E513='PC Receitas'!$O$14)),-J513,0))</f>
        <v>-97728.980000000069</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Receitas'!$O$6)),J514,IF(AND(L514="Pago",OR(E514='PC Receitas'!$O$7,E514='PC Receitas'!$O$8,E514='PC Receitas'!$O$9,E514='PC Receitas'!$O$10,E514='PC Receitas'!$O$11,E514='PC Receitas'!$O$12,E514='PC Receitas'!$O$13,E514='PC Receitas'!$O$14)),-J514,0))</f>
        <v>-97728.980000000069</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Receitas'!$O$6)),J515,IF(AND(L515="Pago",OR(E515='PC Receitas'!$O$7,E515='PC Receitas'!$O$8,E515='PC Receitas'!$O$9,E515='PC Receitas'!$O$10,E515='PC Receitas'!$O$11,E515='PC Receitas'!$O$12,E515='PC Receitas'!$O$13,E515='PC Receitas'!$O$14)),-J515,0))</f>
        <v>-97728.980000000069</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Receitas'!$O$6)),J516,IF(AND(L516="Pago",OR(E516='PC Receitas'!$O$7,E516='PC Receitas'!$O$8,E516='PC Receitas'!$O$9,E516='PC Receitas'!$O$10,E516='PC Receitas'!$O$11,E516='PC Receitas'!$O$12,E516='PC Receitas'!$O$13,E516='PC Receitas'!$O$14)),-J516,0))</f>
        <v>-97728.980000000069</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Receitas'!$O$6)),J517,IF(AND(L517="Pago",OR(E517='PC Receitas'!$O$7,E517='PC Receitas'!$O$8,E517='PC Receitas'!$O$9,E517='PC Receitas'!$O$10,E517='PC Receitas'!$O$11,E517='PC Receitas'!$O$12,E517='PC Receitas'!$O$13,E517='PC Receitas'!$O$14)),-J517,0))</f>
        <v>-97728.980000000069</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Receitas'!$O$6)),J518,IF(AND(L518="Pago",OR(E518='PC Receitas'!$O$7,E518='PC Receitas'!$O$8,E518='PC Receitas'!$O$9,E518='PC Receitas'!$O$10,E518='PC Receitas'!$O$11,E518='PC Receitas'!$O$12,E518='PC Receitas'!$O$13,E518='PC Receitas'!$O$14)),-J518,0))</f>
        <v>-97728.980000000069</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Receitas'!$O$6)),J519,IF(AND(L519="Pago",OR(E519='PC Receitas'!$O$7,E519='PC Receitas'!$O$8,E519='PC Receitas'!$O$9,E519='PC Receitas'!$O$10,E519='PC Receitas'!$O$11,E519='PC Receitas'!$O$12,E519='PC Receitas'!$O$13,E519='PC Receitas'!$O$14)),-J519,0))</f>
        <v>-97728.980000000069</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Receitas'!$O$6)),J520,IF(AND(L520="Pago",OR(E520='PC Receitas'!$O$7,E520='PC Receitas'!$O$8,E520='PC Receitas'!$O$9,E520='PC Receitas'!$O$10,E520='PC Receitas'!$O$11,E520='PC Receitas'!$O$12,E520='PC Receitas'!$O$13,E520='PC Receitas'!$O$14)),-J520,0))</f>
        <v>-97728.980000000069</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Receitas'!$O$6)),J521,IF(AND(L521="Pago",OR(E521='PC Receitas'!$O$7,E521='PC Receitas'!$O$8,E521='PC Receitas'!$O$9,E521='PC Receitas'!$O$10,E521='PC Receitas'!$O$11,E521='PC Receitas'!$O$12,E521='PC Receitas'!$O$13,E521='PC Receitas'!$O$14)),-J521,0))</f>
        <v>-97728.980000000069</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Receitas'!$O$6)),J522,IF(AND(L522="Pago",OR(E522='PC Receitas'!$O$7,E522='PC Receitas'!$O$8,E522='PC Receitas'!$O$9,E522='PC Receitas'!$O$10,E522='PC Receitas'!$O$11,E522='PC Receitas'!$O$12,E522='PC Receitas'!$O$13,E522='PC Receitas'!$O$14)),-J522,0))</f>
        <v>-97728.980000000069</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Receitas'!$O$6)),J523,IF(AND(L523="Pago",OR(E523='PC Receitas'!$O$7,E523='PC Receitas'!$O$8,E523='PC Receitas'!$O$9,E523='PC Receitas'!$O$10,E523='PC Receitas'!$O$11,E523='PC Receitas'!$O$12,E523='PC Receitas'!$O$13,E523='PC Receitas'!$O$14)),-J523,0))</f>
        <v>-97728.980000000069</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Receitas'!$O$6)),J524,IF(AND(L524="Pago",OR(E524='PC Receitas'!$O$7,E524='PC Receitas'!$O$8,E524='PC Receitas'!$O$9,E524='PC Receitas'!$O$10,E524='PC Receitas'!$O$11,E524='PC Receitas'!$O$12,E524='PC Receitas'!$O$13,E524='PC Receitas'!$O$14)),-J524,0))</f>
        <v>-97728.980000000069</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Receitas'!$O$6)),J525,IF(AND(L525="Pago",OR(E525='PC Receitas'!$O$7,E525='PC Receitas'!$O$8,E525='PC Receitas'!$O$9,E525='PC Receitas'!$O$10,E525='PC Receitas'!$O$11,E525='PC Receitas'!$O$12,E525='PC Receitas'!$O$13,E525='PC Receitas'!$O$14)),-J525,0))</f>
        <v>-97728.980000000069</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Receitas'!$O$6)),J526,IF(AND(L526="Pago",OR(E526='PC Receitas'!$O$7,E526='PC Receitas'!$O$8,E526='PC Receitas'!$O$9,E526='PC Receitas'!$O$10,E526='PC Receitas'!$O$11,E526='PC Receitas'!$O$12,E526='PC Receitas'!$O$13,E526='PC Receitas'!$O$14)),-J526,0))</f>
        <v>-97728.980000000069</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Receitas'!$O$6)),J527,IF(AND(L527="Pago",OR(E527='PC Receitas'!$O$7,E527='PC Receitas'!$O$8,E527='PC Receitas'!$O$9,E527='PC Receitas'!$O$10,E527='PC Receitas'!$O$11,E527='PC Receitas'!$O$12,E527='PC Receitas'!$O$13,E527='PC Receitas'!$O$14)),-J527,0))</f>
        <v>-97728.980000000069</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Receitas'!$O$6)),J528,IF(AND(L528="Pago",OR(E528='PC Receitas'!$O$7,E528='PC Receitas'!$O$8,E528='PC Receitas'!$O$9,E528='PC Receitas'!$O$10,E528='PC Receitas'!$O$11,E528='PC Receitas'!$O$12,E528='PC Receitas'!$O$13,E528='PC Receitas'!$O$14)),-J528,0))</f>
        <v>-97728.980000000069</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Receitas'!$O$6)),J529,IF(AND(L529="Pago",OR(E529='PC Receitas'!$O$7,E529='PC Receitas'!$O$8,E529='PC Receitas'!$O$9,E529='PC Receitas'!$O$10,E529='PC Receitas'!$O$11,E529='PC Receitas'!$O$12,E529='PC Receitas'!$O$13,E529='PC Receitas'!$O$14)),-J529,0))</f>
        <v>-97728.980000000069</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Receitas'!$O$6)),J530,IF(AND(L530="Pago",OR(E530='PC Receitas'!$O$7,E530='PC Receitas'!$O$8,E530='PC Receitas'!$O$9,E530='PC Receitas'!$O$10,E530='PC Receitas'!$O$11,E530='PC Receitas'!$O$12,E530='PC Receitas'!$O$13,E530='PC Receitas'!$O$14)),-J530,0))</f>
        <v>-97728.980000000069</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Receitas'!$O$6)),J531,IF(AND(L531="Pago",OR(E531='PC Receitas'!$O$7,E531='PC Receitas'!$O$8,E531='PC Receitas'!$O$9,E531='PC Receitas'!$O$10,E531='PC Receitas'!$O$11,E531='PC Receitas'!$O$12,E531='PC Receitas'!$O$13,E531='PC Receitas'!$O$14)),-J531,0))</f>
        <v>-97728.980000000069</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Receitas'!$O$6)),J532,IF(AND(L532="Pago",OR(E532='PC Receitas'!$O$7,E532='PC Receitas'!$O$8,E532='PC Receitas'!$O$9,E532='PC Receitas'!$O$10,E532='PC Receitas'!$O$11,E532='PC Receitas'!$O$12,E532='PC Receitas'!$O$13,E532='PC Receitas'!$O$14)),-J532,0))</f>
        <v>-97728.980000000069</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Receitas'!$O$6)),J533,IF(AND(L533="Pago",OR(E533='PC Receitas'!$O$7,E533='PC Receitas'!$O$8,E533='PC Receitas'!$O$9,E533='PC Receitas'!$O$10,E533='PC Receitas'!$O$11,E533='PC Receitas'!$O$12,E533='PC Receitas'!$O$13,E533='PC Receitas'!$O$14)),-J533,0))</f>
        <v>-97728.980000000069</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Receitas'!$O$6)),J534,IF(AND(L534="Pago",OR(E534='PC Receitas'!$O$7,E534='PC Receitas'!$O$8,E534='PC Receitas'!$O$9,E534='PC Receitas'!$O$10,E534='PC Receitas'!$O$11,E534='PC Receitas'!$O$12,E534='PC Receitas'!$O$13,E534='PC Receitas'!$O$14)),-J534,0))</f>
        <v>-97728.980000000069</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Receitas'!$O$6)),J535,IF(AND(L535="Pago",OR(E535='PC Receitas'!$O$7,E535='PC Receitas'!$O$8,E535='PC Receitas'!$O$9,E535='PC Receitas'!$O$10,E535='PC Receitas'!$O$11,E535='PC Receitas'!$O$12,E535='PC Receitas'!$O$13,E535='PC Receitas'!$O$14)),-J535,0))</f>
        <v>-97728.980000000069</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Receitas'!$O$6)),J536,IF(AND(L536="Pago",OR(E536='PC Receitas'!$O$7,E536='PC Receitas'!$O$8,E536='PC Receitas'!$O$9,E536='PC Receitas'!$O$10,E536='PC Receitas'!$O$11,E536='PC Receitas'!$O$12,E536='PC Receitas'!$O$13,E536='PC Receitas'!$O$14)),-J536,0))</f>
        <v>-97728.980000000069</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Receitas'!$O$6)),J537,IF(AND(L537="Pago",OR(E537='PC Receitas'!$O$7,E537='PC Receitas'!$O$8,E537='PC Receitas'!$O$9,E537='PC Receitas'!$O$10,E537='PC Receitas'!$O$11,E537='PC Receitas'!$O$12,E537='PC Receitas'!$O$13,E537='PC Receitas'!$O$14)),-J537,0))</f>
        <v>-97728.980000000069</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Receitas'!$O$6)),J538,IF(AND(L538="Pago",OR(E538='PC Receitas'!$O$7,E538='PC Receitas'!$O$8,E538='PC Receitas'!$O$9,E538='PC Receitas'!$O$10,E538='PC Receitas'!$O$11,E538='PC Receitas'!$O$12,E538='PC Receitas'!$O$13,E538='PC Receitas'!$O$14)),-J538,0))</f>
        <v>-97728.980000000069</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Receitas'!$O$6)),J539,IF(AND(L539="Pago",OR(E539='PC Receitas'!$O$7,E539='PC Receitas'!$O$8,E539='PC Receitas'!$O$9,E539='PC Receitas'!$O$10,E539='PC Receitas'!$O$11,E539='PC Receitas'!$O$12,E539='PC Receitas'!$O$13,E539='PC Receitas'!$O$14)),-J539,0))</f>
        <v>-97728.980000000069</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Receitas'!$O$6)),J540,IF(AND(L540="Pago",OR(E540='PC Receitas'!$O$7,E540='PC Receitas'!$O$8,E540='PC Receitas'!$O$9,E540='PC Receitas'!$O$10,E540='PC Receitas'!$O$11,E540='PC Receitas'!$O$12,E540='PC Receitas'!$O$13,E540='PC Receitas'!$O$14)),-J540,0))</f>
        <v>-97728.980000000069</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Receitas'!$O$6)),J541,IF(AND(L541="Pago",OR(E541='PC Receitas'!$O$7,E541='PC Receitas'!$O$8,E541='PC Receitas'!$O$9,E541='PC Receitas'!$O$10,E541='PC Receitas'!$O$11,E541='PC Receitas'!$O$12,E541='PC Receitas'!$O$13,E541='PC Receitas'!$O$14)),-J541,0))</f>
        <v>-97728.980000000069</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Receitas'!$O$6)),J542,IF(AND(L542="Pago",OR(E542='PC Receitas'!$O$7,E542='PC Receitas'!$O$8,E542='PC Receitas'!$O$9,E542='PC Receitas'!$O$10,E542='PC Receitas'!$O$11,E542='PC Receitas'!$O$12,E542='PC Receitas'!$O$13,E542='PC Receitas'!$O$14)),-J542,0))</f>
        <v>-97728.980000000069</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Receitas'!$O$6)),J543,IF(AND(L543="Pago",OR(E543='PC Receitas'!$O$7,E543='PC Receitas'!$O$8,E543='PC Receitas'!$O$9,E543='PC Receitas'!$O$10,E543='PC Receitas'!$O$11,E543='PC Receitas'!$O$12,E543='PC Receitas'!$O$13,E543='PC Receitas'!$O$14)),-J543,0))</f>
        <v>-97728.980000000069</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Receitas'!$O$6)),J544,IF(AND(L544="Pago",OR(E544='PC Receitas'!$O$7,E544='PC Receitas'!$O$8,E544='PC Receitas'!$O$9,E544='PC Receitas'!$O$10,E544='PC Receitas'!$O$11,E544='PC Receitas'!$O$12,E544='PC Receitas'!$O$13,E544='PC Receitas'!$O$14)),-J544,0))</f>
        <v>-97728.980000000069</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Receitas'!$O$6)),J545,IF(AND(L545="Pago",OR(E545='PC Receitas'!$O$7,E545='PC Receitas'!$O$8,E545='PC Receitas'!$O$9,E545='PC Receitas'!$O$10,E545='PC Receitas'!$O$11,E545='PC Receitas'!$O$12,E545='PC Receitas'!$O$13,E545='PC Receitas'!$O$14)),-J545,0))</f>
        <v>-97728.980000000069</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Receitas'!$O$6)),J546,IF(AND(L546="Pago",OR(E546='PC Receitas'!$O$7,E546='PC Receitas'!$O$8,E546='PC Receitas'!$O$9,E546='PC Receitas'!$O$10,E546='PC Receitas'!$O$11,E546='PC Receitas'!$O$12,E546='PC Receitas'!$O$13,E546='PC Receitas'!$O$14)),-J546,0))</f>
        <v>-97728.980000000069</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Receitas'!$O$6)),J547,IF(AND(L547="Pago",OR(E547='PC Receitas'!$O$7,E547='PC Receitas'!$O$8,E547='PC Receitas'!$O$9,E547='PC Receitas'!$O$10,E547='PC Receitas'!$O$11,E547='PC Receitas'!$O$12,E547='PC Receitas'!$O$13,E547='PC Receitas'!$O$14)),-J547,0))</f>
        <v>-97728.980000000069</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Receitas'!$O$6)),J548,IF(AND(L548="Pago",OR(E548='PC Receitas'!$O$7,E548='PC Receitas'!$O$8,E548='PC Receitas'!$O$9,E548='PC Receitas'!$O$10,E548='PC Receitas'!$O$11,E548='PC Receitas'!$O$12,E548='PC Receitas'!$O$13,E548='PC Receitas'!$O$14)),-J548,0))</f>
        <v>-97728.980000000069</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Receitas'!$O$6)),J549,IF(AND(L549="Pago",OR(E549='PC Receitas'!$O$7,E549='PC Receitas'!$O$8,E549='PC Receitas'!$O$9,E549='PC Receitas'!$O$10,E549='PC Receitas'!$O$11,E549='PC Receitas'!$O$12,E549='PC Receitas'!$O$13,E549='PC Receitas'!$O$14)),-J549,0))</f>
        <v>-97728.980000000069</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Receitas'!$O$6)),J550,IF(AND(L550="Pago",OR(E550='PC Receitas'!$O$7,E550='PC Receitas'!$O$8,E550='PC Receitas'!$O$9,E550='PC Receitas'!$O$10,E550='PC Receitas'!$O$11,E550='PC Receitas'!$O$12,E550='PC Receitas'!$O$13,E550='PC Receitas'!$O$14)),-J550,0))</f>
        <v>-97728.980000000069</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Receitas'!$O$6)),J551,IF(AND(L551="Pago",OR(E551='PC Receitas'!$O$7,E551='PC Receitas'!$O$8,E551='PC Receitas'!$O$9,E551='PC Receitas'!$O$10,E551='PC Receitas'!$O$11,E551='PC Receitas'!$O$12,E551='PC Receitas'!$O$13,E551='PC Receitas'!$O$14)),-J551,0))</f>
        <v>-97728.980000000069</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Receitas'!$O$6)),J552,IF(AND(L552="Pago",OR(E552='PC Receitas'!$O$7,E552='PC Receitas'!$O$8,E552='PC Receitas'!$O$9,E552='PC Receitas'!$O$10,E552='PC Receitas'!$O$11,E552='PC Receitas'!$O$12,E552='PC Receitas'!$O$13,E552='PC Receitas'!$O$14)),-J552,0))</f>
        <v>-97728.980000000069</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Receitas'!$O$6)),J553,IF(AND(L553="Pago",OR(E553='PC Receitas'!$O$7,E553='PC Receitas'!$O$8,E553='PC Receitas'!$O$9,E553='PC Receitas'!$O$10,E553='PC Receitas'!$O$11,E553='PC Receitas'!$O$12,E553='PC Receitas'!$O$13,E553='PC Receitas'!$O$14)),-J553,0))</f>
        <v>-97728.980000000069</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Receitas'!$O$6)),J554,IF(AND(L554="Pago",OR(E554='PC Receitas'!$O$7,E554='PC Receitas'!$O$8,E554='PC Receitas'!$O$9,E554='PC Receitas'!$O$10,E554='PC Receitas'!$O$11,E554='PC Receitas'!$O$12,E554='PC Receitas'!$O$13,E554='PC Receitas'!$O$14)),-J554,0))</f>
        <v>-97728.980000000069</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Receitas'!$O$6)),J555,IF(AND(L555="Pago",OR(E555='PC Receitas'!$O$7,E555='PC Receitas'!$O$8,E555='PC Receitas'!$O$9,E555='PC Receitas'!$O$10,E555='PC Receitas'!$O$11,E555='PC Receitas'!$O$12,E555='PC Receitas'!$O$13,E555='PC Receitas'!$O$14)),-J555,0))</f>
        <v>-97728.980000000069</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Receitas'!$O$6)),J556,IF(AND(L556="Pago",OR(E556='PC Receitas'!$O$7,E556='PC Receitas'!$O$8,E556='PC Receitas'!$O$9,E556='PC Receitas'!$O$10,E556='PC Receitas'!$O$11,E556='PC Receitas'!$O$12,E556='PC Receitas'!$O$13,E556='PC Receitas'!$O$14)),-J556,0))</f>
        <v>-97728.980000000069</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Receitas'!$O$6)),J557,IF(AND(L557="Pago",OR(E557='PC Receitas'!$O$7,E557='PC Receitas'!$O$8,E557='PC Receitas'!$O$9,E557='PC Receitas'!$O$10,E557='PC Receitas'!$O$11,E557='PC Receitas'!$O$12,E557='PC Receitas'!$O$13,E557='PC Receitas'!$O$14)),-J557,0))</f>
        <v>-97728.980000000069</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Receitas'!$O$6)),J558,IF(AND(L558="Pago",OR(E558='PC Receitas'!$O$7,E558='PC Receitas'!$O$8,E558='PC Receitas'!$O$9,E558='PC Receitas'!$O$10,E558='PC Receitas'!$O$11,E558='PC Receitas'!$O$12,E558='PC Receitas'!$O$13,E558='PC Receitas'!$O$14)),-J558,0))</f>
        <v>-97728.980000000069</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Receitas'!$O$6)),J559,IF(AND(L559="Pago",OR(E559='PC Receitas'!$O$7,E559='PC Receitas'!$O$8,E559='PC Receitas'!$O$9,E559='PC Receitas'!$O$10,E559='PC Receitas'!$O$11,E559='PC Receitas'!$O$12,E559='PC Receitas'!$O$13,E559='PC Receitas'!$O$14)),-J559,0))</f>
        <v>-97728.980000000069</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Receitas'!$O$6)),J560,IF(AND(L560="Pago",OR(E560='PC Receitas'!$O$7,E560='PC Receitas'!$O$8,E560='PC Receitas'!$O$9,E560='PC Receitas'!$O$10,E560='PC Receitas'!$O$11,E560='PC Receitas'!$O$12,E560='PC Receitas'!$O$13,E560='PC Receitas'!$O$14)),-J560,0))</f>
        <v>-97728.980000000069</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Receitas'!$O$6)),J561,IF(AND(L561="Pago",OR(E561='PC Receitas'!$O$7,E561='PC Receitas'!$O$8,E561='PC Receitas'!$O$9,E561='PC Receitas'!$O$10,E561='PC Receitas'!$O$11,E561='PC Receitas'!$O$12,E561='PC Receitas'!$O$13,E561='PC Receitas'!$O$14)),-J561,0))</f>
        <v>-97728.980000000069</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Receitas'!$O$6)),J562,IF(AND(L562="Pago",OR(E562='PC Receitas'!$O$7,E562='PC Receitas'!$O$8,E562='PC Receitas'!$O$9,E562='PC Receitas'!$O$10,E562='PC Receitas'!$O$11,E562='PC Receitas'!$O$12,E562='PC Receitas'!$O$13,E562='PC Receitas'!$O$14)),-J562,0))</f>
        <v>-97728.980000000069</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Receitas'!$O$6)),J563,IF(AND(L563="Pago",OR(E563='PC Receitas'!$O$7,E563='PC Receitas'!$O$8,E563='PC Receitas'!$O$9,E563='PC Receitas'!$O$10,E563='PC Receitas'!$O$11,E563='PC Receitas'!$O$12,E563='PC Receitas'!$O$13,E563='PC Receitas'!$O$14)),-J563,0))</f>
        <v>-97728.980000000069</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Receitas'!$O$6)),J564,IF(AND(L564="Pago",OR(E564='PC Receitas'!$O$7,E564='PC Receitas'!$O$8,E564='PC Receitas'!$O$9,E564='PC Receitas'!$O$10,E564='PC Receitas'!$O$11,E564='PC Receitas'!$O$12,E564='PC Receitas'!$O$13,E564='PC Receitas'!$O$14)),-J564,0))</f>
        <v>-97728.980000000069</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Receitas'!$O$6)),J565,IF(AND(L565="Pago",OR(E565='PC Receitas'!$O$7,E565='PC Receitas'!$O$8,E565='PC Receitas'!$O$9,E565='PC Receitas'!$O$10,E565='PC Receitas'!$O$11,E565='PC Receitas'!$O$12,E565='PC Receitas'!$O$13,E565='PC Receitas'!$O$14)),-J565,0))</f>
        <v>-97728.980000000069</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Receitas'!$O$6)),J566,IF(AND(L566="Pago",OR(E566='PC Receitas'!$O$7,E566='PC Receitas'!$O$8,E566='PC Receitas'!$O$9,E566='PC Receitas'!$O$10,E566='PC Receitas'!$O$11,E566='PC Receitas'!$O$12,E566='PC Receitas'!$O$13,E566='PC Receitas'!$O$14)),-J566,0))</f>
        <v>-97728.980000000069</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Receitas'!$O$6)),J567,IF(AND(L567="Pago",OR(E567='PC Receitas'!$O$7,E567='PC Receitas'!$O$8,E567='PC Receitas'!$O$9,E567='PC Receitas'!$O$10,E567='PC Receitas'!$O$11,E567='PC Receitas'!$O$12,E567='PC Receitas'!$O$13,E567='PC Receitas'!$O$14)),-J567,0))</f>
        <v>-97728.980000000069</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Receitas'!$O$6)),J568,IF(AND(L568="Pago",OR(E568='PC Receitas'!$O$7,E568='PC Receitas'!$O$8,E568='PC Receitas'!$O$9,E568='PC Receitas'!$O$10,E568='PC Receitas'!$O$11,E568='PC Receitas'!$O$12,E568='PC Receitas'!$O$13,E568='PC Receitas'!$O$14)),-J568,0))</f>
        <v>-97728.980000000069</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Receitas'!$O$6)),J569,IF(AND(L569="Pago",OR(E569='PC Receitas'!$O$7,E569='PC Receitas'!$O$8,E569='PC Receitas'!$O$9,E569='PC Receitas'!$O$10,E569='PC Receitas'!$O$11,E569='PC Receitas'!$O$12,E569='PC Receitas'!$O$13,E569='PC Receitas'!$O$14)),-J569,0))</f>
        <v>-97728.980000000069</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Receitas'!$O$6)),J570,IF(AND(L570="Pago",OR(E570='PC Receitas'!$O$7,E570='PC Receitas'!$O$8,E570='PC Receitas'!$O$9,E570='PC Receitas'!$O$10,E570='PC Receitas'!$O$11,E570='PC Receitas'!$O$12,E570='PC Receitas'!$O$13,E570='PC Receitas'!$O$14)),-J570,0))</f>
        <v>-97728.980000000069</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Receitas'!$O$6)),J571,IF(AND(L571="Pago",OR(E571='PC Receitas'!$O$7,E571='PC Receitas'!$O$8,E571='PC Receitas'!$O$9,E571='PC Receitas'!$O$10,E571='PC Receitas'!$O$11,E571='PC Receitas'!$O$12,E571='PC Receitas'!$O$13,E571='PC Receitas'!$O$14)),-J571,0))</f>
        <v>-97728.980000000069</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Receitas'!$O$6)),J572,IF(AND(L572="Pago",OR(E572='PC Receitas'!$O$7,E572='PC Receitas'!$O$8,E572='PC Receitas'!$O$9,E572='PC Receitas'!$O$10,E572='PC Receitas'!$O$11,E572='PC Receitas'!$O$12,E572='PC Receitas'!$O$13,E572='PC Receitas'!$O$14)),-J572,0))</f>
        <v>-97728.980000000069</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Receitas'!$O$6)),J573,IF(AND(L573="Pago",OR(E573='PC Receitas'!$O$7,E573='PC Receitas'!$O$8,E573='PC Receitas'!$O$9,E573='PC Receitas'!$O$10,E573='PC Receitas'!$O$11,E573='PC Receitas'!$O$12,E573='PC Receitas'!$O$13,E573='PC Receitas'!$O$14)),-J573,0))</f>
        <v>-97728.980000000069</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Receitas'!$O$6)),J574,IF(AND(L574="Pago",OR(E574='PC Receitas'!$O$7,E574='PC Receitas'!$O$8,E574='PC Receitas'!$O$9,E574='PC Receitas'!$O$10,E574='PC Receitas'!$O$11,E574='PC Receitas'!$O$12,E574='PC Receitas'!$O$13,E574='PC Receitas'!$O$14)),-J574,0))</f>
        <v>-97728.980000000069</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Receitas'!$O$6)),J575,IF(AND(L575="Pago",OR(E575='PC Receitas'!$O$7,E575='PC Receitas'!$O$8,E575='PC Receitas'!$O$9,E575='PC Receitas'!$O$10,E575='PC Receitas'!$O$11,E575='PC Receitas'!$O$12,E575='PC Receitas'!$O$13,E575='PC Receitas'!$O$14)),-J575,0))</f>
        <v>-97728.980000000069</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Receitas'!$O$6)),J576,IF(AND(L576="Pago",OR(E576='PC Receitas'!$O$7,E576='PC Receitas'!$O$8,E576='PC Receitas'!$O$9,E576='PC Receitas'!$O$10,E576='PC Receitas'!$O$11,E576='PC Receitas'!$O$12,E576='PC Receitas'!$O$13,E576='PC Receitas'!$O$14)),-J576,0))</f>
        <v>-97728.980000000069</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Receitas'!$O$6)),J577,IF(AND(L577="Pago",OR(E577='PC Receitas'!$O$7,E577='PC Receitas'!$O$8,E577='PC Receitas'!$O$9,E577='PC Receitas'!$O$10,E577='PC Receitas'!$O$11,E577='PC Receitas'!$O$12,E577='PC Receitas'!$O$13,E577='PC Receitas'!$O$14)),-J577,0))</f>
        <v>-97728.980000000069</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Receitas'!$O$6)),J578,IF(AND(L578="Pago",OR(E578='PC Receitas'!$O$7,E578='PC Receitas'!$O$8,E578='PC Receitas'!$O$9,E578='PC Receitas'!$O$10,E578='PC Receitas'!$O$11,E578='PC Receitas'!$O$12,E578='PC Receitas'!$O$13,E578='PC Receitas'!$O$14)),-J578,0))</f>
        <v>-97728.980000000069</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Receitas'!$O$6)),J579,IF(AND(L579="Pago",OR(E579='PC Receitas'!$O$7,E579='PC Receitas'!$O$8,E579='PC Receitas'!$O$9,E579='PC Receitas'!$O$10,E579='PC Receitas'!$O$11,E579='PC Receitas'!$O$12,E579='PC Receitas'!$O$13,E579='PC Receitas'!$O$14)),-J579,0))</f>
        <v>-97728.980000000069</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Receitas'!$O$6)),J580,IF(AND(L580="Pago",OR(E580='PC Receitas'!$O$7,E580='PC Receitas'!$O$8,E580='PC Receitas'!$O$9,E580='PC Receitas'!$O$10,E580='PC Receitas'!$O$11,E580='PC Receitas'!$O$12,E580='PC Receitas'!$O$13,E580='PC Receitas'!$O$14)),-J580,0))</f>
        <v>-97728.980000000069</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Receitas'!$O$6)),J581,IF(AND(L581="Pago",OR(E581='PC Receitas'!$O$7,E581='PC Receitas'!$O$8,E581='PC Receitas'!$O$9,E581='PC Receitas'!$O$10,E581='PC Receitas'!$O$11,E581='PC Receitas'!$O$12,E581='PC Receitas'!$O$13,E581='PC Receitas'!$O$14)),-J581,0))</f>
        <v>-97728.980000000069</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Receitas'!$O$6)),J582,IF(AND(L582="Pago",OR(E582='PC Receitas'!$O$7,E582='PC Receitas'!$O$8,E582='PC Receitas'!$O$9,E582='PC Receitas'!$O$10,E582='PC Receitas'!$O$11,E582='PC Receitas'!$O$12,E582='PC Receitas'!$O$13,E582='PC Receitas'!$O$14)),-J582,0))</f>
        <v>-97728.980000000069</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Receitas'!$O$6)),J583,IF(AND(L583="Pago",OR(E583='PC Receitas'!$O$7,E583='PC Receitas'!$O$8,E583='PC Receitas'!$O$9,E583='PC Receitas'!$O$10,E583='PC Receitas'!$O$11,E583='PC Receitas'!$O$12,E583='PC Receitas'!$O$13,E583='PC Receitas'!$O$14)),-J583,0))</f>
        <v>-97728.980000000069</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Receitas'!$O$6)),J584,IF(AND(L584="Pago",OR(E584='PC Receitas'!$O$7,E584='PC Receitas'!$O$8,E584='PC Receitas'!$O$9,E584='PC Receitas'!$O$10,E584='PC Receitas'!$O$11,E584='PC Receitas'!$O$12,E584='PC Receitas'!$O$13,E584='PC Receitas'!$O$14)),-J584,0))</f>
        <v>-97728.980000000069</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Receitas'!$O$6)),J585,IF(AND(L585="Pago",OR(E585='PC Receitas'!$O$7,E585='PC Receitas'!$O$8,E585='PC Receitas'!$O$9,E585='PC Receitas'!$O$10,E585='PC Receitas'!$O$11,E585='PC Receitas'!$O$12,E585='PC Receitas'!$O$13,E585='PC Receitas'!$O$14)),-J585,0))</f>
        <v>-97728.980000000069</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Receitas'!$O$6)),J586,IF(AND(L586="Pago",OR(E586='PC Receitas'!$O$7,E586='PC Receitas'!$O$8,E586='PC Receitas'!$O$9,E586='PC Receitas'!$O$10,E586='PC Receitas'!$O$11,E586='PC Receitas'!$O$12,E586='PC Receitas'!$O$13,E586='PC Receitas'!$O$14)),-J586,0))</f>
        <v>-97728.980000000069</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Receitas'!$O$6)),J587,IF(AND(L587="Pago",OR(E587='PC Receitas'!$O$7,E587='PC Receitas'!$O$8,E587='PC Receitas'!$O$9,E587='PC Receitas'!$O$10,E587='PC Receitas'!$O$11,E587='PC Receitas'!$O$12,E587='PC Receitas'!$O$13,E587='PC Receitas'!$O$14)),-J587,0))</f>
        <v>-97728.980000000069</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Receitas'!$O$6)),J588,IF(AND(L588="Pago",OR(E588='PC Receitas'!$O$7,E588='PC Receitas'!$O$8,E588='PC Receitas'!$O$9,E588='PC Receitas'!$O$10,E588='PC Receitas'!$O$11,E588='PC Receitas'!$O$12,E588='PC Receitas'!$O$13,E588='PC Receitas'!$O$14)),-J588,0))</f>
        <v>-97728.980000000069</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Receitas'!$O$6)),J589,IF(AND(L589="Pago",OR(E589='PC Receitas'!$O$7,E589='PC Receitas'!$O$8,E589='PC Receitas'!$O$9,E589='PC Receitas'!$O$10,E589='PC Receitas'!$O$11,E589='PC Receitas'!$O$12,E589='PC Receitas'!$O$13,E589='PC Receitas'!$O$14)),-J589,0))</f>
        <v>-97728.980000000069</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Receitas'!$O$6)),J590,IF(AND(L590="Pago",OR(E590='PC Receitas'!$O$7,E590='PC Receitas'!$O$8,E590='PC Receitas'!$O$9,E590='PC Receitas'!$O$10,E590='PC Receitas'!$O$11,E590='PC Receitas'!$O$12,E590='PC Receitas'!$O$13,E590='PC Receitas'!$O$14)),-J590,0))</f>
        <v>-97728.980000000069</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Receitas'!$O$6)),J591,IF(AND(L591="Pago",OR(E591='PC Receitas'!$O$7,E591='PC Receitas'!$O$8,E591='PC Receitas'!$O$9,E591='PC Receitas'!$O$10,E591='PC Receitas'!$O$11,E591='PC Receitas'!$O$12,E591='PC Receitas'!$O$13,E591='PC Receitas'!$O$14)),-J591,0))</f>
        <v>-97728.980000000069</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Receitas'!$O$6)),J592,IF(AND(L592="Pago",OR(E592='PC Receitas'!$O$7,E592='PC Receitas'!$O$8,E592='PC Receitas'!$O$9,E592='PC Receitas'!$O$10,E592='PC Receitas'!$O$11,E592='PC Receitas'!$O$12,E592='PC Receitas'!$O$13,E592='PC Receitas'!$O$14)),-J592,0))</f>
        <v>-97728.980000000069</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Receitas'!$O$6)),J593,IF(AND(L593="Pago",OR(E593='PC Receitas'!$O$7,E593='PC Receitas'!$O$8,E593='PC Receitas'!$O$9,E593='PC Receitas'!$O$10,E593='PC Receitas'!$O$11,E593='PC Receitas'!$O$12,E593='PC Receitas'!$O$13,E593='PC Receitas'!$O$14)),-J593,0))</f>
        <v>-97728.980000000069</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Receitas'!$O$6)),J594,IF(AND(L594="Pago",OR(E594='PC Receitas'!$O$7,E594='PC Receitas'!$O$8,E594='PC Receitas'!$O$9,E594='PC Receitas'!$O$10,E594='PC Receitas'!$O$11,E594='PC Receitas'!$O$12,E594='PC Receitas'!$O$13,E594='PC Receitas'!$O$14)),-J594,0))</f>
        <v>-97728.980000000069</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Receitas'!$O$6)),J595,IF(AND(L595="Pago",OR(E595='PC Receitas'!$O$7,E595='PC Receitas'!$O$8,E595='PC Receitas'!$O$9,E595='PC Receitas'!$O$10,E595='PC Receitas'!$O$11,E595='PC Receitas'!$O$12,E595='PC Receitas'!$O$13,E595='PC Receitas'!$O$14)),-J595,0))</f>
        <v>-97728.980000000069</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Receitas'!$O$6)),J596,IF(AND(L596="Pago",OR(E596='PC Receitas'!$O$7,E596='PC Receitas'!$O$8,E596='PC Receitas'!$O$9,E596='PC Receitas'!$O$10,E596='PC Receitas'!$O$11,E596='PC Receitas'!$O$12,E596='PC Receitas'!$O$13,E596='PC Receitas'!$O$14)),-J596,0))</f>
        <v>-97728.980000000069</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Receitas'!$O$6)),J597,IF(AND(L597="Pago",OR(E597='PC Receitas'!$O$7,E597='PC Receitas'!$O$8,E597='PC Receitas'!$O$9,E597='PC Receitas'!$O$10,E597='PC Receitas'!$O$11,E597='PC Receitas'!$O$12,E597='PC Receitas'!$O$13,E597='PC Receitas'!$O$14)),-J597,0))</f>
        <v>-97728.980000000069</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Receitas'!$O$6)),J598,IF(AND(L598="Pago",OR(E598='PC Receitas'!$O$7,E598='PC Receitas'!$O$8,E598='PC Receitas'!$O$9,E598='PC Receitas'!$O$10,E598='PC Receitas'!$O$11,E598='PC Receitas'!$O$12,E598='PC Receitas'!$O$13,E598='PC Receitas'!$O$14)),-J598,0))</f>
        <v>-97728.980000000069</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Receitas'!$O$6)),J599,IF(AND(L599="Pago",OR(E599='PC Receitas'!$O$7,E599='PC Receitas'!$O$8,E599='PC Receitas'!$O$9,E599='PC Receitas'!$O$10,E599='PC Receitas'!$O$11,E599='PC Receitas'!$O$12,E599='PC Receitas'!$O$13,E599='PC Receitas'!$O$14)),-J599,0))</f>
        <v>-97728.980000000069</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Receitas'!$O$6)),J600,IF(AND(L600="Pago",OR(E600='PC Receitas'!$O$7,E600='PC Receitas'!$O$8,E600='PC Receitas'!$O$9,E600='PC Receitas'!$O$10,E600='PC Receitas'!$O$11,E600='PC Receitas'!$O$12,E600='PC Receitas'!$O$13,E600='PC Receitas'!$O$14)),-J600,0))</f>
        <v>-97728.980000000069</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Receitas'!$O$6)),J601,IF(AND(L601="Pago",OR(E601='PC Receitas'!$O$7,E601='PC Receitas'!$O$8,E601='PC Receitas'!$O$9,E601='PC Receitas'!$O$10,E601='PC Receitas'!$O$11,E601='PC Receitas'!$O$12,E601='PC Receitas'!$O$13,E601='PC Receitas'!$O$14)),-J601,0))</f>
        <v>-97728.980000000069</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Receitas'!$O$6)),J602,IF(AND(L602="Pago",OR(E602='PC Receitas'!$O$7,E602='PC Receitas'!$O$8,E602='PC Receitas'!$O$9,E602='PC Receitas'!$O$10,E602='PC Receitas'!$O$11,E602='PC Receitas'!$O$12,E602='PC Receitas'!$O$13,E602='PC Receitas'!$O$14)),-J602,0))</f>
        <v>-97728.980000000069</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Receitas'!$O$6)),J603,IF(AND(L603="Pago",OR(E603='PC Receitas'!$O$7,E603='PC Receitas'!$O$8,E603='PC Receitas'!$O$9,E603='PC Receitas'!$O$10,E603='PC Receitas'!$O$11,E603='PC Receitas'!$O$12,E603='PC Receitas'!$O$13,E603='PC Receitas'!$O$14)),-J603,0))</f>
        <v>-97728.980000000069</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Receitas'!$O$6)),J604,IF(AND(L604="Pago",OR(E604='PC Receitas'!$O$7,E604='PC Receitas'!$O$8,E604='PC Receitas'!$O$9,E604='PC Receitas'!$O$10,E604='PC Receitas'!$O$11,E604='PC Receitas'!$O$12,E604='PC Receitas'!$O$13,E604='PC Receitas'!$O$14)),-J604,0))</f>
        <v>-97728.980000000069</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Receitas'!$O$6)),J605,IF(AND(L605="Pago",OR(E605='PC Receitas'!$O$7,E605='PC Receitas'!$O$8,E605='PC Receitas'!$O$9,E605='PC Receitas'!$O$10,E605='PC Receitas'!$O$11,E605='PC Receitas'!$O$12,E605='PC Receitas'!$O$13,E605='PC Receitas'!$O$14)),-J605,0))</f>
        <v>-97728.980000000069</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IF(C5&lt;&gt;"",TEXT(C5,"00")&amp;"/09/"&amp;'Configurações Básicas'!$E$5,"")</f>
        <v>01/09/2017</v>
      </c>
      <c r="E5" s="43" t="s">
        <v>1333</v>
      </c>
      <c r="F5" s="219"/>
      <c r="G5" s="23" t="s">
        <v>1360</v>
      </c>
      <c r="H5" s="23" t="s">
        <v>1399</v>
      </c>
      <c r="I5" s="23" t="s">
        <v>73</v>
      </c>
      <c r="J5" s="127">
        <v>80.5</v>
      </c>
      <c r="K5" s="140"/>
      <c r="L5" s="45" t="s">
        <v>1359</v>
      </c>
      <c r="M5" s="140"/>
      <c r="N5" s="41">
        <f>Q5+IF(AND(L5="Pago",OR(E5='PC Receitas'!O4,E5='PC Receitas'!O5,E5='PC Receitas'!O6)),J5,IF(AND(L5="Pago",OR(E5='PC Receitas'!O7,E5='PC Receitas'!O8,E5='PC Receitas'!O9,E5='PC Receitas'!O10,E5='PC Receitas'!O11,E5='PC Receitas'!O12,E5='PC Receitas'!O13,E5='PC Receitas'!O14)),-J5,0))</f>
        <v>-97648.480000000069</v>
      </c>
      <c r="P5" s="247" t="s">
        <v>233</v>
      </c>
      <c r="Q5" s="248">
        <f>Ago!Q13</f>
        <v>-97728.980000000069</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9"/>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9"/>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9"/>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9"/>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9"/>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9"/>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9"/>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9"/>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9"/>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9"/>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9"/>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9"/>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9"/>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9"/>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9"/>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9"/>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9"/>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9"/>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9"/>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9"/>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9"/>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9"/>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9"/>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9"/>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9"/>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9"/>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9"/>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9"/>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9"/>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9"/>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9"/>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9"/>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9"/>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9"/>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9"/>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9"/>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9"/>
      <c r="G152" s="43"/>
      <c r="H152" s="43"/>
      <c r="I152" s="43"/>
      <c r="J152" s="129"/>
      <c r="K152" s="142"/>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9"/>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9"/>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9"/>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9"/>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9"/>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9"/>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9"/>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9"/>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9"/>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9"/>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9"/>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9"/>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9"/>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9"/>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9"/>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9"/>
      <c r="G168" s="23"/>
      <c r="H168" s="23"/>
      <c r="I168" s="2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9"/>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9"/>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9"/>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9"/>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9"/>
      <c r="G173" s="23"/>
      <c r="H173" s="23"/>
      <c r="I173" s="2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9"/>
      <c r="G174" s="23"/>
      <c r="H174" s="23"/>
      <c r="I174" s="2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9"/>
      <c r="G175" s="23"/>
      <c r="H175" s="23"/>
      <c r="I175" s="2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9"/>
      <c r="G176" s="23"/>
      <c r="H176" s="23"/>
      <c r="I176" s="2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9"/>
      <c r="G177" s="23"/>
      <c r="H177" s="23"/>
      <c r="I177" s="2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9"/>
      <c r="G178" s="23"/>
      <c r="H178" s="23"/>
      <c r="I178" s="2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9"/>
      <c r="G179" s="23"/>
      <c r="H179" s="23"/>
      <c r="I179" s="2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9"/>
      <c r="G180" s="23"/>
      <c r="H180" s="23"/>
      <c r="I180" s="2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9"/>
      <c r="G181" s="23"/>
      <c r="H181" s="23"/>
      <c r="I181" s="2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9"/>
      <c r="G182" s="23"/>
      <c r="H182" s="23"/>
      <c r="I182" s="2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9"/>
      <c r="G183" s="23"/>
      <c r="H183" s="23"/>
      <c r="I183" s="2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9"/>
      <c r="G184" s="23"/>
      <c r="H184" s="23"/>
      <c r="I184" s="2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9"/>
      <c r="G185" s="23"/>
      <c r="H185" s="23"/>
      <c r="I185" s="2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9"/>
      <c r="G186" s="23"/>
      <c r="H186" s="23"/>
      <c r="I186" s="2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9"/>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9"/>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9"/>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9"/>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9"/>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9"/>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9"/>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9"/>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9"/>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IF(C5&lt;&gt;"",TEXT(C5,"00")&amp;"/10/"&amp;'Configurações Básicas'!$E$5,"")</f>
        <v>01/10/2017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234</v>
      </c>
      <c r="Q5" s="248">
        <f>Set!Q13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IF(C5&lt;&gt;"",TEXT(C5,"00")&amp;"/11/"&amp;'Configurações Básicas'!$E$5,"")</f>
        <v>01/11/2017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235</v>
      </c>
      <c r="Q5" s="248">
        <f>Out!Q13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20"/>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6"/>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7"/>
      <c r="G3" s="24"/>
      <c r="H3" s="10"/>
      <c r="I3" s="10"/>
    </row>
    <row r="4" spans="1:24" ht="30.75" customHeight="1" thickTop="1" thickBot="1" x14ac:dyDescent="0.3">
      <c r="A4" s="169"/>
      <c r="C4" s="183" t="s">
        <v>13</v>
      </c>
      <c r="D4" s="183" t="s">
        <v>1391</v>
      </c>
      <c r="E4" s="178" t="s">
        <v>16</v>
      </c>
      <c r="F4" s="218" t="s">
        <v>1392</v>
      </c>
      <c r="G4" s="178" t="s">
        <v>15</v>
      </c>
      <c r="H4" s="183" t="s">
        <v>1393</v>
      </c>
      <c r="I4" s="183" t="s">
        <v>1420</v>
      </c>
      <c r="J4" s="183" t="s">
        <v>1394</v>
      </c>
      <c r="K4" s="183" t="s">
        <v>1395</v>
      </c>
      <c r="L4" s="178" t="s">
        <v>17</v>
      </c>
      <c r="M4" s="183" t="s">
        <v>1396</v>
      </c>
      <c r="N4" s="188" t="s">
        <v>18</v>
      </c>
      <c r="P4" s="243" t="s">
        <v>24</v>
      </c>
      <c r="Q4" s="243"/>
      <c r="W4" s="112"/>
    </row>
    <row r="5" spans="1:24" ht="19.5" customHeight="1" thickTop="1" thickBot="1" x14ac:dyDescent="0.3">
      <c r="A5" s="169"/>
      <c r="C5" s="43">
        <v>1</v>
      </c>
      <c r="D5" s="43" t="str">
        <f>IF(C5&lt;&gt;"",TEXT(C5,"00")&amp;"/12/"&amp;'Configurações Básicas'!$E$5,"")</f>
        <v>01/12/2017</v>
      </c>
      <c r="E5" s="43" t="s">
        <v>1339</v>
      </c>
      <c r="F5" s="219"/>
      <c r="G5" s="23" t="s">
        <v>1389</v>
      </c>
      <c r="H5" s="23"/>
      <c r="I5" s="23"/>
      <c r="J5" s="127">
        <v>105</v>
      </c>
      <c r="K5" s="140"/>
      <c r="L5" s="45" t="s">
        <v>1358</v>
      </c>
      <c r="M5" s="140"/>
      <c r="N5" s="41">
        <f>Q5+IF(AND(L5="Pago",OR(E5='PC Receitas'!O4,E5='PC Receitas'!O5,E5='PC Receitas'!O6)),J5,IF(AND(L5="Pago",OR(E5='PC Receitas'!O7,E5='PC Receitas'!O8,E5='PC Receitas'!O9,E5='PC Receitas'!O10,E5='PC Receitas'!O11,E5='PC Receitas'!O12,E5='PC Receitas'!O13,E5='PC Receitas'!O14)),-J5,0))</f>
        <v>-97648.480000000069</v>
      </c>
      <c r="P5" s="247" t="s">
        <v>236</v>
      </c>
      <c r="Q5" s="248">
        <f>Nov!Q13</f>
        <v>-97648.480000000069</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9"/>
      <c r="G6" s="23" t="s">
        <v>1345</v>
      </c>
      <c r="H6" s="23"/>
      <c r="I6" s="23"/>
      <c r="J6" s="127">
        <v>85</v>
      </c>
      <c r="K6" s="140"/>
      <c r="L6" s="45" t="s">
        <v>1358</v>
      </c>
      <c r="M6" s="140"/>
      <c r="N6" s="41">
        <f>N5+IF(AND(L6="Pago",OR(E6='PC Receitas'!$O$4,E6='PC Receitas'!$O$5,E6='PC Receitas'!$O$6)),J6,IF(AND(L6="Pago",OR(E6='PC Receitas'!$O$7,E6='PC Receitas'!$O$8,E6='PC Receitas'!$O$9,E6='PC Receitas'!$O$10,E6='PC Receitas'!$O$11,E6='PC Receitas'!$O$12,E6='PC Receitas'!$O$13,E6='PC Receitas'!$O$14)),-J6,0))</f>
        <v>-97648.480000000069</v>
      </c>
      <c r="P6" s="247"/>
      <c r="Q6" s="248"/>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9"/>
      <c r="G7" s="43" t="s">
        <v>1346</v>
      </c>
      <c r="H7" s="43"/>
      <c r="I7" s="43"/>
      <c r="J7" s="127">
        <v>350</v>
      </c>
      <c r="K7" s="140"/>
      <c r="L7" s="45" t="s">
        <v>1358</v>
      </c>
      <c r="M7" s="140"/>
      <c r="N7" s="41">
        <f>N6+IF(AND(L7="Pago",OR(E7='PC Receitas'!$O$4,E7='PC Receitas'!$O$5,E7='PC Receitas'!$O$6)),J7,IF(AND(L7="Pago",OR(E7='PC Receitas'!$O$7,E7='PC Receitas'!$O$8,E7='PC Receitas'!$O$9,E7='PC Receitas'!$O$10,E7='PC Receitas'!$O$11,E7='PC Receitas'!$O$12,E7='PC Receitas'!$O$13,E7='PC Receitas'!$O$14)),-J7,0))</f>
        <v>-97648.480000000069</v>
      </c>
      <c r="P7" s="237" t="s">
        <v>25</v>
      </c>
      <c r="Q7" s="240">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9"/>
      <c r="G8" s="23" t="s">
        <v>1344</v>
      </c>
      <c r="H8" s="23"/>
      <c r="I8" s="23"/>
      <c r="J8" s="127">
        <v>107</v>
      </c>
      <c r="K8" s="140"/>
      <c r="L8" s="45" t="s">
        <v>1358</v>
      </c>
      <c r="M8" s="140"/>
      <c r="N8" s="41">
        <f>N7+IF(AND(L8="Pago",OR(E8='PC Receitas'!$O$4,E8='PC Receitas'!$O$5,E8='PC Receitas'!$O$6)),J8,IF(AND(L8="Pago",OR(E8='PC Receitas'!$O$7,E8='PC Receitas'!$O$8,E8='PC Receitas'!$O$9,E8='PC Receitas'!$O$10,E8='PC Receitas'!$O$11,E8='PC Receitas'!$O$12,E8='PC Receitas'!$O$13,E8='PC Receitas'!$O$14)),-J8,0))</f>
        <v>-97648.480000000069</v>
      </c>
      <c r="P8" s="237"/>
      <c r="Q8" s="241"/>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9"/>
      <c r="G9" s="43" t="s">
        <v>1348</v>
      </c>
      <c r="H9" s="43"/>
      <c r="I9" s="43"/>
      <c r="J9" s="127">
        <v>30</v>
      </c>
      <c r="K9" s="140"/>
      <c r="L9" s="45" t="s">
        <v>1358</v>
      </c>
      <c r="M9" s="140"/>
      <c r="N9" s="41">
        <f>N8+IF(AND(L9="Pago",OR(E9='PC Receitas'!$O$4,E9='PC Receitas'!$O$5,E9='PC Receitas'!$O$6)),J9,IF(AND(L9="Pago",OR(E9='PC Receitas'!$O$7,E9='PC Receitas'!$O$8,E9='PC Receitas'!$O$9,E9='PC Receitas'!$O$10,E9='PC Receitas'!$O$11,E9='PC Receitas'!$O$12,E9='PC Receitas'!$O$13,E9='PC Receitas'!$O$14)),-J9,0))</f>
        <v>-97648.480000000069</v>
      </c>
      <c r="P9" s="237" t="s">
        <v>26</v>
      </c>
      <c r="Q9" s="238">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9"/>
      <c r="G10" s="43" t="s">
        <v>1357</v>
      </c>
      <c r="H10" s="43"/>
      <c r="I10" s="43"/>
      <c r="J10" s="127">
        <v>1500</v>
      </c>
      <c r="K10" s="140"/>
      <c r="L10" s="45" t="s">
        <v>1358</v>
      </c>
      <c r="M10" s="140"/>
      <c r="N10" s="41">
        <f>N9+IF(AND(L10="Pago",OR(E10='PC Receitas'!$O$4,E10='PC Receitas'!$O$5,E10='PC Receitas'!$O$6)),J10,IF(AND(L10="Pago",OR(E10='PC Receitas'!$O$7,E10='PC Receitas'!$O$8,E10='PC Receitas'!$O$9,E10='PC Receitas'!$O$10,E10='PC Receitas'!$O$11,E10='PC Receitas'!$O$12,E10='PC Receitas'!$O$13,E10='PC Receitas'!$O$14)),-J10,0))</f>
        <v>-97648.480000000069</v>
      </c>
      <c r="P10" s="237"/>
      <c r="Q10" s="239"/>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9"/>
      <c r="G11" s="43" t="s">
        <v>1364</v>
      </c>
      <c r="H11" s="43"/>
      <c r="I11" s="43"/>
      <c r="J11" s="127">
        <v>400</v>
      </c>
      <c r="K11" s="140"/>
      <c r="L11" s="45" t="s">
        <v>1358</v>
      </c>
      <c r="M11" s="140"/>
      <c r="N11" s="41">
        <f>N10+IF(AND(L11="Pago",OR(E11='PC Receitas'!$O$4,E11='PC Receitas'!$O$5,E11='PC Receitas'!$O$6)),J11,IF(AND(L11="Pago",OR(E11='PC Receitas'!$O$7,E11='PC Receitas'!$O$8,E11='PC Receitas'!$O$9,E11='PC Receitas'!$O$10,E11='PC Receitas'!$O$11,E11='PC Receitas'!$O$12,E11='PC Receitas'!$O$13,E11='PC Receitas'!$O$14)),-J11,0))</f>
        <v>-97648.480000000069</v>
      </c>
      <c r="P11" s="237" t="s">
        <v>28</v>
      </c>
      <c r="Q11" s="238">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9"/>
      <c r="G12" s="23" t="s">
        <v>1354</v>
      </c>
      <c r="H12" s="23"/>
      <c r="I12" s="23"/>
      <c r="J12" s="127">
        <v>230</v>
      </c>
      <c r="K12" s="140"/>
      <c r="L12" s="45" t="s">
        <v>1358</v>
      </c>
      <c r="M12" s="140"/>
      <c r="N12" s="41">
        <f>N11+IF(AND(L12="Pago",OR(E12='PC Receitas'!$O$4,E12='PC Receitas'!$O$5,E12='PC Receitas'!$O$6)),J12,IF(AND(L12="Pago",OR(E12='PC Receitas'!$O$7,E12='PC Receitas'!$O$8,E12='PC Receitas'!$O$9,E12='PC Receitas'!$O$10,E12='PC Receitas'!$O$11,E12='PC Receitas'!$O$12,E12='PC Receitas'!$O$13,E12='PC Receitas'!$O$14)),-J12,0))</f>
        <v>-97648.480000000069</v>
      </c>
      <c r="P12" s="237"/>
      <c r="Q12" s="239"/>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9"/>
      <c r="G13" s="23" t="s">
        <v>1390</v>
      </c>
      <c r="H13" s="23"/>
      <c r="I13" s="23"/>
      <c r="J13" s="127">
        <v>502</v>
      </c>
      <c r="K13" s="140"/>
      <c r="L13" s="45" t="s">
        <v>1358</v>
      </c>
      <c r="M13" s="140"/>
      <c r="N13" s="41">
        <f>N12+IF(AND(L13="Pago",OR(E13='PC Receitas'!$O$4,E13='PC Receitas'!$O$5,E13='PC Receitas'!$O$6)),J13,IF(AND(L13="Pago",OR(E13='PC Receitas'!$O$7,E13='PC Receitas'!$O$8,E13='PC Receitas'!$O$9,E13='PC Receitas'!$O$10,E13='PC Receitas'!$O$11,E13='PC Receitas'!$O$12,E13='PC Receitas'!$O$13,E13='PC Receitas'!$O$14)),-J13,0))</f>
        <v>-97648.480000000069</v>
      </c>
      <c r="P13" s="237" t="s">
        <v>64</v>
      </c>
      <c r="Q13" s="238">
        <f>N605</f>
        <v>-97648.480000000069</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9"/>
      <c r="G14" s="23" t="s">
        <v>1387</v>
      </c>
      <c r="H14" s="23"/>
      <c r="I14" s="23"/>
      <c r="J14" s="127">
        <v>175</v>
      </c>
      <c r="K14" s="140"/>
      <c r="L14" s="45" t="s">
        <v>1358</v>
      </c>
      <c r="M14" s="140"/>
      <c r="N14" s="41">
        <f>N13+IF(AND(L14="Pago",OR(E14='PC Receitas'!$O$4,E14='PC Receitas'!$O$5,E14='PC Receitas'!$O$6)),J14,IF(AND(L14="Pago",OR(E14='PC Receitas'!$O$7,E14='PC Receitas'!$O$8,E14='PC Receitas'!$O$9,E14='PC Receitas'!$O$10,E14='PC Receitas'!$O$11,E14='PC Receitas'!$O$12,E14='PC Receitas'!$O$13,E14='PC Receitas'!$O$14)),-J14,0))</f>
        <v>-97648.480000000069</v>
      </c>
      <c r="P14" s="237"/>
      <c r="Q14" s="242"/>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9"/>
      <c r="G15" s="23" t="s">
        <v>1365</v>
      </c>
      <c r="H15" s="23"/>
      <c r="I15" s="23"/>
      <c r="J15" s="127">
        <v>108.33</v>
      </c>
      <c r="K15" s="140"/>
      <c r="L15" s="45" t="s">
        <v>1358</v>
      </c>
      <c r="M15" s="140"/>
      <c r="N15" s="41">
        <f>N14+IF(AND(L15="Pago",OR(E15='PC Receitas'!$O$4,E15='PC Receitas'!$O$5,E15='PC Receitas'!$O$6)),J15,IF(AND(L15="Pago",OR(E15='PC Receitas'!$O$7,E15='PC Receitas'!$O$8,E15='PC Receitas'!$O$9,E15='PC Receitas'!$O$10,E15='PC Receitas'!$O$11,E15='PC Receitas'!$O$12,E15='PC Receitas'!$O$13,E15='PC Receitas'!$O$14)),-J15,0))</f>
        <v>-97648.480000000069</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9"/>
      <c r="G16" s="23" t="s">
        <v>1388</v>
      </c>
      <c r="H16" s="23"/>
      <c r="I16" s="23"/>
      <c r="J16" s="127">
        <v>850</v>
      </c>
      <c r="K16" s="140"/>
      <c r="L16" s="45" t="s">
        <v>1358</v>
      </c>
      <c r="M16" s="140"/>
      <c r="N16" s="41">
        <f>N15+IF(AND(L16="Pago",OR(E16='PC Receitas'!$O$4,E16='PC Receitas'!$O$5,E16='PC Receitas'!$O$6)),J16,IF(AND(L16="Pago",OR(E16='PC Receitas'!$O$7,E16='PC Receitas'!$O$8,E16='PC Receitas'!$O$9,E16='PC Receitas'!$O$10,E16='PC Receitas'!$O$11,E16='PC Receitas'!$O$12,E16='PC Receitas'!$O$13,E16='PC Receitas'!$O$14)),-J16,0))</f>
        <v>-97648.480000000069</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Receitas'!$O$6)),J17,IF(AND(L17="Pago",OR(E17='PC Receitas'!$O$7,E17='PC Receitas'!$O$8,E17='PC Receitas'!$O$9,E17='PC Receitas'!$O$10,E17='PC Receitas'!$O$11,E17='PC Receitas'!$O$12,E17='PC Receitas'!$O$13,E17='PC Receitas'!$O$14)),-J17,0))</f>
        <v>-97648.480000000069</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Receitas'!$O$6)),J18,IF(AND(L18="Pago",OR(E18='PC Receitas'!$O$7,E18='PC Receitas'!$O$8,E18='PC Receitas'!$O$9,E18='PC Receitas'!$O$10,E18='PC Receitas'!$O$11,E18='PC Receitas'!$O$12,E18='PC Receitas'!$O$13,E18='PC Receitas'!$O$14)),-J18,0))</f>
        <v>-97648.480000000069</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Receitas'!$O$6)),J19,IF(AND(L19="Pago",OR(E19='PC Receitas'!$O$7,E19='PC Receitas'!$O$8,E19='PC Receitas'!$O$9,E19='PC Receitas'!$O$10,E19='PC Receitas'!$O$11,E19='PC Receitas'!$O$12,E19='PC Receitas'!$O$13,E19='PC Receitas'!$O$14)),-J19,0))</f>
        <v>-97648.480000000069</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Receitas'!$O$6)),J20,IF(AND(L20="Pago",OR(E20='PC Receitas'!$O$7,E20='PC Receitas'!$O$8,E20='PC Receitas'!$O$9,E20='PC Receitas'!$O$10,E20='PC Receitas'!$O$11,E20='PC Receitas'!$O$12,E20='PC Receitas'!$O$13,E20='PC Receitas'!$O$14)),-J20,0))</f>
        <v>-97648.480000000069</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Receitas'!$O$6)),J21,IF(AND(L21="Pago",OR(E21='PC Receitas'!$O$7,E21='PC Receitas'!$O$8,E21='PC Receitas'!$O$9,E21='PC Receitas'!$O$10,E21='PC Receitas'!$O$11,E21='PC Receitas'!$O$12,E21='PC Receitas'!$O$13,E21='PC Receitas'!$O$14)),-J21,0))</f>
        <v>-97648.480000000069</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Receitas'!$O$6)),J22,IF(AND(L22="Pago",OR(E22='PC Receitas'!$O$7,E22='PC Receitas'!$O$8,E22='PC Receitas'!$O$9,E22='PC Receitas'!$O$10,E22='PC Receitas'!$O$11,E22='PC Receitas'!$O$12,E22='PC Receitas'!$O$13,E22='PC Receitas'!$O$14)),-J22,0))</f>
        <v>-97648.480000000069</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Receitas'!$O$6)),J23,IF(AND(L23="Pago",OR(E23='PC Receitas'!$O$7,E23='PC Receitas'!$O$8,E23='PC Receitas'!$O$9,E23='PC Receitas'!$O$10,E23='PC Receitas'!$O$11,E23='PC Receitas'!$O$12,E23='PC Receitas'!$O$13,E23='PC Receitas'!$O$14)),-J23,0))</f>
        <v>-97648.480000000069</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Receitas'!$O$6)),J24,IF(AND(L24="Pago",OR(E24='PC Receitas'!$O$7,E24='PC Receitas'!$O$8,E24='PC Receitas'!$O$9,E24='PC Receitas'!$O$10,E24='PC Receitas'!$O$11,E24='PC Receitas'!$O$12,E24='PC Receitas'!$O$13,E24='PC Receitas'!$O$14)),-J24,0))</f>
        <v>-97648.480000000069</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Receitas'!$O$6)),J25,IF(AND(L25="Pago",OR(E25='PC Receitas'!$O$7,E25='PC Receitas'!$O$8,E25='PC Receitas'!$O$9,E25='PC Receitas'!$O$10,E25='PC Receitas'!$O$11,E25='PC Receitas'!$O$12,E25='PC Receitas'!$O$13,E25='PC Receitas'!$O$14)),-J25,0))</f>
        <v>-97648.480000000069</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Receitas'!$O$6)),J26,IF(AND(L26="Pago",OR(E26='PC Receitas'!$O$7,E26='PC Receitas'!$O$8,E26='PC Receitas'!$O$9,E26='PC Receitas'!$O$10,E26='PC Receitas'!$O$11,E26='PC Receitas'!$O$12,E26='PC Receitas'!$O$13,E26='PC Receitas'!$O$14)),-J26,0))</f>
        <v>-97648.480000000069</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Receitas'!$O$6)),J27,IF(AND(L27="Pago",OR(E27='PC Receitas'!$O$7,E27='PC Receitas'!$O$8,E27='PC Receitas'!$O$9,E27='PC Receitas'!$O$10,E27='PC Receitas'!$O$11,E27='PC Receitas'!$O$12,E27='PC Receitas'!$O$13,E27='PC Receitas'!$O$14)),-J27,0))</f>
        <v>-97648.480000000069</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Receitas'!$O$6)),J28,IF(AND(L28="Pago",OR(E28='PC Receitas'!$O$7,E28='PC Receitas'!$O$8,E28='PC Receitas'!$O$9,E28='PC Receitas'!$O$10,E28='PC Receitas'!$O$11,E28='PC Receitas'!$O$12,E28='PC Receitas'!$O$13,E28='PC Receitas'!$O$14)),-J28,0))</f>
        <v>-97648.480000000069</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Receitas'!$O$6)),J29,IF(AND(L29="Pago",OR(E29='PC Receitas'!$O$7,E29='PC Receitas'!$O$8,E29='PC Receitas'!$O$9,E29='PC Receitas'!$O$10,E29='PC Receitas'!$O$11,E29='PC Receitas'!$O$12,E29='PC Receitas'!$O$13,E29='PC Receitas'!$O$14)),-J29,0))</f>
        <v>-97648.480000000069</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Receitas'!$O$6)),J30,IF(AND(L30="Pago",OR(E30='PC Receitas'!$O$7,E30='PC Receitas'!$O$8,E30='PC Receitas'!$O$9,E30='PC Receitas'!$O$10,E30='PC Receitas'!$O$11,E30='PC Receitas'!$O$12,E30='PC Receitas'!$O$13,E30='PC Receitas'!$O$14)),-J30,0))</f>
        <v>-97648.480000000069</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Receitas'!$O$6)),J31,IF(AND(L31="Pago",OR(E31='PC Receitas'!$O$7,E31='PC Receitas'!$O$8,E31='PC Receitas'!$O$9,E31='PC Receitas'!$O$10,E31='PC Receitas'!$O$11,E31='PC Receitas'!$O$12,E31='PC Receitas'!$O$13,E31='PC Receitas'!$O$14)),-J31,0))</f>
        <v>-97648.480000000069</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Receitas'!$O$6)),J32,IF(AND(L32="Pago",OR(E32='PC Receitas'!$O$7,E32='PC Receitas'!$O$8,E32='PC Receitas'!$O$9,E32='PC Receitas'!$O$10,E32='PC Receitas'!$O$11,E32='PC Receitas'!$O$12,E32='PC Receitas'!$O$13,E32='PC Receitas'!$O$14)),-J32,0))</f>
        <v>-97648.480000000069</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Receitas'!$O$6)),J33,IF(AND(L33="Pago",OR(E33='PC Receitas'!$O$7,E33='PC Receitas'!$O$8,E33='PC Receitas'!$O$9,E33='PC Receitas'!$O$10,E33='PC Receitas'!$O$11,E33='PC Receitas'!$O$12,E33='PC Receitas'!$O$13,E33='PC Receitas'!$O$14)),-J33,0))</f>
        <v>-97648.480000000069</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Receitas'!$O$6)),J34,IF(AND(L34="Pago",OR(E34='PC Receitas'!$O$7,E34='PC Receitas'!$O$8,E34='PC Receitas'!$O$9,E34='PC Receitas'!$O$10,E34='PC Receitas'!$O$11,E34='PC Receitas'!$O$12,E34='PC Receitas'!$O$13,E34='PC Receitas'!$O$14)),-J34,0))</f>
        <v>-97648.480000000069</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Receitas'!$O$6)),J35,IF(AND(L35="Pago",OR(E35='PC Receitas'!$O$7,E35='PC Receitas'!$O$8,E35='PC Receitas'!$O$9,E35='PC Receitas'!$O$10,E35='PC Receitas'!$O$11,E35='PC Receitas'!$O$12,E35='PC Receitas'!$O$13,E35='PC Receitas'!$O$14)),-J35,0))</f>
        <v>-97648.480000000069</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Receitas'!$O$6)),J36,IF(AND(L36="Pago",OR(E36='PC Receitas'!$O$7,E36='PC Receitas'!$O$8,E36='PC Receitas'!$O$9,E36='PC Receitas'!$O$10,E36='PC Receitas'!$O$11,E36='PC Receitas'!$O$12,E36='PC Receitas'!$O$13,E36='PC Receitas'!$O$14)),-J36,0))</f>
        <v>-97648.480000000069</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Receitas'!$O$6)),J37,IF(AND(L37="Pago",OR(E37='PC Receitas'!$O$7,E37='PC Receitas'!$O$8,E37='PC Receitas'!$O$9,E37='PC Receitas'!$O$10,E37='PC Receitas'!$O$11,E37='PC Receitas'!$O$12,E37='PC Receitas'!$O$13,E37='PC Receitas'!$O$14)),-J37,0))</f>
        <v>-97648.480000000069</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Receitas'!$O$6)),J38,IF(AND(L38="Pago",OR(E38='PC Receitas'!$O$7,E38='PC Receitas'!$O$8,E38='PC Receitas'!$O$9,E38='PC Receitas'!$O$10,E38='PC Receitas'!$O$11,E38='PC Receitas'!$O$12,E38='PC Receitas'!$O$13,E38='PC Receitas'!$O$14)),-J38,0))</f>
        <v>-97648.480000000069</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Receitas'!$O$6)),J39,IF(AND(L39="Pago",OR(E39='PC Receitas'!$O$7,E39='PC Receitas'!$O$8,E39='PC Receitas'!$O$9,E39='PC Receitas'!$O$10,E39='PC Receitas'!$O$11,E39='PC Receitas'!$O$12,E39='PC Receitas'!$O$13,E39='PC Receitas'!$O$14)),-J39,0))</f>
        <v>-97648.480000000069</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Receitas'!$O$6)),J40,IF(AND(L40="Pago",OR(E40='PC Receitas'!$O$7,E40='PC Receitas'!$O$8,E40='PC Receitas'!$O$9,E40='PC Receitas'!$O$10,E40='PC Receitas'!$O$11,E40='PC Receitas'!$O$12,E40='PC Receitas'!$O$13,E40='PC Receitas'!$O$14)),-J40,0))</f>
        <v>-97648.480000000069</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Receitas'!$O$6)),J41,IF(AND(L41="Pago",OR(E41='PC Receitas'!$O$7,E41='PC Receitas'!$O$8,E41='PC Receitas'!$O$9,E41='PC Receitas'!$O$10,E41='PC Receitas'!$O$11,E41='PC Receitas'!$O$12,E41='PC Receitas'!$O$13,E41='PC Receitas'!$O$14)),-J41,0))</f>
        <v>-97648.480000000069</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Receitas'!$O$6)),J42,IF(AND(L42="Pago",OR(E42='PC Receitas'!$O$7,E42='PC Receitas'!$O$8,E42='PC Receitas'!$O$9,E42='PC Receitas'!$O$10,E42='PC Receitas'!$O$11,E42='PC Receitas'!$O$12,E42='PC Receitas'!$O$13,E42='PC Receitas'!$O$14)),-J42,0))</f>
        <v>-97648.480000000069</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Receitas'!$O$6)),J43,IF(AND(L43="Pago",OR(E43='PC Receitas'!$O$7,E43='PC Receitas'!$O$8,E43='PC Receitas'!$O$9,E43='PC Receitas'!$O$10,E43='PC Receitas'!$O$11,E43='PC Receitas'!$O$12,E43='PC Receitas'!$O$13,E43='PC Receitas'!$O$14)),-J43,0))</f>
        <v>-97648.480000000069</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Receitas'!$O$6)),J44,IF(AND(L44="Pago",OR(E44='PC Receitas'!$O$7,E44='PC Receitas'!$O$8,E44='PC Receitas'!$O$9,E44='PC Receitas'!$O$10,E44='PC Receitas'!$O$11,E44='PC Receitas'!$O$12,E44='PC Receitas'!$O$13,E44='PC Receitas'!$O$14)),-J44,0))</f>
        <v>-97648.480000000069</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Receitas'!$O$6)),J45,IF(AND(L45="Pago",OR(E45='PC Receitas'!$O$7,E45='PC Receitas'!$O$8,E45='PC Receitas'!$O$9,E45='PC Receitas'!$O$10,E45='PC Receitas'!$O$11,E45='PC Receitas'!$O$12,E45='PC Receitas'!$O$13,E45='PC Receitas'!$O$14)),-J45,0))</f>
        <v>-97648.480000000069</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Receitas'!$O$6)),J46,IF(AND(L46="Pago",OR(E46='PC Receitas'!$O$7,E46='PC Receitas'!$O$8,E46='PC Receitas'!$O$9,E46='PC Receitas'!$O$10,E46='PC Receitas'!$O$11,E46='PC Receitas'!$O$12,E46='PC Receitas'!$O$13,E46='PC Receitas'!$O$14)),-J46,0))</f>
        <v>-97648.480000000069</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Receitas'!$O$6)),J47,IF(AND(L47="Pago",OR(E47='PC Receitas'!$O$7,E47='PC Receitas'!$O$8,E47='PC Receitas'!$O$9,E47='PC Receitas'!$O$10,E47='PC Receitas'!$O$11,E47='PC Receitas'!$O$12,E47='PC Receitas'!$O$13,E47='PC Receitas'!$O$14)),-J47,0))</f>
        <v>-97648.480000000069</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Receitas'!$O$6)),J48,IF(AND(L48="Pago",OR(E48='PC Receitas'!$O$7,E48='PC Receitas'!$O$8,E48='PC Receitas'!$O$9,E48='PC Receitas'!$O$10,E48='PC Receitas'!$O$11,E48='PC Receitas'!$O$12,E48='PC Receitas'!$O$13,E48='PC Receitas'!$O$14)),-J48,0))</f>
        <v>-97648.480000000069</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Receitas'!$O$6)),J49,IF(AND(L49="Pago",OR(E49='PC Receitas'!$O$7,E49='PC Receitas'!$O$8,E49='PC Receitas'!$O$9,E49='PC Receitas'!$O$10,E49='PC Receitas'!$O$11,E49='PC Receitas'!$O$12,E49='PC Receitas'!$O$13,E49='PC Receitas'!$O$14)),-J49,0))</f>
        <v>-97648.480000000069</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Receitas'!$O$6)),J50,IF(AND(L50="Pago",OR(E50='PC Receitas'!$O$7,E50='PC Receitas'!$O$8,E50='PC Receitas'!$O$9,E50='PC Receitas'!$O$10,E50='PC Receitas'!$O$11,E50='PC Receitas'!$O$12,E50='PC Receitas'!$O$13,E50='PC Receitas'!$O$14)),-J50,0))</f>
        <v>-97648.480000000069</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Receitas'!$O$6)),J51,IF(AND(L51="Pago",OR(E51='PC Receitas'!$O$7,E51='PC Receitas'!$O$8,E51='PC Receitas'!$O$9,E51='PC Receitas'!$O$10,E51='PC Receitas'!$O$11,E51='PC Receitas'!$O$12,E51='PC Receitas'!$O$13,E51='PC Receitas'!$O$14)),-J51,0))</f>
        <v>-97648.480000000069</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Receitas'!$O$6)),J52,IF(AND(L52="Pago",OR(E52='PC Receitas'!$O$7,E52='PC Receitas'!$O$8,E52='PC Receitas'!$O$9,E52='PC Receitas'!$O$10,E52='PC Receitas'!$O$11,E52='PC Receitas'!$O$12,E52='PC Receitas'!$O$13,E52='PC Receitas'!$O$14)),-J52,0))</f>
        <v>-97648.480000000069</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Receitas'!$O$6)),J53,IF(AND(L53="Pago",OR(E53='PC Receitas'!$O$7,E53='PC Receitas'!$O$8,E53='PC Receitas'!$O$9,E53='PC Receitas'!$O$10,E53='PC Receitas'!$O$11,E53='PC Receitas'!$O$12,E53='PC Receitas'!$O$13,E53='PC Receitas'!$O$14)),-J53,0))</f>
        <v>-97648.480000000069</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Receitas'!$O$6)),J54,IF(AND(L54="Pago",OR(E54='PC Receitas'!$O$7,E54='PC Receitas'!$O$8,E54='PC Receitas'!$O$9,E54='PC Receitas'!$O$10,E54='PC Receitas'!$O$11,E54='PC Receitas'!$O$12,E54='PC Receitas'!$O$13,E54='PC Receitas'!$O$14)),-J54,0))</f>
        <v>-97648.480000000069</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Receitas'!$O$6)),J55,IF(AND(L55="Pago",OR(E55='PC Receitas'!$O$7,E55='PC Receitas'!$O$8,E55='PC Receitas'!$O$9,E55='PC Receitas'!$O$10,E55='PC Receitas'!$O$11,E55='PC Receitas'!$O$12,E55='PC Receitas'!$O$13,E55='PC Receitas'!$O$14)),-J55,0))</f>
        <v>-97648.480000000069</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Receitas'!$O$6)),J56,IF(AND(L56="Pago",OR(E56='PC Receitas'!$O$7,E56='PC Receitas'!$O$8,E56='PC Receitas'!$O$9,E56='PC Receitas'!$O$10,E56='PC Receitas'!$O$11,E56='PC Receitas'!$O$12,E56='PC Receitas'!$O$13,E56='PC Receitas'!$O$14)),-J56,0))</f>
        <v>-97648.480000000069</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Receitas'!$O$6)),J57,IF(AND(L57="Pago",OR(E57='PC Receitas'!$O$7,E57='PC Receitas'!$O$8,E57='PC Receitas'!$O$9,E57='PC Receitas'!$O$10,E57='PC Receitas'!$O$11,E57='PC Receitas'!$O$12,E57='PC Receitas'!$O$13,E57='PC Receitas'!$O$14)),-J57,0))</f>
        <v>-97648.480000000069</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Receitas'!$O$6)),J58,IF(AND(L58="Pago",OR(E58='PC Receitas'!$O$7,E58='PC Receitas'!$O$8,E58='PC Receitas'!$O$9,E58='PC Receitas'!$O$10,E58='PC Receitas'!$O$11,E58='PC Receitas'!$O$12,E58='PC Receitas'!$O$13,E58='PC Receitas'!$O$14)),-J58,0))</f>
        <v>-97648.480000000069</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Receitas'!$O$6)),J59,IF(AND(L59="Pago",OR(E59='PC Receitas'!$O$7,E59='PC Receitas'!$O$8,E59='PC Receitas'!$O$9,E59='PC Receitas'!$O$10,E59='PC Receitas'!$O$11,E59='PC Receitas'!$O$12,E59='PC Receitas'!$O$13,E59='PC Receitas'!$O$14)),-J59,0))</f>
        <v>-97648.480000000069</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Receitas'!$O$6)),J60,IF(AND(L60="Pago",OR(E60='PC Receitas'!$O$7,E60='PC Receitas'!$O$8,E60='PC Receitas'!$O$9,E60='PC Receitas'!$O$10,E60='PC Receitas'!$O$11,E60='PC Receitas'!$O$12,E60='PC Receitas'!$O$13,E60='PC Receitas'!$O$14)),-J60,0))</f>
        <v>-97648.480000000069</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Receitas'!$O$6)),J61,IF(AND(L61="Pago",OR(E61='PC Receitas'!$O$7,E61='PC Receitas'!$O$8,E61='PC Receitas'!$O$9,E61='PC Receitas'!$O$10,E61='PC Receitas'!$O$11,E61='PC Receitas'!$O$12,E61='PC Receitas'!$O$13,E61='PC Receitas'!$O$14)),-J61,0))</f>
        <v>-97648.480000000069</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Receitas'!$O$6)),J62,IF(AND(L62="Pago",OR(E62='PC Receitas'!$O$7,E62='PC Receitas'!$O$8,E62='PC Receitas'!$O$9,E62='PC Receitas'!$O$10,E62='PC Receitas'!$O$11,E62='PC Receitas'!$O$12,E62='PC Receitas'!$O$13,E62='PC Receitas'!$O$14)),-J62,0))</f>
        <v>-97648.480000000069</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Receitas'!$O$6)),J63,IF(AND(L63="Pago",OR(E63='PC Receitas'!$O$7,E63='PC Receitas'!$O$8,E63='PC Receitas'!$O$9,E63='PC Receitas'!$O$10,E63='PC Receitas'!$O$11,E63='PC Receitas'!$O$12,E63='PC Receitas'!$O$13,E63='PC Receitas'!$O$14)),-J63,0))</f>
        <v>-97648.480000000069</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Receitas'!$O$6)),J64,IF(AND(L64="Pago",OR(E64='PC Receitas'!$O$7,E64='PC Receitas'!$O$8,E64='PC Receitas'!$O$9,E64='PC Receitas'!$O$10,E64='PC Receitas'!$O$11,E64='PC Receitas'!$O$12,E64='PC Receitas'!$O$13,E64='PC Receitas'!$O$14)),-J64,0))</f>
        <v>-97648.480000000069</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Receitas'!$O$6)),J65,IF(AND(L65="Pago",OR(E65='PC Receitas'!$O$7,E65='PC Receitas'!$O$8,E65='PC Receitas'!$O$9,E65='PC Receitas'!$O$10,E65='PC Receitas'!$O$11,E65='PC Receitas'!$O$12,E65='PC Receitas'!$O$13,E65='PC Receitas'!$O$14)),-J65,0))</f>
        <v>-97648.480000000069</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Receitas'!$O$6)),J66,IF(AND(L66="Pago",OR(E66='PC Receitas'!$O$7,E66='PC Receitas'!$O$8,E66='PC Receitas'!$O$9,E66='PC Receitas'!$O$10,E66='PC Receitas'!$O$11,E66='PC Receitas'!$O$12,E66='PC Receitas'!$O$13,E66='PC Receitas'!$O$14)),-J66,0))</f>
        <v>-97648.480000000069</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Receitas'!$O$6)),J67,IF(AND(L67="Pago",OR(E67='PC Receitas'!$O$7,E67='PC Receitas'!$O$8,E67='PC Receitas'!$O$9,E67='PC Receitas'!$O$10,E67='PC Receitas'!$O$11,E67='PC Receitas'!$O$12,E67='PC Receitas'!$O$13,E67='PC Receitas'!$O$14)),-J67,0))</f>
        <v>-97648.480000000069</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Receitas'!$O$6)),J68,IF(AND(L68="Pago",OR(E68='PC Receitas'!$O$7,E68='PC Receitas'!$O$8,E68='PC Receitas'!$O$9,E68='PC Receitas'!$O$10,E68='PC Receitas'!$O$11,E68='PC Receitas'!$O$12,E68='PC Receitas'!$O$13,E68='PC Receitas'!$O$14)),-J68,0))</f>
        <v>-97648.480000000069</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Receitas'!$O$6)),J69,IF(AND(L69="Pago",OR(E69='PC Receitas'!$O$7,E69='PC Receitas'!$O$8,E69='PC Receitas'!$O$9,E69='PC Receitas'!$O$10,E69='PC Receitas'!$O$11,E69='PC Receitas'!$O$12,E69='PC Receitas'!$O$13,E69='PC Receitas'!$O$14)),-J69,0))</f>
        <v>-97648.480000000069</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Receitas'!$O$6)),J70,IF(AND(L70="Pago",OR(E70='PC Receitas'!$O$7,E70='PC Receitas'!$O$8,E70='PC Receitas'!$O$9,E70='PC Receitas'!$O$10,E70='PC Receitas'!$O$11,E70='PC Receitas'!$O$12,E70='PC Receitas'!$O$13,E70='PC Receitas'!$O$14)),-J70,0))</f>
        <v>-97648.480000000069</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Receitas'!$O$6)),J71,IF(AND(L71="Pago",OR(E71='PC Receitas'!$O$7,E71='PC Receitas'!$O$8,E71='PC Receitas'!$O$9,E71='PC Receitas'!$O$10,E71='PC Receitas'!$O$11,E71='PC Receitas'!$O$12,E71='PC Receitas'!$O$13,E71='PC Receitas'!$O$14)),-J71,0))</f>
        <v>-97648.480000000069</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Receitas'!$O$6)),J72,IF(AND(L72="Pago",OR(E72='PC Receitas'!$O$7,E72='PC Receitas'!$O$8,E72='PC Receitas'!$O$9,E72='PC Receitas'!$O$10,E72='PC Receitas'!$O$11,E72='PC Receitas'!$O$12,E72='PC Receitas'!$O$13,E72='PC Receitas'!$O$14)),-J72,0))</f>
        <v>-97648.480000000069</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Receitas'!$O$6)),J73,IF(AND(L73="Pago",OR(E73='PC Receitas'!$O$7,E73='PC Receitas'!$O$8,E73='PC Receitas'!$O$9,E73='PC Receitas'!$O$10,E73='PC Receitas'!$O$11,E73='PC Receitas'!$O$12,E73='PC Receitas'!$O$13,E73='PC Receitas'!$O$14)),-J73,0))</f>
        <v>-97648.480000000069</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Receitas'!$O$6)),J74,IF(AND(L74="Pago",OR(E74='PC Receitas'!$O$7,E74='PC Receitas'!$O$8,E74='PC Receitas'!$O$9,E74='PC Receitas'!$O$10,E74='PC Receitas'!$O$11,E74='PC Receitas'!$O$12,E74='PC Receitas'!$O$13,E74='PC Receitas'!$O$14)),-J74,0))</f>
        <v>-97648.480000000069</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Receitas'!$O$6)),J75,IF(AND(L75="Pago",OR(E75='PC Receitas'!$O$7,E75='PC Receitas'!$O$8,E75='PC Receitas'!$O$9,E75='PC Receitas'!$O$10,E75='PC Receitas'!$O$11,E75='PC Receitas'!$O$12,E75='PC Receitas'!$O$13,E75='PC Receitas'!$O$14)),-J75,0))</f>
        <v>-97648.480000000069</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Receitas'!$O$6)),J76,IF(AND(L76="Pago",OR(E76='PC Receitas'!$O$7,E76='PC Receitas'!$O$8,E76='PC Receitas'!$O$9,E76='PC Receitas'!$O$10,E76='PC Receitas'!$O$11,E76='PC Receitas'!$O$12,E76='PC Receitas'!$O$13,E76='PC Receitas'!$O$14)),-J76,0))</f>
        <v>-97648.480000000069</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Receitas'!$O$6)),J77,IF(AND(L77="Pago",OR(E77='PC Receitas'!$O$7,E77='PC Receitas'!$O$8,E77='PC Receitas'!$O$9,E77='PC Receitas'!$O$10,E77='PC Receitas'!$O$11,E77='PC Receitas'!$O$12,E77='PC Receitas'!$O$13,E77='PC Receitas'!$O$14)),-J77,0))</f>
        <v>-97648.480000000069</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Receitas'!$O$6)),J78,IF(AND(L78="Pago",OR(E78='PC Receitas'!$O$7,E78='PC Receitas'!$O$8,E78='PC Receitas'!$O$9,E78='PC Receitas'!$O$10,E78='PC Receitas'!$O$11,E78='PC Receitas'!$O$12,E78='PC Receitas'!$O$13,E78='PC Receitas'!$O$14)),-J78,0))</f>
        <v>-97648.480000000069</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Receitas'!$O$6)),J79,IF(AND(L79="Pago",OR(E79='PC Receitas'!$O$7,E79='PC Receitas'!$O$8,E79='PC Receitas'!$O$9,E79='PC Receitas'!$O$10,E79='PC Receitas'!$O$11,E79='PC Receitas'!$O$12,E79='PC Receitas'!$O$13,E79='PC Receitas'!$O$14)),-J79,0))</f>
        <v>-97648.480000000069</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Receitas'!$O$6)),J80,IF(AND(L80="Pago",OR(E80='PC Receitas'!$O$7,E80='PC Receitas'!$O$8,E80='PC Receitas'!$O$9,E80='PC Receitas'!$O$10,E80='PC Receitas'!$O$11,E80='PC Receitas'!$O$12,E80='PC Receitas'!$O$13,E80='PC Receitas'!$O$14)),-J80,0))</f>
        <v>-97648.480000000069</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Receitas'!$O$6)),J81,IF(AND(L81="Pago",OR(E81='PC Receitas'!$O$7,E81='PC Receitas'!$O$8,E81='PC Receitas'!$O$9,E81='PC Receitas'!$O$10,E81='PC Receitas'!$O$11,E81='PC Receitas'!$O$12,E81='PC Receitas'!$O$13,E81='PC Receitas'!$O$14)),-J81,0))</f>
        <v>-97648.480000000069</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Receitas'!$O$6)),J82,IF(AND(L82="Pago",OR(E82='PC Receitas'!$O$7,E82='PC Receitas'!$O$8,E82='PC Receitas'!$O$9,E82='PC Receitas'!$O$10,E82='PC Receitas'!$O$11,E82='PC Receitas'!$O$12,E82='PC Receitas'!$O$13,E82='PC Receitas'!$O$14)),-J82,0))</f>
        <v>-97648.480000000069</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Receitas'!$O$6)),J83,IF(AND(L83="Pago",OR(E83='PC Receitas'!$O$7,E83='PC Receitas'!$O$8,E83='PC Receitas'!$O$9,E83='PC Receitas'!$O$10,E83='PC Receitas'!$O$11,E83='PC Receitas'!$O$12,E83='PC Receitas'!$O$13,E83='PC Receitas'!$O$14)),-J83,0))</f>
        <v>-97648.480000000069</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Receitas'!$O$6)),J84,IF(AND(L84="Pago",OR(E84='PC Receitas'!$O$7,E84='PC Receitas'!$O$8,E84='PC Receitas'!$O$9,E84='PC Receitas'!$O$10,E84='PC Receitas'!$O$11,E84='PC Receitas'!$O$12,E84='PC Receitas'!$O$13,E84='PC Receitas'!$O$14)),-J84,0))</f>
        <v>-97648.480000000069</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Receitas'!$O$6)),J85,IF(AND(L85="Pago",OR(E85='PC Receitas'!$O$7,E85='PC Receitas'!$O$8,E85='PC Receitas'!$O$9,E85='PC Receitas'!$O$10,E85='PC Receitas'!$O$11,E85='PC Receitas'!$O$12,E85='PC Receitas'!$O$13,E85='PC Receitas'!$O$14)),-J85,0))</f>
        <v>-97648.480000000069</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Receitas'!$O$6)),J86,IF(AND(L86="Pago",OR(E86='PC Receitas'!$O$7,E86='PC Receitas'!$O$8,E86='PC Receitas'!$O$9,E86='PC Receitas'!$O$10,E86='PC Receitas'!$O$11,E86='PC Receitas'!$O$12,E86='PC Receitas'!$O$13,E86='PC Receitas'!$O$14)),-J86,0))</f>
        <v>-97648.480000000069</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Receitas'!$O$6)),J87,IF(AND(L87="Pago",OR(E87='PC Receitas'!$O$7,E87='PC Receitas'!$O$8,E87='PC Receitas'!$O$9,E87='PC Receitas'!$O$10,E87='PC Receitas'!$O$11,E87='PC Receitas'!$O$12,E87='PC Receitas'!$O$13,E87='PC Receitas'!$O$14)),-J87,0))</f>
        <v>-97648.480000000069</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Receitas'!$O$6)),J88,IF(AND(L88="Pago",OR(E88='PC Receitas'!$O$7,E88='PC Receitas'!$O$8,E88='PC Receitas'!$O$9,E88='PC Receitas'!$O$10,E88='PC Receitas'!$O$11,E88='PC Receitas'!$O$12,E88='PC Receitas'!$O$13,E88='PC Receitas'!$O$14)),-J88,0))</f>
        <v>-97648.480000000069</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Receitas'!$O$6)),J89,IF(AND(L89="Pago",OR(E89='PC Receitas'!$O$7,E89='PC Receitas'!$O$8,E89='PC Receitas'!$O$9,E89='PC Receitas'!$O$10,E89='PC Receitas'!$O$11,E89='PC Receitas'!$O$12,E89='PC Receitas'!$O$13,E89='PC Receitas'!$O$14)),-J89,0))</f>
        <v>-97648.480000000069</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Receitas'!$O$6)),J90,IF(AND(L90="Pago",OR(E90='PC Receitas'!$O$7,E90='PC Receitas'!$O$8,E90='PC Receitas'!$O$9,E90='PC Receitas'!$O$10,E90='PC Receitas'!$O$11,E90='PC Receitas'!$O$12,E90='PC Receitas'!$O$13,E90='PC Receitas'!$O$14)),-J90,0))</f>
        <v>-97648.480000000069</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Receitas'!$O$6)),J91,IF(AND(L91="Pago",OR(E91='PC Receitas'!$O$7,E91='PC Receitas'!$O$8,E91='PC Receitas'!$O$9,E91='PC Receitas'!$O$10,E91='PC Receitas'!$O$11,E91='PC Receitas'!$O$12,E91='PC Receitas'!$O$13,E91='PC Receitas'!$O$14)),-J91,0))</f>
        <v>-97648.480000000069</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Receitas'!$O$6)),J92,IF(AND(L92="Pago",OR(E92='PC Receitas'!$O$7,E92='PC Receitas'!$O$8,E92='PC Receitas'!$O$9,E92='PC Receitas'!$O$10,E92='PC Receitas'!$O$11,E92='PC Receitas'!$O$12,E92='PC Receitas'!$O$13,E92='PC Receitas'!$O$14)),-J92,0))</f>
        <v>-97648.480000000069</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Receitas'!$O$6)),J93,IF(AND(L93="Pago",OR(E93='PC Receitas'!$O$7,E93='PC Receitas'!$O$8,E93='PC Receitas'!$O$9,E93='PC Receitas'!$O$10,E93='PC Receitas'!$O$11,E93='PC Receitas'!$O$12,E93='PC Receitas'!$O$13,E93='PC Receitas'!$O$14)),-J93,0))</f>
        <v>-97648.480000000069</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Receitas'!$O$6)),J94,IF(AND(L94="Pago",OR(E94='PC Receitas'!$O$7,E94='PC Receitas'!$O$8,E94='PC Receitas'!$O$9,E94='PC Receitas'!$O$10,E94='PC Receitas'!$O$11,E94='PC Receitas'!$O$12,E94='PC Receitas'!$O$13,E94='PC Receitas'!$O$14)),-J94,0))</f>
        <v>-97648.480000000069</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Receitas'!$O$6)),J95,IF(AND(L95="Pago",OR(E95='PC Receitas'!$O$7,E95='PC Receitas'!$O$8,E95='PC Receitas'!$O$9,E95='PC Receitas'!$O$10,E95='PC Receitas'!$O$11,E95='PC Receitas'!$O$12,E95='PC Receitas'!$O$13,E95='PC Receitas'!$O$14)),-J95,0))</f>
        <v>-97648.480000000069</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Receitas'!$O$6)),J96,IF(AND(L96="Pago",OR(E96='PC Receitas'!$O$7,E96='PC Receitas'!$O$8,E96='PC Receitas'!$O$9,E96='PC Receitas'!$O$10,E96='PC Receitas'!$O$11,E96='PC Receitas'!$O$12,E96='PC Receitas'!$O$13,E96='PC Receitas'!$O$14)),-J96,0))</f>
        <v>-97648.480000000069</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Receitas'!$O$6)),J97,IF(AND(L97="Pago",OR(E97='PC Receitas'!$O$7,E97='PC Receitas'!$O$8,E97='PC Receitas'!$O$9,E97='PC Receitas'!$O$10,E97='PC Receitas'!$O$11,E97='PC Receitas'!$O$12,E97='PC Receitas'!$O$13,E97='PC Receitas'!$O$14)),-J97,0))</f>
        <v>-97648.480000000069</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Receitas'!$O$6)),J98,IF(AND(L98="Pago",OR(E98='PC Receitas'!$O$7,E98='PC Receitas'!$O$8,E98='PC Receitas'!$O$9,E98='PC Receitas'!$O$10,E98='PC Receitas'!$O$11,E98='PC Receitas'!$O$12,E98='PC Receitas'!$O$13,E98='PC Receitas'!$O$14)),-J98,0))</f>
        <v>-97648.480000000069</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Receitas'!$O$6)),J99,IF(AND(L99="Pago",OR(E99='PC Receitas'!$O$7,E99='PC Receitas'!$O$8,E99='PC Receitas'!$O$9,E99='PC Receitas'!$O$10,E99='PC Receitas'!$O$11,E99='PC Receitas'!$O$12,E99='PC Receitas'!$O$13,E99='PC Receitas'!$O$14)),-J99,0))</f>
        <v>-97648.480000000069</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Receitas'!$O$6)),J100,IF(AND(L100="Pago",OR(E100='PC Receitas'!$O$7,E100='PC Receitas'!$O$8,E100='PC Receitas'!$O$9,E100='PC Receitas'!$O$10,E100='PC Receitas'!$O$11,E100='PC Receitas'!$O$12,E100='PC Receitas'!$O$13,E100='PC Receitas'!$O$14)),-J100,0))</f>
        <v>-97648.480000000069</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Receitas'!$O$6)),J101,IF(AND(L101="Pago",OR(E101='PC Receitas'!$O$7,E101='PC Receitas'!$O$8,E101='PC Receitas'!$O$9,E101='PC Receitas'!$O$10,E101='PC Receitas'!$O$11,E101='PC Receitas'!$O$12,E101='PC Receitas'!$O$13,E101='PC Receitas'!$O$14)),-J101,0))</f>
        <v>-97648.480000000069</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Receitas'!$O$6)),J102,IF(AND(L102="Pago",OR(E102='PC Receitas'!$O$7,E102='PC Receitas'!$O$8,E102='PC Receitas'!$O$9,E102='PC Receitas'!$O$10,E102='PC Receitas'!$O$11,E102='PC Receitas'!$O$12,E102='PC Receitas'!$O$13,E102='PC Receitas'!$O$14)),-J102,0))</f>
        <v>-97648.480000000069</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Receitas'!$O$6)),J103,IF(AND(L103="Pago",OR(E103='PC Receitas'!$O$7,E103='PC Receitas'!$O$8,E103='PC Receitas'!$O$9,E103='PC Receitas'!$O$10,E103='PC Receitas'!$O$11,E103='PC Receitas'!$O$12,E103='PC Receitas'!$O$13,E103='PC Receitas'!$O$14)),-J103,0))</f>
        <v>-97648.480000000069</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Receitas'!$O$6)),J104,IF(AND(L104="Pago",OR(E104='PC Receitas'!$O$7,E104='PC Receitas'!$O$8,E104='PC Receitas'!$O$9,E104='PC Receitas'!$O$10,E104='PC Receitas'!$O$11,E104='PC Receitas'!$O$12,E104='PC Receitas'!$O$13,E104='PC Receitas'!$O$14)),-J104,0))</f>
        <v>-97648.480000000069</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Receitas'!$O$6)),J105,IF(AND(L105="Pago",OR(E105='PC Receitas'!$O$7,E105='PC Receitas'!$O$8,E105='PC Receitas'!$O$9,E105='PC Receitas'!$O$10,E105='PC Receitas'!$O$11,E105='PC Receitas'!$O$12,E105='PC Receitas'!$O$13,E105='PC Receitas'!$O$14)),-J105,0))</f>
        <v>-97648.480000000069</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Receitas'!$O$6)),J106,IF(AND(L106="Pago",OR(E106='PC Receitas'!$O$7,E106='PC Receitas'!$O$8,E106='PC Receitas'!$O$9,E106='PC Receitas'!$O$10,E106='PC Receitas'!$O$11,E106='PC Receitas'!$O$12,E106='PC Receitas'!$O$13,E106='PC Receitas'!$O$14)),-J106,0))</f>
        <v>-97648.480000000069</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Receitas'!$O$6)),J107,IF(AND(L107="Pago",OR(E107='PC Receitas'!$O$7,E107='PC Receitas'!$O$8,E107='PC Receitas'!$O$9,E107='PC Receitas'!$O$10,E107='PC Receitas'!$O$11,E107='PC Receitas'!$O$12,E107='PC Receitas'!$O$13,E107='PC Receitas'!$O$14)),-J107,0))</f>
        <v>-97648.480000000069</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Receitas'!$O$6)),J108,IF(AND(L108="Pago",OR(E108='PC Receitas'!$O$7,E108='PC Receitas'!$O$8,E108='PC Receitas'!$O$9,E108='PC Receitas'!$O$10,E108='PC Receitas'!$O$11,E108='PC Receitas'!$O$12,E108='PC Receitas'!$O$13,E108='PC Receitas'!$O$14)),-J108,0))</f>
        <v>-97648.480000000069</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Receitas'!$O$6)),J109,IF(AND(L109="Pago",OR(E109='PC Receitas'!$O$7,E109='PC Receitas'!$O$8,E109='PC Receitas'!$O$9,E109='PC Receitas'!$O$10,E109='PC Receitas'!$O$11,E109='PC Receitas'!$O$12,E109='PC Receitas'!$O$13,E109='PC Receitas'!$O$14)),-J109,0))</f>
        <v>-97648.480000000069</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Receitas'!$O$6)),J110,IF(AND(L110="Pago",OR(E110='PC Receitas'!$O$7,E110='PC Receitas'!$O$8,E110='PC Receitas'!$O$9,E110='PC Receitas'!$O$10,E110='PC Receitas'!$O$11,E110='PC Receitas'!$O$12,E110='PC Receitas'!$O$13,E110='PC Receitas'!$O$14)),-J110,0))</f>
        <v>-97648.480000000069</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Receitas'!$O$6)),J111,IF(AND(L111="Pago",OR(E111='PC Receitas'!$O$7,E111='PC Receitas'!$O$8,E111='PC Receitas'!$O$9,E111='PC Receitas'!$O$10,E111='PC Receitas'!$O$11,E111='PC Receitas'!$O$12,E111='PC Receitas'!$O$13,E111='PC Receitas'!$O$14)),-J111,0))</f>
        <v>-97648.480000000069</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Receitas'!$O$6)),J112,IF(AND(L112="Pago",OR(E112='PC Receitas'!$O$7,E112='PC Receitas'!$O$8,E112='PC Receitas'!$O$9,E112='PC Receitas'!$O$10,E112='PC Receitas'!$O$11,E112='PC Receitas'!$O$12,E112='PC Receitas'!$O$13,E112='PC Receitas'!$O$14)),-J112,0))</f>
        <v>-97648.480000000069</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Receitas'!$O$6)),J113,IF(AND(L113="Pago",OR(E113='PC Receitas'!$O$7,E113='PC Receitas'!$O$8,E113='PC Receitas'!$O$9,E113='PC Receitas'!$O$10,E113='PC Receitas'!$O$11,E113='PC Receitas'!$O$12,E113='PC Receitas'!$O$13,E113='PC Receitas'!$O$14)),-J113,0))</f>
        <v>-97648.480000000069</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Receitas'!$O$6)),J114,IF(AND(L114="Pago",OR(E114='PC Receitas'!$O$7,E114='PC Receitas'!$O$8,E114='PC Receitas'!$O$9,E114='PC Receitas'!$O$10,E114='PC Receitas'!$O$11,E114='PC Receitas'!$O$12,E114='PC Receitas'!$O$13,E114='PC Receitas'!$O$14)),-J114,0))</f>
        <v>-97648.480000000069</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Receitas'!$O$6)),J115,IF(AND(L115="Pago",OR(E115='PC Receitas'!$O$7,E115='PC Receitas'!$O$8,E115='PC Receitas'!$O$9,E115='PC Receitas'!$O$10,E115='PC Receitas'!$O$11,E115='PC Receitas'!$O$12,E115='PC Receitas'!$O$13,E115='PC Receitas'!$O$14)),-J115,0))</f>
        <v>-97648.480000000069</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Receitas'!$O$6)),J116,IF(AND(L116="Pago",OR(E116='PC Receitas'!$O$7,E116='PC Receitas'!$O$8,E116='PC Receitas'!$O$9,E116='PC Receitas'!$O$10,E116='PC Receitas'!$O$11,E116='PC Receitas'!$O$12,E116='PC Receitas'!$O$13,E116='PC Receitas'!$O$14)),-J116,0))</f>
        <v>-97648.480000000069</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Receitas'!$O$6)),J117,IF(AND(L117="Pago",OR(E117='PC Receitas'!$O$7,E117='PC Receitas'!$O$8,E117='PC Receitas'!$O$9,E117='PC Receitas'!$O$10,E117='PC Receitas'!$O$11,E117='PC Receitas'!$O$12,E117='PC Receitas'!$O$13,E117='PC Receitas'!$O$14)),-J117,0))</f>
        <v>-97648.480000000069</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Receitas'!$O$6)),J118,IF(AND(L118="Pago",OR(E118='PC Receitas'!$O$7,E118='PC Receitas'!$O$8,E118='PC Receitas'!$O$9,E118='PC Receitas'!$O$10,E118='PC Receitas'!$O$11,E118='PC Receitas'!$O$12,E118='PC Receitas'!$O$13,E118='PC Receitas'!$O$14)),-J118,0))</f>
        <v>-97648.480000000069</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Receitas'!$O$6)),J119,IF(AND(L119="Pago",OR(E119='PC Receitas'!$O$7,E119='PC Receitas'!$O$8,E119='PC Receitas'!$O$9,E119='PC Receitas'!$O$10,E119='PC Receitas'!$O$11,E119='PC Receitas'!$O$12,E119='PC Receitas'!$O$13,E119='PC Receitas'!$O$14)),-J119,0))</f>
        <v>-97648.480000000069</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Receitas'!$O$6)),J120,IF(AND(L120="Pago",OR(E120='PC Receitas'!$O$7,E120='PC Receitas'!$O$8,E120='PC Receitas'!$O$9,E120='PC Receitas'!$O$10,E120='PC Receitas'!$O$11,E120='PC Receitas'!$O$12,E120='PC Receitas'!$O$13,E120='PC Receitas'!$O$14)),-J120,0))</f>
        <v>-97648.480000000069</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Receitas'!$O$6)),J121,IF(AND(L121="Pago",OR(E121='PC Receitas'!$O$7,E121='PC Receitas'!$O$8,E121='PC Receitas'!$O$9,E121='PC Receitas'!$O$10,E121='PC Receitas'!$O$11,E121='PC Receitas'!$O$12,E121='PC Receitas'!$O$13,E121='PC Receitas'!$O$14)),-J121,0))</f>
        <v>-97648.480000000069</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Receitas'!$O$6)),J122,IF(AND(L122="Pago",OR(E122='PC Receitas'!$O$7,E122='PC Receitas'!$O$8,E122='PC Receitas'!$O$9,E122='PC Receitas'!$O$10,E122='PC Receitas'!$O$11,E122='PC Receitas'!$O$12,E122='PC Receitas'!$O$13,E122='PC Receitas'!$O$14)),-J122,0))</f>
        <v>-97648.480000000069</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Receitas'!$O$6)),J123,IF(AND(L123="Pago",OR(E123='PC Receitas'!$O$7,E123='PC Receitas'!$O$8,E123='PC Receitas'!$O$9,E123='PC Receitas'!$O$10,E123='PC Receitas'!$O$11,E123='PC Receitas'!$O$12,E123='PC Receitas'!$O$13,E123='PC Receitas'!$O$14)),-J123,0))</f>
        <v>-97648.480000000069</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Receitas'!$O$6)),J124,IF(AND(L124="Pago",OR(E124='PC Receitas'!$O$7,E124='PC Receitas'!$O$8,E124='PC Receitas'!$O$9,E124='PC Receitas'!$O$10,E124='PC Receitas'!$O$11,E124='PC Receitas'!$O$12,E124='PC Receitas'!$O$13,E124='PC Receitas'!$O$14)),-J124,0))</f>
        <v>-97648.480000000069</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Receitas'!$O$6)),J125,IF(AND(L125="Pago",OR(E125='PC Receitas'!$O$7,E125='PC Receitas'!$O$8,E125='PC Receitas'!$O$9,E125='PC Receitas'!$O$10,E125='PC Receitas'!$O$11,E125='PC Receitas'!$O$12,E125='PC Receitas'!$O$13,E125='PC Receitas'!$O$14)),-J125,0))</f>
        <v>-97648.480000000069</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Receitas'!$O$6)),J126,IF(AND(L126="Pago",OR(E126='PC Receitas'!$O$7,E126='PC Receitas'!$O$8,E126='PC Receitas'!$O$9,E126='PC Receitas'!$O$10,E126='PC Receitas'!$O$11,E126='PC Receitas'!$O$12,E126='PC Receitas'!$O$13,E126='PC Receitas'!$O$14)),-J126,0))</f>
        <v>-97648.480000000069</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Receitas'!$O$6)),J127,IF(AND(L127="Pago",OR(E127='PC Receitas'!$O$7,E127='PC Receitas'!$O$8,E127='PC Receitas'!$O$9,E127='PC Receitas'!$O$10,E127='PC Receitas'!$O$11,E127='PC Receitas'!$O$12,E127='PC Receitas'!$O$13,E127='PC Receitas'!$O$14)),-J127,0))</f>
        <v>-97648.480000000069</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Receitas'!$O$6)),J128,IF(AND(L128="Pago",OR(E128='PC Receitas'!$O$7,E128='PC Receitas'!$O$8,E128='PC Receitas'!$O$9,E128='PC Receitas'!$O$10,E128='PC Receitas'!$O$11,E128='PC Receitas'!$O$12,E128='PC Receitas'!$O$13,E128='PC Receitas'!$O$14)),-J128,0))</f>
        <v>-97648.480000000069</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Receitas'!$O$6)),J129,IF(AND(L129="Pago",OR(E129='PC Receitas'!$O$7,E129='PC Receitas'!$O$8,E129='PC Receitas'!$O$9,E129='PC Receitas'!$O$10,E129='PC Receitas'!$O$11,E129='PC Receitas'!$O$12,E129='PC Receitas'!$O$13,E129='PC Receitas'!$O$14)),-J129,0))</f>
        <v>-97648.480000000069</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Receitas'!$O$6)),J130,IF(AND(L130="Pago",OR(E130='PC Receitas'!$O$7,E130='PC Receitas'!$O$8,E130='PC Receitas'!$O$9,E130='PC Receitas'!$O$10,E130='PC Receitas'!$O$11,E130='PC Receitas'!$O$12,E130='PC Receitas'!$O$13,E130='PC Receitas'!$O$14)),-J130,0))</f>
        <v>-97648.480000000069</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Receitas'!$O$6)),J131,IF(AND(L131="Pago",OR(E131='PC Receitas'!$O$7,E131='PC Receitas'!$O$8,E131='PC Receitas'!$O$9,E131='PC Receitas'!$O$10,E131='PC Receitas'!$O$11,E131='PC Receitas'!$O$12,E131='PC Receitas'!$O$13,E131='PC Receitas'!$O$14)),-J131,0))</f>
        <v>-97648.480000000069</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Receitas'!$O$6)),J132,IF(AND(L132="Pago",OR(E132='PC Receitas'!$O$7,E132='PC Receitas'!$O$8,E132='PC Receitas'!$O$9,E132='PC Receitas'!$O$10,E132='PC Receitas'!$O$11,E132='PC Receitas'!$O$12,E132='PC Receitas'!$O$13,E132='PC Receitas'!$O$14)),-J132,0))</f>
        <v>-97648.480000000069</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Receitas'!$O$6)),J133,IF(AND(L133="Pago",OR(E133='PC Receitas'!$O$7,E133='PC Receitas'!$O$8,E133='PC Receitas'!$O$9,E133='PC Receitas'!$O$10,E133='PC Receitas'!$O$11,E133='PC Receitas'!$O$12,E133='PC Receitas'!$O$13,E133='PC Receitas'!$O$14)),-J133,0))</f>
        <v>-97648.480000000069</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Receitas'!$O$6)),J134,IF(AND(L134="Pago",OR(E134='PC Receitas'!$O$7,E134='PC Receitas'!$O$8,E134='PC Receitas'!$O$9,E134='PC Receitas'!$O$10,E134='PC Receitas'!$O$11,E134='PC Receitas'!$O$12,E134='PC Receitas'!$O$13,E134='PC Receitas'!$O$14)),-J134,0))</f>
        <v>-97648.480000000069</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Receitas'!$O$6)),J135,IF(AND(L135="Pago",OR(E135='PC Receitas'!$O$7,E135='PC Receitas'!$O$8,E135='PC Receitas'!$O$9,E135='PC Receitas'!$O$10,E135='PC Receitas'!$O$11,E135='PC Receitas'!$O$12,E135='PC Receitas'!$O$13,E135='PC Receitas'!$O$14)),-J135,0))</f>
        <v>-97648.480000000069</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Receitas'!$O$6)),J136,IF(AND(L136="Pago",OR(E136='PC Receitas'!$O$7,E136='PC Receitas'!$O$8,E136='PC Receitas'!$O$9,E136='PC Receitas'!$O$10,E136='PC Receitas'!$O$11,E136='PC Receitas'!$O$12,E136='PC Receitas'!$O$13,E136='PC Receitas'!$O$14)),-J136,0))</f>
        <v>-97648.480000000069</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Receitas'!$O$6)),J137,IF(AND(L137="Pago",OR(E137='PC Receitas'!$O$7,E137='PC Receitas'!$O$8,E137='PC Receitas'!$O$9,E137='PC Receitas'!$O$10,E137='PC Receitas'!$O$11,E137='PC Receitas'!$O$12,E137='PC Receitas'!$O$13,E137='PC Receitas'!$O$14)),-J137,0))</f>
        <v>-97648.480000000069</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Receitas'!$O$6)),J138,IF(AND(L138="Pago",OR(E138='PC Receitas'!$O$7,E138='PC Receitas'!$O$8,E138='PC Receitas'!$O$9,E138='PC Receitas'!$O$10,E138='PC Receitas'!$O$11,E138='PC Receitas'!$O$12,E138='PC Receitas'!$O$13,E138='PC Receitas'!$O$14)),-J138,0))</f>
        <v>-97648.480000000069</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Receitas'!$O$6)),J139,IF(AND(L139="Pago",OR(E139='PC Receitas'!$O$7,E139='PC Receitas'!$O$8,E139='PC Receitas'!$O$9,E139='PC Receitas'!$O$10,E139='PC Receitas'!$O$11,E139='PC Receitas'!$O$12,E139='PC Receitas'!$O$13,E139='PC Receitas'!$O$14)),-J139,0))</f>
        <v>-97648.480000000069</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Receitas'!$O$6)),J140,IF(AND(L140="Pago",OR(E140='PC Receitas'!$O$7,E140='PC Receitas'!$O$8,E140='PC Receitas'!$O$9,E140='PC Receitas'!$O$10,E140='PC Receitas'!$O$11,E140='PC Receitas'!$O$12,E140='PC Receitas'!$O$13,E140='PC Receitas'!$O$14)),-J140,0))</f>
        <v>-97648.480000000069</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Receitas'!$O$6)),J141,IF(AND(L141="Pago",OR(E141='PC Receitas'!$O$7,E141='PC Receitas'!$O$8,E141='PC Receitas'!$O$9,E141='PC Receitas'!$O$10,E141='PC Receitas'!$O$11,E141='PC Receitas'!$O$12,E141='PC Receitas'!$O$13,E141='PC Receitas'!$O$14)),-J141,0))</f>
        <v>-97648.480000000069</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Receitas'!$O$6)),J142,IF(AND(L142="Pago",OR(E142='PC Receitas'!$O$7,E142='PC Receitas'!$O$8,E142='PC Receitas'!$O$9,E142='PC Receitas'!$O$10,E142='PC Receitas'!$O$11,E142='PC Receitas'!$O$12,E142='PC Receitas'!$O$13,E142='PC Receitas'!$O$14)),-J142,0))</f>
        <v>-97648.480000000069</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Receitas'!$O$6)),J143,IF(AND(L143="Pago",OR(E143='PC Receitas'!$O$7,E143='PC Receitas'!$O$8,E143='PC Receitas'!$O$9,E143='PC Receitas'!$O$10,E143='PC Receitas'!$O$11,E143='PC Receitas'!$O$12,E143='PC Receitas'!$O$13,E143='PC Receitas'!$O$14)),-J143,0))</f>
        <v>-97648.480000000069</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Receitas'!$O$6)),J144,IF(AND(L144="Pago",OR(E144='PC Receitas'!$O$7,E144='PC Receitas'!$O$8,E144='PC Receitas'!$O$9,E144='PC Receitas'!$O$10,E144='PC Receitas'!$O$11,E144='PC Receitas'!$O$12,E144='PC Receitas'!$O$13,E144='PC Receitas'!$O$14)),-J144,0))</f>
        <v>-97648.480000000069</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Receitas'!$O$6)),J145,IF(AND(L145="Pago",OR(E145='PC Receitas'!$O$7,E145='PC Receitas'!$O$8,E145='PC Receitas'!$O$9,E145='PC Receitas'!$O$10,E145='PC Receitas'!$O$11,E145='PC Receitas'!$O$12,E145='PC Receitas'!$O$13,E145='PC Receitas'!$O$14)),-J145,0))</f>
        <v>-97648.480000000069</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Receitas'!$O$6)),J146,IF(AND(L146="Pago",OR(E146='PC Receitas'!$O$7,E146='PC Receitas'!$O$8,E146='PC Receitas'!$O$9,E146='PC Receitas'!$O$10,E146='PC Receitas'!$O$11,E146='PC Receitas'!$O$12,E146='PC Receitas'!$O$13,E146='PC Receitas'!$O$14)),-J146,0))</f>
        <v>-97648.480000000069</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Receitas'!$O$6)),J147,IF(AND(L147="Pago",OR(E147='PC Receitas'!$O$7,E147='PC Receitas'!$O$8,E147='PC Receitas'!$O$9,E147='PC Receitas'!$O$10,E147='PC Receitas'!$O$11,E147='PC Receitas'!$O$12,E147='PC Receitas'!$O$13,E147='PC Receitas'!$O$14)),-J147,0))</f>
        <v>-97648.480000000069</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Receitas'!$O$6)),J148,IF(AND(L148="Pago",OR(E148='PC Receitas'!$O$7,E148='PC Receitas'!$O$8,E148='PC Receitas'!$O$9,E148='PC Receitas'!$O$10,E148='PC Receitas'!$O$11,E148='PC Receitas'!$O$12,E148='PC Receitas'!$O$13,E148='PC Receitas'!$O$14)),-J148,0))</f>
        <v>-97648.480000000069</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Receitas'!$O$6)),J149,IF(AND(L149="Pago",OR(E149='PC Receitas'!$O$7,E149='PC Receitas'!$O$8,E149='PC Receitas'!$O$9,E149='PC Receitas'!$O$10,E149='PC Receitas'!$O$11,E149='PC Receitas'!$O$12,E149='PC Receitas'!$O$13,E149='PC Receitas'!$O$14)),-J149,0))</f>
        <v>-97648.480000000069</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Receitas'!$O$6)),J150,IF(AND(L150="Pago",OR(E150='PC Receitas'!$O$7,E150='PC Receitas'!$O$8,E150='PC Receitas'!$O$9,E150='PC Receitas'!$O$10,E150='PC Receitas'!$O$11,E150='PC Receitas'!$O$12,E150='PC Receitas'!$O$13,E150='PC Receitas'!$O$14)),-J150,0))</f>
        <v>-97648.480000000069</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Receitas'!$O$6)),J151,IF(AND(L151="Pago",OR(E151='PC Receitas'!$O$7,E151='PC Receitas'!$O$8,E151='PC Receitas'!$O$9,E151='PC Receitas'!$O$10,E151='PC Receitas'!$O$11,E151='PC Receitas'!$O$12,E151='PC Receitas'!$O$13,E151='PC Receitas'!$O$14)),-J151,0))</f>
        <v>-97648.480000000069</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Receitas'!$O$6)),J152,IF(AND(L152="Pago",OR(E152='PC Receitas'!$O$7,E152='PC Receitas'!$O$8,E152='PC Receitas'!$O$9,E152='PC Receitas'!$O$10,E152='PC Receitas'!$O$11,E152='PC Receitas'!$O$12,E152='PC Receitas'!$O$13,E152='PC Receitas'!$O$14)),-J152,0))</f>
        <v>-97648.480000000069</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Receitas'!$O$6)),J153,IF(AND(L153="Pago",OR(E153='PC Receitas'!$O$7,E153='PC Receitas'!$O$8,E153='PC Receitas'!$O$9,E153='PC Receitas'!$O$10,E153='PC Receitas'!$O$11,E153='PC Receitas'!$O$12,E153='PC Receitas'!$O$13,E153='PC Receitas'!$O$14)),-J153,0))</f>
        <v>-97648.480000000069</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Receitas'!$O$6)),J154,IF(AND(L154="Pago",OR(E154='PC Receitas'!$O$7,E154='PC Receitas'!$O$8,E154='PC Receitas'!$O$9,E154='PC Receitas'!$O$10,E154='PC Receitas'!$O$11,E154='PC Receitas'!$O$12,E154='PC Receitas'!$O$13,E154='PC Receitas'!$O$14)),-J154,0))</f>
        <v>-97648.480000000069</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Receitas'!$O$6)),J155,IF(AND(L155="Pago",OR(E155='PC Receitas'!$O$7,E155='PC Receitas'!$O$8,E155='PC Receitas'!$O$9,E155='PC Receitas'!$O$10,E155='PC Receitas'!$O$11,E155='PC Receitas'!$O$12,E155='PC Receitas'!$O$13,E155='PC Receitas'!$O$14)),-J155,0))</f>
        <v>-97648.480000000069</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Receitas'!$O$6)),J156,IF(AND(L156="Pago",OR(E156='PC Receitas'!$O$7,E156='PC Receitas'!$O$8,E156='PC Receitas'!$O$9,E156='PC Receitas'!$O$10,E156='PC Receitas'!$O$11,E156='PC Receitas'!$O$12,E156='PC Receitas'!$O$13,E156='PC Receitas'!$O$14)),-J156,0))</f>
        <v>-97648.480000000069</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Receitas'!$O$6)),J157,IF(AND(L157="Pago",OR(E157='PC Receitas'!$O$7,E157='PC Receitas'!$O$8,E157='PC Receitas'!$O$9,E157='PC Receitas'!$O$10,E157='PC Receitas'!$O$11,E157='PC Receitas'!$O$12,E157='PC Receitas'!$O$13,E157='PC Receitas'!$O$14)),-J157,0))</f>
        <v>-97648.480000000069</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Receitas'!$O$6)),J158,IF(AND(L158="Pago",OR(E158='PC Receitas'!$O$7,E158='PC Receitas'!$O$8,E158='PC Receitas'!$O$9,E158='PC Receitas'!$O$10,E158='PC Receitas'!$O$11,E158='PC Receitas'!$O$12,E158='PC Receitas'!$O$13,E158='PC Receitas'!$O$14)),-J158,0))</f>
        <v>-97648.480000000069</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Receitas'!$O$6)),J159,IF(AND(L159="Pago",OR(E159='PC Receitas'!$O$7,E159='PC Receitas'!$O$8,E159='PC Receitas'!$O$9,E159='PC Receitas'!$O$10,E159='PC Receitas'!$O$11,E159='PC Receitas'!$O$12,E159='PC Receitas'!$O$13,E159='PC Receitas'!$O$14)),-J159,0))</f>
        <v>-97648.480000000069</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Receitas'!$O$6)),J160,IF(AND(L160="Pago",OR(E160='PC Receitas'!$O$7,E160='PC Receitas'!$O$8,E160='PC Receitas'!$O$9,E160='PC Receitas'!$O$10,E160='PC Receitas'!$O$11,E160='PC Receitas'!$O$12,E160='PC Receitas'!$O$13,E160='PC Receitas'!$O$14)),-J160,0))</f>
        <v>-97648.480000000069</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Receitas'!$O$6)),J161,IF(AND(L161="Pago",OR(E161='PC Receitas'!$O$7,E161='PC Receitas'!$O$8,E161='PC Receitas'!$O$9,E161='PC Receitas'!$O$10,E161='PC Receitas'!$O$11,E161='PC Receitas'!$O$12,E161='PC Receitas'!$O$13,E161='PC Receitas'!$O$14)),-J161,0))</f>
        <v>-97648.480000000069</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Receitas'!$O$6)),J162,IF(AND(L162="Pago",OR(E162='PC Receitas'!$O$7,E162='PC Receitas'!$O$8,E162='PC Receitas'!$O$9,E162='PC Receitas'!$O$10,E162='PC Receitas'!$O$11,E162='PC Receitas'!$O$12,E162='PC Receitas'!$O$13,E162='PC Receitas'!$O$14)),-J162,0))</f>
        <v>-97648.480000000069</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Receitas'!$O$6)),J163,IF(AND(L163="Pago",OR(E163='PC Receitas'!$O$7,E163='PC Receitas'!$O$8,E163='PC Receitas'!$O$9,E163='PC Receitas'!$O$10,E163='PC Receitas'!$O$11,E163='PC Receitas'!$O$12,E163='PC Receitas'!$O$13,E163='PC Receitas'!$O$14)),-J163,0))</f>
        <v>-97648.480000000069</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Receitas'!$O$6)),J164,IF(AND(L164="Pago",OR(E164='PC Receitas'!$O$7,E164='PC Receitas'!$O$8,E164='PC Receitas'!$O$9,E164='PC Receitas'!$O$10,E164='PC Receitas'!$O$11,E164='PC Receitas'!$O$12,E164='PC Receitas'!$O$13,E164='PC Receitas'!$O$14)),-J164,0))</f>
        <v>-97648.480000000069</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Receitas'!$O$6)),J165,IF(AND(L165="Pago",OR(E165='PC Receitas'!$O$7,E165='PC Receitas'!$O$8,E165='PC Receitas'!$O$9,E165='PC Receitas'!$O$10,E165='PC Receitas'!$O$11,E165='PC Receitas'!$O$12,E165='PC Receitas'!$O$13,E165='PC Receitas'!$O$14)),-J165,0))</f>
        <v>-97648.480000000069</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Receitas'!$O$6)),J166,IF(AND(L166="Pago",OR(E166='PC Receitas'!$O$7,E166='PC Receitas'!$O$8,E166='PC Receitas'!$O$9,E166='PC Receitas'!$O$10,E166='PC Receitas'!$O$11,E166='PC Receitas'!$O$12,E166='PC Receitas'!$O$13,E166='PC Receitas'!$O$14)),-J166,0))</f>
        <v>-97648.480000000069</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Receitas'!$O$6)),J167,IF(AND(L167="Pago",OR(E167='PC Receitas'!$O$7,E167='PC Receitas'!$O$8,E167='PC Receitas'!$O$9,E167='PC Receitas'!$O$10,E167='PC Receitas'!$O$11,E167='PC Receitas'!$O$12,E167='PC Receitas'!$O$13,E167='PC Receitas'!$O$14)),-J167,0))</f>
        <v>-97648.480000000069</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Receitas'!$O$6)),J168,IF(AND(L168="Pago",OR(E168='PC Receitas'!$O$7,E168='PC Receitas'!$O$8,E168='PC Receitas'!$O$9,E168='PC Receitas'!$O$10,E168='PC Receitas'!$O$11,E168='PC Receitas'!$O$12,E168='PC Receitas'!$O$13,E168='PC Receitas'!$O$14)),-J168,0))</f>
        <v>-97648.480000000069</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Receitas'!$O$6)),J169,IF(AND(L169="Pago",OR(E169='PC Receitas'!$O$7,E169='PC Receitas'!$O$8,E169='PC Receitas'!$O$9,E169='PC Receitas'!$O$10,E169='PC Receitas'!$O$11,E169='PC Receitas'!$O$12,E169='PC Receitas'!$O$13,E169='PC Receitas'!$O$14)),-J169,0))</f>
        <v>-97648.480000000069</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Receitas'!$O$6)),J170,IF(AND(L170="Pago",OR(E170='PC Receitas'!$O$7,E170='PC Receitas'!$O$8,E170='PC Receitas'!$O$9,E170='PC Receitas'!$O$10,E170='PC Receitas'!$O$11,E170='PC Receitas'!$O$12,E170='PC Receitas'!$O$13,E170='PC Receitas'!$O$14)),-J170,0))</f>
        <v>-97648.480000000069</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Receitas'!$O$6)),J171,IF(AND(L171="Pago",OR(E171='PC Receitas'!$O$7,E171='PC Receitas'!$O$8,E171='PC Receitas'!$O$9,E171='PC Receitas'!$O$10,E171='PC Receitas'!$O$11,E171='PC Receitas'!$O$12,E171='PC Receitas'!$O$13,E171='PC Receitas'!$O$14)),-J171,0))</f>
        <v>-97648.480000000069</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Receitas'!$O$6)),J172,IF(AND(L172="Pago",OR(E172='PC Receitas'!$O$7,E172='PC Receitas'!$O$8,E172='PC Receitas'!$O$9,E172='PC Receitas'!$O$10,E172='PC Receitas'!$O$11,E172='PC Receitas'!$O$12,E172='PC Receitas'!$O$13,E172='PC Receitas'!$O$14)),-J172,0))</f>
        <v>-97648.480000000069</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Receitas'!$O$6)),J173,IF(AND(L173="Pago",OR(E173='PC Receitas'!$O$7,E173='PC Receitas'!$O$8,E173='PC Receitas'!$O$9,E173='PC Receitas'!$O$10,E173='PC Receitas'!$O$11,E173='PC Receitas'!$O$12,E173='PC Receitas'!$O$13,E173='PC Receitas'!$O$14)),-J173,0))</f>
        <v>-97648.480000000069</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Receitas'!$O$6)),J174,IF(AND(L174="Pago",OR(E174='PC Receitas'!$O$7,E174='PC Receitas'!$O$8,E174='PC Receitas'!$O$9,E174='PC Receitas'!$O$10,E174='PC Receitas'!$O$11,E174='PC Receitas'!$O$12,E174='PC Receitas'!$O$13,E174='PC Receitas'!$O$14)),-J174,0))</f>
        <v>-97648.480000000069</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Receitas'!$O$6)),J175,IF(AND(L175="Pago",OR(E175='PC Receitas'!$O$7,E175='PC Receitas'!$O$8,E175='PC Receitas'!$O$9,E175='PC Receitas'!$O$10,E175='PC Receitas'!$O$11,E175='PC Receitas'!$O$12,E175='PC Receitas'!$O$13,E175='PC Receitas'!$O$14)),-J175,0))</f>
        <v>-97648.480000000069</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Receitas'!$O$6)),J176,IF(AND(L176="Pago",OR(E176='PC Receitas'!$O$7,E176='PC Receitas'!$O$8,E176='PC Receitas'!$O$9,E176='PC Receitas'!$O$10,E176='PC Receitas'!$O$11,E176='PC Receitas'!$O$12,E176='PC Receitas'!$O$13,E176='PC Receitas'!$O$14)),-J176,0))</f>
        <v>-97648.480000000069</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Receitas'!$O$6)),J177,IF(AND(L177="Pago",OR(E177='PC Receitas'!$O$7,E177='PC Receitas'!$O$8,E177='PC Receitas'!$O$9,E177='PC Receitas'!$O$10,E177='PC Receitas'!$O$11,E177='PC Receitas'!$O$12,E177='PC Receitas'!$O$13,E177='PC Receitas'!$O$14)),-J177,0))</f>
        <v>-97648.480000000069</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Receitas'!$O$6)),J178,IF(AND(L178="Pago",OR(E178='PC Receitas'!$O$7,E178='PC Receitas'!$O$8,E178='PC Receitas'!$O$9,E178='PC Receitas'!$O$10,E178='PC Receitas'!$O$11,E178='PC Receitas'!$O$12,E178='PC Receitas'!$O$13,E178='PC Receitas'!$O$14)),-J178,0))</f>
        <v>-97648.480000000069</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Receitas'!$O$6)),J179,IF(AND(L179="Pago",OR(E179='PC Receitas'!$O$7,E179='PC Receitas'!$O$8,E179='PC Receitas'!$O$9,E179='PC Receitas'!$O$10,E179='PC Receitas'!$O$11,E179='PC Receitas'!$O$12,E179='PC Receitas'!$O$13,E179='PC Receitas'!$O$14)),-J179,0))</f>
        <v>-97648.480000000069</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Receitas'!$O$6)),J180,IF(AND(L180="Pago",OR(E180='PC Receitas'!$O$7,E180='PC Receitas'!$O$8,E180='PC Receitas'!$O$9,E180='PC Receitas'!$O$10,E180='PC Receitas'!$O$11,E180='PC Receitas'!$O$12,E180='PC Receitas'!$O$13,E180='PC Receitas'!$O$14)),-J180,0))</f>
        <v>-97648.480000000069</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Receitas'!$O$6)),J181,IF(AND(L181="Pago",OR(E181='PC Receitas'!$O$7,E181='PC Receitas'!$O$8,E181='PC Receitas'!$O$9,E181='PC Receitas'!$O$10,E181='PC Receitas'!$O$11,E181='PC Receitas'!$O$12,E181='PC Receitas'!$O$13,E181='PC Receitas'!$O$14)),-J181,0))</f>
        <v>-97648.480000000069</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Receitas'!$O$6)),J182,IF(AND(L182="Pago",OR(E182='PC Receitas'!$O$7,E182='PC Receitas'!$O$8,E182='PC Receitas'!$O$9,E182='PC Receitas'!$O$10,E182='PC Receitas'!$O$11,E182='PC Receitas'!$O$12,E182='PC Receitas'!$O$13,E182='PC Receitas'!$O$14)),-J182,0))</f>
        <v>-97648.480000000069</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Receitas'!$O$6)),J183,IF(AND(L183="Pago",OR(E183='PC Receitas'!$O$7,E183='PC Receitas'!$O$8,E183='PC Receitas'!$O$9,E183='PC Receitas'!$O$10,E183='PC Receitas'!$O$11,E183='PC Receitas'!$O$12,E183='PC Receitas'!$O$13,E183='PC Receitas'!$O$14)),-J183,0))</f>
        <v>-97648.480000000069</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Receitas'!$O$6)),J184,IF(AND(L184="Pago",OR(E184='PC Receitas'!$O$7,E184='PC Receitas'!$O$8,E184='PC Receitas'!$O$9,E184='PC Receitas'!$O$10,E184='PC Receitas'!$O$11,E184='PC Receitas'!$O$12,E184='PC Receitas'!$O$13,E184='PC Receitas'!$O$14)),-J184,0))</f>
        <v>-97648.480000000069</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Receitas'!$O$6)),J185,IF(AND(L185="Pago",OR(E185='PC Receitas'!$O$7,E185='PC Receitas'!$O$8,E185='PC Receitas'!$O$9,E185='PC Receitas'!$O$10,E185='PC Receitas'!$O$11,E185='PC Receitas'!$O$12,E185='PC Receitas'!$O$13,E185='PC Receitas'!$O$14)),-J185,0))</f>
        <v>-97648.480000000069</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Receitas'!$O$6)),J186,IF(AND(L186="Pago",OR(E186='PC Receitas'!$O$7,E186='PC Receitas'!$O$8,E186='PC Receitas'!$O$9,E186='PC Receitas'!$O$10,E186='PC Receitas'!$O$11,E186='PC Receitas'!$O$12,E186='PC Receitas'!$O$13,E186='PC Receitas'!$O$14)),-J186,0))</f>
        <v>-97648.480000000069</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Receitas'!$O$6)),J187,IF(AND(L187="Pago",OR(E187='PC Receitas'!$O$7,E187='PC Receitas'!$O$8,E187='PC Receitas'!$O$9,E187='PC Receitas'!$O$10,E187='PC Receitas'!$O$11,E187='PC Receitas'!$O$12,E187='PC Receitas'!$O$13,E187='PC Receitas'!$O$14)),-J187,0))</f>
        <v>-97648.480000000069</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Receitas'!$O$6)),J188,IF(AND(L188="Pago",OR(E188='PC Receitas'!$O$7,E188='PC Receitas'!$O$8,E188='PC Receitas'!$O$9,E188='PC Receitas'!$O$10,E188='PC Receitas'!$O$11,E188='PC Receitas'!$O$12,E188='PC Receitas'!$O$13,E188='PC Receitas'!$O$14)),-J188,0))</f>
        <v>-97648.480000000069</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Receitas'!$O$6)),J189,IF(AND(L189="Pago",OR(E189='PC Receitas'!$O$7,E189='PC Receitas'!$O$8,E189='PC Receitas'!$O$9,E189='PC Receitas'!$O$10,E189='PC Receitas'!$O$11,E189='PC Receitas'!$O$12,E189='PC Receitas'!$O$13,E189='PC Receitas'!$O$14)),-J189,0))</f>
        <v>-97648.480000000069</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Receitas'!$O$6)),J190,IF(AND(L190="Pago",OR(E190='PC Receitas'!$O$7,E190='PC Receitas'!$O$8,E190='PC Receitas'!$O$9,E190='PC Receitas'!$O$10,E190='PC Receitas'!$O$11,E190='PC Receitas'!$O$12,E190='PC Receitas'!$O$13,E190='PC Receitas'!$O$14)),-J190,0))</f>
        <v>-97648.480000000069</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Receitas'!$O$6)),J191,IF(AND(L191="Pago",OR(E191='PC Receitas'!$O$7,E191='PC Receitas'!$O$8,E191='PC Receitas'!$O$9,E191='PC Receitas'!$O$10,E191='PC Receitas'!$O$11,E191='PC Receitas'!$O$12,E191='PC Receitas'!$O$13,E191='PC Receitas'!$O$14)),-J191,0))</f>
        <v>-97648.480000000069</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Receitas'!$O$6)),J192,IF(AND(L192="Pago",OR(E192='PC Receitas'!$O$7,E192='PC Receitas'!$O$8,E192='PC Receitas'!$O$9,E192='PC Receitas'!$O$10,E192='PC Receitas'!$O$11,E192='PC Receitas'!$O$12,E192='PC Receitas'!$O$13,E192='PC Receitas'!$O$14)),-J192,0))</f>
        <v>-97648.480000000069</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Receitas'!$O$6)),J193,IF(AND(L193="Pago",OR(E193='PC Receitas'!$O$7,E193='PC Receitas'!$O$8,E193='PC Receitas'!$O$9,E193='PC Receitas'!$O$10,E193='PC Receitas'!$O$11,E193='PC Receitas'!$O$12,E193='PC Receitas'!$O$13,E193='PC Receitas'!$O$14)),-J193,0))</f>
        <v>-97648.480000000069</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Receitas'!$O$6)),J194,IF(AND(L194="Pago",OR(E194='PC Receitas'!$O$7,E194='PC Receitas'!$O$8,E194='PC Receitas'!$O$9,E194='PC Receitas'!$O$10,E194='PC Receitas'!$O$11,E194='PC Receitas'!$O$12,E194='PC Receitas'!$O$13,E194='PC Receitas'!$O$14)),-J194,0))</f>
        <v>-97648.480000000069</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Receitas'!$O$6)),J195,IF(AND(L195="Pago",OR(E195='PC Receitas'!$O$7,E195='PC Receitas'!$O$8,E195='PC Receitas'!$O$9,E195='PC Receitas'!$O$10,E195='PC Receitas'!$O$11,E195='PC Receitas'!$O$12,E195='PC Receitas'!$O$13,E195='PC Receitas'!$O$14)),-J195,0))</f>
        <v>-97648.480000000069</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Receitas'!$O$6)),J196,IF(AND(L196="Pago",OR(E196='PC Receitas'!$O$7,E196='PC Receitas'!$O$8,E196='PC Receitas'!$O$9,E196='PC Receitas'!$O$10,E196='PC Receitas'!$O$11,E196='PC Receitas'!$O$12,E196='PC Receitas'!$O$13,E196='PC Receitas'!$O$14)),-J196,0))</f>
        <v>-97648.480000000069</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Receitas'!$O$6)),J197,IF(AND(L197="Pago",OR(E197='PC Receitas'!$O$7,E197='PC Receitas'!$O$8,E197='PC Receitas'!$O$9,E197='PC Receitas'!$O$10,E197='PC Receitas'!$O$11,E197='PC Receitas'!$O$12,E197='PC Receitas'!$O$13,E197='PC Receitas'!$O$14)),-J197,0))</f>
        <v>-97648.480000000069</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Receitas'!$O$6)),J198,IF(AND(L198="Pago",OR(E198='PC Receitas'!$O$7,E198='PC Receitas'!$O$8,E198='PC Receitas'!$O$9,E198='PC Receitas'!$O$10,E198='PC Receitas'!$O$11,E198='PC Receitas'!$O$12,E198='PC Receitas'!$O$13,E198='PC Receitas'!$O$14)),-J198,0))</f>
        <v>-97648.480000000069</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Receitas'!$O$6)),J199,IF(AND(L199="Pago",OR(E199='PC Receitas'!$O$7,E199='PC Receitas'!$O$8,E199='PC Receitas'!$O$9,E199='PC Receitas'!$O$10,E199='PC Receitas'!$O$11,E199='PC Receitas'!$O$12,E199='PC Receitas'!$O$13,E199='PC Receitas'!$O$14)),-J199,0))</f>
        <v>-97648.480000000069</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Receitas'!$O$6)),J200,IF(AND(L200="Pago",OR(E200='PC Receitas'!$O$7,E200='PC Receitas'!$O$8,E200='PC Receitas'!$O$9,E200='PC Receitas'!$O$10,E200='PC Receitas'!$O$11,E200='PC Receitas'!$O$12,E200='PC Receitas'!$O$13,E200='PC Receitas'!$O$14)),-J200,0))</f>
        <v>-97648.480000000069</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Receitas'!$O$6)),J201,IF(AND(L201="Pago",OR(E201='PC Receitas'!$O$7,E201='PC Receitas'!$O$8,E201='PC Receitas'!$O$9,E201='PC Receitas'!$O$10,E201='PC Receitas'!$O$11,E201='PC Receitas'!$O$12,E201='PC Receitas'!$O$13,E201='PC Receitas'!$O$14)),-J201,0))</f>
        <v>-97648.480000000069</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Receitas'!$O$6)),J202,IF(AND(L202="Pago",OR(E202='PC Receitas'!$O$7,E202='PC Receitas'!$O$8,E202='PC Receitas'!$O$9,E202='PC Receitas'!$O$10,E202='PC Receitas'!$O$11,E202='PC Receitas'!$O$12,E202='PC Receitas'!$O$13,E202='PC Receitas'!$O$14)),-J202,0))</f>
        <v>-97648.480000000069</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Receitas'!$O$6)),J203,IF(AND(L203="Pago",OR(E203='PC Receitas'!$O$7,E203='PC Receitas'!$O$8,E203='PC Receitas'!$O$9,E203='PC Receitas'!$O$10,E203='PC Receitas'!$O$11,E203='PC Receitas'!$O$12,E203='PC Receitas'!$O$13,E203='PC Receitas'!$O$14)),-J203,0))</f>
        <v>-97648.480000000069</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Receitas'!$O$6)),J204,IF(AND(L204="Pago",OR(E204='PC Receitas'!$O$7,E204='PC Receitas'!$O$8,E204='PC Receitas'!$O$9,E204='PC Receitas'!$O$10,E204='PC Receitas'!$O$11,E204='PC Receitas'!$O$12,E204='PC Receitas'!$O$13,E204='PC Receitas'!$O$14)),-J204,0))</f>
        <v>-97648.480000000069</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Receitas'!$O$6)),J205,IF(AND(L205="Pago",OR(E205='PC Receitas'!$O$7,E205='PC Receitas'!$O$8,E205='PC Receitas'!$O$9,E205='PC Receitas'!$O$10,E205='PC Receitas'!$O$11,E205='PC Receitas'!$O$12,E205='PC Receitas'!$O$13,E205='PC Receitas'!$O$14)),-J205,0))</f>
        <v>-97648.480000000069</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Receitas'!$O$6)),J206,IF(AND(L206="Pago",OR(E206='PC Receitas'!$O$7,E206='PC Receitas'!$O$8,E206='PC Receitas'!$O$9,E206='PC Receitas'!$O$10,E206='PC Receitas'!$O$11,E206='PC Receitas'!$O$12,E206='PC Receitas'!$O$13,E206='PC Receitas'!$O$14)),-J206,0))</f>
        <v>-97648.480000000069</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Receitas'!$O$6)),J207,IF(AND(L207="Pago",OR(E207='PC Receitas'!$O$7,E207='PC Receitas'!$O$8,E207='PC Receitas'!$O$9,E207='PC Receitas'!$O$10,E207='PC Receitas'!$O$11,E207='PC Receitas'!$O$12,E207='PC Receitas'!$O$13,E207='PC Receitas'!$O$14)),-J207,0))</f>
        <v>-97648.480000000069</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Receitas'!$O$6)),J208,IF(AND(L208="Pago",OR(E208='PC Receitas'!$O$7,E208='PC Receitas'!$O$8,E208='PC Receitas'!$O$9,E208='PC Receitas'!$O$10,E208='PC Receitas'!$O$11,E208='PC Receitas'!$O$12,E208='PC Receitas'!$O$13,E208='PC Receitas'!$O$14)),-J208,0))</f>
        <v>-97648.480000000069</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Receitas'!$O$6)),J209,IF(AND(L209="Pago",OR(E209='PC Receitas'!$O$7,E209='PC Receitas'!$O$8,E209='PC Receitas'!$O$9,E209='PC Receitas'!$O$10,E209='PC Receitas'!$O$11,E209='PC Receitas'!$O$12,E209='PC Receitas'!$O$13,E209='PC Receitas'!$O$14)),-J209,0))</f>
        <v>-97648.480000000069</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Receitas'!$O$6)),J210,IF(AND(L210="Pago",OR(E210='PC Receitas'!$O$7,E210='PC Receitas'!$O$8,E210='PC Receitas'!$O$9,E210='PC Receitas'!$O$10,E210='PC Receitas'!$O$11,E210='PC Receitas'!$O$12,E210='PC Receitas'!$O$13,E210='PC Receitas'!$O$14)),-J210,0))</f>
        <v>-97648.480000000069</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Receitas'!$O$6)),J211,IF(AND(L211="Pago",OR(E211='PC Receitas'!$O$7,E211='PC Receitas'!$O$8,E211='PC Receitas'!$O$9,E211='PC Receitas'!$O$10,E211='PC Receitas'!$O$11,E211='PC Receitas'!$O$12,E211='PC Receitas'!$O$13,E211='PC Receitas'!$O$14)),-J211,0))</f>
        <v>-97648.480000000069</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Receitas'!$O$6)),J212,IF(AND(L212="Pago",OR(E212='PC Receitas'!$O$7,E212='PC Receitas'!$O$8,E212='PC Receitas'!$O$9,E212='PC Receitas'!$O$10,E212='PC Receitas'!$O$11,E212='PC Receitas'!$O$12,E212='PC Receitas'!$O$13,E212='PC Receitas'!$O$14)),-J212,0))</f>
        <v>-97648.480000000069</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Receitas'!$O$6)),J213,IF(AND(L213="Pago",OR(E213='PC Receitas'!$O$7,E213='PC Receitas'!$O$8,E213='PC Receitas'!$O$9,E213='PC Receitas'!$O$10,E213='PC Receitas'!$O$11,E213='PC Receitas'!$O$12,E213='PC Receitas'!$O$13,E213='PC Receitas'!$O$14)),-J213,0))</f>
        <v>-97648.480000000069</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Receitas'!$O$6)),J214,IF(AND(L214="Pago",OR(E214='PC Receitas'!$O$7,E214='PC Receitas'!$O$8,E214='PC Receitas'!$O$9,E214='PC Receitas'!$O$10,E214='PC Receitas'!$O$11,E214='PC Receitas'!$O$12,E214='PC Receitas'!$O$13,E214='PC Receitas'!$O$14)),-J214,0))</f>
        <v>-97648.480000000069</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Receitas'!$O$6)),J215,IF(AND(L215="Pago",OR(E215='PC Receitas'!$O$7,E215='PC Receitas'!$O$8,E215='PC Receitas'!$O$9,E215='PC Receitas'!$O$10,E215='PC Receitas'!$O$11,E215='PC Receitas'!$O$12,E215='PC Receitas'!$O$13,E215='PC Receitas'!$O$14)),-J215,0))</f>
        <v>-97648.480000000069</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Receitas'!$O$6)),J216,IF(AND(L216="Pago",OR(E216='PC Receitas'!$O$7,E216='PC Receitas'!$O$8,E216='PC Receitas'!$O$9,E216='PC Receitas'!$O$10,E216='PC Receitas'!$O$11,E216='PC Receitas'!$O$12,E216='PC Receitas'!$O$13,E216='PC Receitas'!$O$14)),-J216,0))</f>
        <v>-97648.480000000069</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Receitas'!$O$6)),J217,IF(AND(L217="Pago",OR(E217='PC Receitas'!$O$7,E217='PC Receitas'!$O$8,E217='PC Receitas'!$O$9,E217='PC Receitas'!$O$10,E217='PC Receitas'!$O$11,E217='PC Receitas'!$O$12,E217='PC Receitas'!$O$13,E217='PC Receitas'!$O$14)),-J217,0))</f>
        <v>-97648.480000000069</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Receitas'!$O$6)),J218,IF(AND(L218="Pago",OR(E218='PC Receitas'!$O$7,E218='PC Receitas'!$O$8,E218='PC Receitas'!$O$9,E218='PC Receitas'!$O$10,E218='PC Receitas'!$O$11,E218='PC Receitas'!$O$12,E218='PC Receitas'!$O$13,E218='PC Receitas'!$O$14)),-J218,0))</f>
        <v>-97648.480000000069</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Receitas'!$O$6)),J219,IF(AND(L219="Pago",OR(E219='PC Receitas'!$O$7,E219='PC Receitas'!$O$8,E219='PC Receitas'!$O$9,E219='PC Receitas'!$O$10,E219='PC Receitas'!$O$11,E219='PC Receitas'!$O$12,E219='PC Receitas'!$O$13,E219='PC Receitas'!$O$14)),-J219,0))</f>
        <v>-97648.480000000069</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Receitas'!$O$6)),J220,IF(AND(L220="Pago",OR(E220='PC Receitas'!$O$7,E220='PC Receitas'!$O$8,E220='PC Receitas'!$O$9,E220='PC Receitas'!$O$10,E220='PC Receitas'!$O$11,E220='PC Receitas'!$O$12,E220='PC Receitas'!$O$13,E220='PC Receitas'!$O$14)),-J220,0))</f>
        <v>-97648.480000000069</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Receitas'!$O$6)),J221,IF(AND(L221="Pago",OR(E221='PC Receitas'!$O$7,E221='PC Receitas'!$O$8,E221='PC Receitas'!$O$9,E221='PC Receitas'!$O$10,E221='PC Receitas'!$O$11,E221='PC Receitas'!$O$12,E221='PC Receitas'!$O$13,E221='PC Receitas'!$O$14)),-J221,0))</f>
        <v>-97648.480000000069</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Receitas'!$O$6)),J222,IF(AND(L222="Pago",OR(E222='PC Receitas'!$O$7,E222='PC Receitas'!$O$8,E222='PC Receitas'!$O$9,E222='PC Receitas'!$O$10,E222='PC Receitas'!$O$11,E222='PC Receitas'!$O$12,E222='PC Receitas'!$O$13,E222='PC Receitas'!$O$14)),-J222,0))</f>
        <v>-97648.480000000069</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Receitas'!$O$6)),J223,IF(AND(L223="Pago",OR(E223='PC Receitas'!$O$7,E223='PC Receitas'!$O$8,E223='PC Receitas'!$O$9,E223='PC Receitas'!$O$10,E223='PC Receitas'!$O$11,E223='PC Receitas'!$O$12,E223='PC Receitas'!$O$13,E223='PC Receitas'!$O$14)),-J223,0))</f>
        <v>-97648.480000000069</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Receitas'!$O$6)),J224,IF(AND(L224="Pago",OR(E224='PC Receitas'!$O$7,E224='PC Receitas'!$O$8,E224='PC Receitas'!$O$9,E224='PC Receitas'!$O$10,E224='PC Receitas'!$O$11,E224='PC Receitas'!$O$12,E224='PC Receitas'!$O$13,E224='PC Receitas'!$O$14)),-J224,0))</f>
        <v>-97648.480000000069</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Receitas'!$O$6)),J225,IF(AND(L225="Pago",OR(E225='PC Receitas'!$O$7,E225='PC Receitas'!$O$8,E225='PC Receitas'!$O$9,E225='PC Receitas'!$O$10,E225='PC Receitas'!$O$11,E225='PC Receitas'!$O$12,E225='PC Receitas'!$O$13,E225='PC Receitas'!$O$14)),-J225,0))</f>
        <v>-97648.480000000069</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Receitas'!$O$6)),J226,IF(AND(L226="Pago",OR(E226='PC Receitas'!$O$7,E226='PC Receitas'!$O$8,E226='PC Receitas'!$O$9,E226='PC Receitas'!$O$10,E226='PC Receitas'!$O$11,E226='PC Receitas'!$O$12,E226='PC Receitas'!$O$13,E226='PC Receitas'!$O$14)),-J226,0))</f>
        <v>-97648.480000000069</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Receitas'!$O$6)),J227,IF(AND(L227="Pago",OR(E227='PC Receitas'!$O$7,E227='PC Receitas'!$O$8,E227='PC Receitas'!$O$9,E227='PC Receitas'!$O$10,E227='PC Receitas'!$O$11,E227='PC Receitas'!$O$12,E227='PC Receitas'!$O$13,E227='PC Receitas'!$O$14)),-J227,0))</f>
        <v>-97648.480000000069</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Receitas'!$O$6)),J228,IF(AND(L228="Pago",OR(E228='PC Receitas'!$O$7,E228='PC Receitas'!$O$8,E228='PC Receitas'!$O$9,E228='PC Receitas'!$O$10,E228='PC Receitas'!$O$11,E228='PC Receitas'!$O$12,E228='PC Receitas'!$O$13,E228='PC Receitas'!$O$14)),-J228,0))</f>
        <v>-97648.480000000069</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Receitas'!$O$6)),J229,IF(AND(L229="Pago",OR(E229='PC Receitas'!$O$7,E229='PC Receitas'!$O$8,E229='PC Receitas'!$O$9,E229='PC Receitas'!$O$10,E229='PC Receitas'!$O$11,E229='PC Receitas'!$O$12,E229='PC Receitas'!$O$13,E229='PC Receitas'!$O$14)),-J229,0))</f>
        <v>-97648.480000000069</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Receitas'!$O$6)),J230,IF(AND(L230="Pago",OR(E230='PC Receitas'!$O$7,E230='PC Receitas'!$O$8,E230='PC Receitas'!$O$9,E230='PC Receitas'!$O$10,E230='PC Receitas'!$O$11,E230='PC Receitas'!$O$12,E230='PC Receitas'!$O$13,E230='PC Receitas'!$O$14)),-J230,0))</f>
        <v>-97648.480000000069</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Receitas'!$O$6)),J231,IF(AND(L231="Pago",OR(E231='PC Receitas'!$O$7,E231='PC Receitas'!$O$8,E231='PC Receitas'!$O$9,E231='PC Receitas'!$O$10,E231='PC Receitas'!$O$11,E231='PC Receitas'!$O$12,E231='PC Receitas'!$O$13,E231='PC Receitas'!$O$14)),-J231,0))</f>
        <v>-97648.480000000069</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Receitas'!$O$6)),J232,IF(AND(L232="Pago",OR(E232='PC Receitas'!$O$7,E232='PC Receitas'!$O$8,E232='PC Receitas'!$O$9,E232='PC Receitas'!$O$10,E232='PC Receitas'!$O$11,E232='PC Receitas'!$O$12,E232='PC Receitas'!$O$13,E232='PC Receitas'!$O$14)),-J232,0))</f>
        <v>-97648.480000000069</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Receitas'!$O$6)),J233,IF(AND(L233="Pago",OR(E233='PC Receitas'!$O$7,E233='PC Receitas'!$O$8,E233='PC Receitas'!$O$9,E233='PC Receitas'!$O$10,E233='PC Receitas'!$O$11,E233='PC Receitas'!$O$12,E233='PC Receitas'!$O$13,E233='PC Receitas'!$O$14)),-J233,0))</f>
        <v>-97648.480000000069</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Receitas'!$O$6)),J234,IF(AND(L234="Pago",OR(E234='PC Receitas'!$O$7,E234='PC Receitas'!$O$8,E234='PC Receitas'!$O$9,E234='PC Receitas'!$O$10,E234='PC Receitas'!$O$11,E234='PC Receitas'!$O$12,E234='PC Receitas'!$O$13,E234='PC Receitas'!$O$14)),-J234,0))</f>
        <v>-97648.480000000069</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Receitas'!$O$6)),J235,IF(AND(L235="Pago",OR(E235='PC Receitas'!$O$7,E235='PC Receitas'!$O$8,E235='PC Receitas'!$O$9,E235='PC Receitas'!$O$10,E235='PC Receitas'!$O$11,E235='PC Receitas'!$O$12,E235='PC Receitas'!$O$13,E235='PC Receitas'!$O$14)),-J235,0))</f>
        <v>-97648.480000000069</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Receitas'!$O$6)),J236,IF(AND(L236="Pago",OR(E236='PC Receitas'!$O$7,E236='PC Receitas'!$O$8,E236='PC Receitas'!$O$9,E236='PC Receitas'!$O$10,E236='PC Receitas'!$O$11,E236='PC Receitas'!$O$12,E236='PC Receitas'!$O$13,E236='PC Receitas'!$O$14)),-J236,0))</f>
        <v>-97648.480000000069</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Receitas'!$O$6)),J237,IF(AND(L237="Pago",OR(E237='PC Receitas'!$O$7,E237='PC Receitas'!$O$8,E237='PC Receitas'!$O$9,E237='PC Receitas'!$O$10,E237='PC Receitas'!$O$11,E237='PC Receitas'!$O$12,E237='PC Receitas'!$O$13,E237='PC Receitas'!$O$14)),-J237,0))</f>
        <v>-97648.480000000069</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Receitas'!$O$6)),J238,IF(AND(L238="Pago",OR(E238='PC Receitas'!$O$7,E238='PC Receitas'!$O$8,E238='PC Receitas'!$O$9,E238='PC Receitas'!$O$10,E238='PC Receitas'!$O$11,E238='PC Receitas'!$O$12,E238='PC Receitas'!$O$13,E238='PC Receitas'!$O$14)),-J238,0))</f>
        <v>-97648.480000000069</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Receitas'!$O$6)),J239,IF(AND(L239="Pago",OR(E239='PC Receitas'!$O$7,E239='PC Receitas'!$O$8,E239='PC Receitas'!$O$9,E239='PC Receitas'!$O$10,E239='PC Receitas'!$O$11,E239='PC Receitas'!$O$12,E239='PC Receitas'!$O$13,E239='PC Receitas'!$O$14)),-J239,0))</f>
        <v>-97648.480000000069</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Receitas'!$O$6)),J240,IF(AND(L240="Pago",OR(E240='PC Receitas'!$O$7,E240='PC Receitas'!$O$8,E240='PC Receitas'!$O$9,E240='PC Receitas'!$O$10,E240='PC Receitas'!$O$11,E240='PC Receitas'!$O$12,E240='PC Receitas'!$O$13,E240='PC Receitas'!$O$14)),-J240,0))</f>
        <v>-97648.480000000069</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Receitas'!$O$6)),J241,IF(AND(L241="Pago",OR(E241='PC Receitas'!$O$7,E241='PC Receitas'!$O$8,E241='PC Receitas'!$O$9,E241='PC Receitas'!$O$10,E241='PC Receitas'!$O$11,E241='PC Receitas'!$O$12,E241='PC Receitas'!$O$13,E241='PC Receitas'!$O$14)),-J241,0))</f>
        <v>-97648.480000000069</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Receitas'!$O$6)),J242,IF(AND(L242="Pago",OR(E242='PC Receitas'!$O$7,E242='PC Receitas'!$O$8,E242='PC Receitas'!$O$9,E242='PC Receitas'!$O$10,E242='PC Receitas'!$O$11,E242='PC Receitas'!$O$12,E242='PC Receitas'!$O$13,E242='PC Receitas'!$O$14)),-J242,0))</f>
        <v>-97648.480000000069</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Receitas'!$O$6)),J243,IF(AND(L243="Pago",OR(E243='PC Receitas'!$O$7,E243='PC Receitas'!$O$8,E243='PC Receitas'!$O$9,E243='PC Receitas'!$O$10,E243='PC Receitas'!$O$11,E243='PC Receitas'!$O$12,E243='PC Receitas'!$O$13,E243='PC Receitas'!$O$14)),-J243,0))</f>
        <v>-97648.480000000069</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Receitas'!$O$6)),J244,IF(AND(L244="Pago",OR(E244='PC Receitas'!$O$7,E244='PC Receitas'!$O$8,E244='PC Receitas'!$O$9,E244='PC Receitas'!$O$10,E244='PC Receitas'!$O$11,E244='PC Receitas'!$O$12,E244='PC Receitas'!$O$13,E244='PC Receitas'!$O$14)),-J244,0))</f>
        <v>-97648.480000000069</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Receitas'!$O$6)),J245,IF(AND(L245="Pago",OR(E245='PC Receitas'!$O$7,E245='PC Receitas'!$O$8,E245='PC Receitas'!$O$9,E245='PC Receitas'!$O$10,E245='PC Receitas'!$O$11,E245='PC Receitas'!$O$12,E245='PC Receitas'!$O$13,E245='PC Receitas'!$O$14)),-J245,0))</f>
        <v>-97648.480000000069</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Receitas'!$O$6)),J246,IF(AND(L246="Pago",OR(E246='PC Receitas'!$O$7,E246='PC Receitas'!$O$8,E246='PC Receitas'!$O$9,E246='PC Receitas'!$O$10,E246='PC Receitas'!$O$11,E246='PC Receitas'!$O$12,E246='PC Receitas'!$O$13,E246='PC Receitas'!$O$14)),-J246,0))</f>
        <v>-97648.480000000069</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Receitas'!$O$6)),J247,IF(AND(L247="Pago",OR(E247='PC Receitas'!$O$7,E247='PC Receitas'!$O$8,E247='PC Receitas'!$O$9,E247='PC Receitas'!$O$10,E247='PC Receitas'!$O$11,E247='PC Receitas'!$O$12,E247='PC Receitas'!$O$13,E247='PC Receitas'!$O$14)),-J247,0))</f>
        <v>-97648.480000000069</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Receitas'!$O$6)),J248,IF(AND(L248="Pago",OR(E248='PC Receitas'!$O$7,E248='PC Receitas'!$O$8,E248='PC Receitas'!$O$9,E248='PC Receitas'!$O$10,E248='PC Receitas'!$O$11,E248='PC Receitas'!$O$12,E248='PC Receitas'!$O$13,E248='PC Receitas'!$O$14)),-J248,0))</f>
        <v>-97648.480000000069</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Receitas'!$O$6)),J249,IF(AND(L249="Pago",OR(E249='PC Receitas'!$O$7,E249='PC Receitas'!$O$8,E249='PC Receitas'!$O$9,E249='PC Receitas'!$O$10,E249='PC Receitas'!$O$11,E249='PC Receitas'!$O$12,E249='PC Receitas'!$O$13,E249='PC Receitas'!$O$14)),-J249,0))</f>
        <v>-97648.480000000069</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Receitas'!$O$6)),J250,IF(AND(L250="Pago",OR(E250='PC Receitas'!$O$7,E250='PC Receitas'!$O$8,E250='PC Receitas'!$O$9,E250='PC Receitas'!$O$10,E250='PC Receitas'!$O$11,E250='PC Receitas'!$O$12,E250='PC Receitas'!$O$13,E250='PC Receitas'!$O$14)),-J250,0))</f>
        <v>-97648.480000000069</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Receitas'!$O$6)),J251,IF(AND(L251="Pago",OR(E251='PC Receitas'!$O$7,E251='PC Receitas'!$O$8,E251='PC Receitas'!$O$9,E251='PC Receitas'!$O$10,E251='PC Receitas'!$O$11,E251='PC Receitas'!$O$12,E251='PC Receitas'!$O$13,E251='PC Receitas'!$O$14)),-J251,0))</f>
        <v>-97648.480000000069</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Receitas'!$O$6)),J252,IF(AND(L252="Pago",OR(E252='PC Receitas'!$O$7,E252='PC Receitas'!$O$8,E252='PC Receitas'!$O$9,E252='PC Receitas'!$O$10,E252='PC Receitas'!$O$11,E252='PC Receitas'!$O$12,E252='PC Receitas'!$O$13,E252='PC Receitas'!$O$14)),-J252,0))</f>
        <v>-97648.480000000069</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Receitas'!$O$6)),J253,IF(AND(L253="Pago",OR(E253='PC Receitas'!$O$7,E253='PC Receitas'!$O$8,E253='PC Receitas'!$O$9,E253='PC Receitas'!$O$10,E253='PC Receitas'!$O$11,E253='PC Receitas'!$O$12,E253='PC Receitas'!$O$13,E253='PC Receitas'!$O$14)),-J253,0))</f>
        <v>-97648.480000000069</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Receitas'!$O$6)),J254,IF(AND(L254="Pago",OR(E254='PC Receitas'!$O$7,E254='PC Receitas'!$O$8,E254='PC Receitas'!$O$9,E254='PC Receitas'!$O$10,E254='PC Receitas'!$O$11,E254='PC Receitas'!$O$12,E254='PC Receitas'!$O$13,E254='PC Receitas'!$O$14)),-J254,0))</f>
        <v>-97648.480000000069</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Receitas'!$O$6)),J255,IF(AND(L255="Pago",OR(E255='PC Receitas'!$O$7,E255='PC Receitas'!$O$8,E255='PC Receitas'!$O$9,E255='PC Receitas'!$O$10,E255='PC Receitas'!$O$11,E255='PC Receitas'!$O$12,E255='PC Receitas'!$O$13,E255='PC Receitas'!$O$14)),-J255,0))</f>
        <v>-97648.480000000069</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Receitas'!$O$6)),J256,IF(AND(L256="Pago",OR(E256='PC Receitas'!$O$7,E256='PC Receitas'!$O$8,E256='PC Receitas'!$O$9,E256='PC Receitas'!$O$10,E256='PC Receitas'!$O$11,E256='PC Receitas'!$O$12,E256='PC Receitas'!$O$13,E256='PC Receitas'!$O$14)),-J256,0))</f>
        <v>-97648.480000000069</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Receitas'!$O$6)),J257,IF(AND(L257="Pago",OR(E257='PC Receitas'!$O$7,E257='PC Receitas'!$O$8,E257='PC Receitas'!$O$9,E257='PC Receitas'!$O$10,E257='PC Receitas'!$O$11,E257='PC Receitas'!$O$12,E257='PC Receitas'!$O$13,E257='PC Receitas'!$O$14)),-J257,0))</f>
        <v>-97648.480000000069</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Receitas'!$O$6)),J258,IF(AND(L258="Pago",OR(E258='PC Receitas'!$O$7,E258='PC Receitas'!$O$8,E258='PC Receitas'!$O$9,E258='PC Receitas'!$O$10,E258='PC Receitas'!$O$11,E258='PC Receitas'!$O$12,E258='PC Receitas'!$O$13,E258='PC Receitas'!$O$14)),-J258,0))</f>
        <v>-97648.480000000069</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Receitas'!$O$6)),J259,IF(AND(L259="Pago",OR(E259='PC Receitas'!$O$7,E259='PC Receitas'!$O$8,E259='PC Receitas'!$O$9,E259='PC Receitas'!$O$10,E259='PC Receitas'!$O$11,E259='PC Receitas'!$O$12,E259='PC Receitas'!$O$13,E259='PC Receitas'!$O$14)),-J259,0))</f>
        <v>-97648.480000000069</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Receitas'!$O$6)),J260,IF(AND(L260="Pago",OR(E260='PC Receitas'!$O$7,E260='PC Receitas'!$O$8,E260='PC Receitas'!$O$9,E260='PC Receitas'!$O$10,E260='PC Receitas'!$O$11,E260='PC Receitas'!$O$12,E260='PC Receitas'!$O$13,E260='PC Receitas'!$O$14)),-J260,0))</f>
        <v>-97648.480000000069</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Receitas'!$O$6)),J261,IF(AND(L261="Pago",OR(E261='PC Receitas'!$O$7,E261='PC Receitas'!$O$8,E261='PC Receitas'!$O$9,E261='PC Receitas'!$O$10,E261='PC Receitas'!$O$11,E261='PC Receitas'!$O$12,E261='PC Receitas'!$O$13,E261='PC Receitas'!$O$14)),-J261,0))</f>
        <v>-97648.480000000069</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Receitas'!$O$6)),J262,IF(AND(L262="Pago",OR(E262='PC Receitas'!$O$7,E262='PC Receitas'!$O$8,E262='PC Receitas'!$O$9,E262='PC Receitas'!$O$10,E262='PC Receitas'!$O$11,E262='PC Receitas'!$O$12,E262='PC Receitas'!$O$13,E262='PC Receitas'!$O$14)),-J262,0))</f>
        <v>-97648.480000000069</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Receitas'!$O$6)),J263,IF(AND(L263="Pago",OR(E263='PC Receitas'!$O$7,E263='PC Receitas'!$O$8,E263='PC Receitas'!$O$9,E263='PC Receitas'!$O$10,E263='PC Receitas'!$O$11,E263='PC Receitas'!$O$12,E263='PC Receitas'!$O$13,E263='PC Receitas'!$O$14)),-J263,0))</f>
        <v>-97648.480000000069</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Receitas'!$O$6)),J264,IF(AND(L264="Pago",OR(E264='PC Receitas'!$O$7,E264='PC Receitas'!$O$8,E264='PC Receitas'!$O$9,E264='PC Receitas'!$O$10,E264='PC Receitas'!$O$11,E264='PC Receitas'!$O$12,E264='PC Receitas'!$O$13,E264='PC Receitas'!$O$14)),-J264,0))</f>
        <v>-97648.480000000069</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Receitas'!$O$6)),J265,IF(AND(L265="Pago",OR(E265='PC Receitas'!$O$7,E265='PC Receitas'!$O$8,E265='PC Receitas'!$O$9,E265='PC Receitas'!$O$10,E265='PC Receitas'!$O$11,E265='PC Receitas'!$O$12,E265='PC Receitas'!$O$13,E265='PC Receitas'!$O$14)),-J265,0))</f>
        <v>-97648.480000000069</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Receitas'!$O$6)),J266,IF(AND(L266="Pago",OR(E266='PC Receitas'!$O$7,E266='PC Receitas'!$O$8,E266='PC Receitas'!$O$9,E266='PC Receitas'!$O$10,E266='PC Receitas'!$O$11,E266='PC Receitas'!$O$12,E266='PC Receitas'!$O$13,E266='PC Receitas'!$O$14)),-J266,0))</f>
        <v>-97648.480000000069</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Receitas'!$O$6)),J267,IF(AND(L267="Pago",OR(E267='PC Receitas'!$O$7,E267='PC Receitas'!$O$8,E267='PC Receitas'!$O$9,E267='PC Receitas'!$O$10,E267='PC Receitas'!$O$11,E267='PC Receitas'!$O$12,E267='PC Receitas'!$O$13,E267='PC Receitas'!$O$14)),-J267,0))</f>
        <v>-97648.480000000069</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Receitas'!$O$6)),J268,IF(AND(L268="Pago",OR(E268='PC Receitas'!$O$7,E268='PC Receitas'!$O$8,E268='PC Receitas'!$O$9,E268='PC Receitas'!$O$10,E268='PC Receitas'!$O$11,E268='PC Receitas'!$O$12,E268='PC Receitas'!$O$13,E268='PC Receitas'!$O$14)),-J268,0))</f>
        <v>-97648.480000000069</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Receitas'!$O$6)),J269,IF(AND(L269="Pago",OR(E269='PC Receitas'!$O$7,E269='PC Receitas'!$O$8,E269='PC Receitas'!$O$9,E269='PC Receitas'!$O$10,E269='PC Receitas'!$O$11,E269='PC Receitas'!$O$12,E269='PC Receitas'!$O$13,E269='PC Receitas'!$O$14)),-J269,0))</f>
        <v>-97648.480000000069</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Receitas'!$O$6)),J270,IF(AND(L270="Pago",OR(E270='PC Receitas'!$O$7,E270='PC Receitas'!$O$8,E270='PC Receitas'!$O$9,E270='PC Receitas'!$O$10,E270='PC Receitas'!$O$11,E270='PC Receitas'!$O$12,E270='PC Receitas'!$O$13,E270='PC Receitas'!$O$14)),-J270,0))</f>
        <v>-97648.480000000069</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Receitas'!$O$6)),J271,IF(AND(L271="Pago",OR(E271='PC Receitas'!$O$7,E271='PC Receitas'!$O$8,E271='PC Receitas'!$O$9,E271='PC Receitas'!$O$10,E271='PC Receitas'!$O$11,E271='PC Receitas'!$O$12,E271='PC Receitas'!$O$13,E271='PC Receitas'!$O$14)),-J271,0))</f>
        <v>-97648.480000000069</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Receitas'!$O$6)),J272,IF(AND(L272="Pago",OR(E272='PC Receitas'!$O$7,E272='PC Receitas'!$O$8,E272='PC Receitas'!$O$9,E272='PC Receitas'!$O$10,E272='PC Receitas'!$O$11,E272='PC Receitas'!$O$12,E272='PC Receitas'!$O$13,E272='PC Receitas'!$O$14)),-J272,0))</f>
        <v>-97648.480000000069</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Receitas'!$O$6)),J273,IF(AND(L273="Pago",OR(E273='PC Receitas'!$O$7,E273='PC Receitas'!$O$8,E273='PC Receitas'!$O$9,E273='PC Receitas'!$O$10,E273='PC Receitas'!$O$11,E273='PC Receitas'!$O$12,E273='PC Receitas'!$O$13,E273='PC Receitas'!$O$14)),-J273,0))</f>
        <v>-97648.480000000069</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Receitas'!$O$6)),J274,IF(AND(L274="Pago",OR(E274='PC Receitas'!$O$7,E274='PC Receitas'!$O$8,E274='PC Receitas'!$O$9,E274='PC Receitas'!$O$10,E274='PC Receitas'!$O$11,E274='PC Receitas'!$O$12,E274='PC Receitas'!$O$13,E274='PC Receitas'!$O$14)),-J274,0))</f>
        <v>-97648.480000000069</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Receitas'!$O$6)),J275,IF(AND(L275="Pago",OR(E275='PC Receitas'!$O$7,E275='PC Receitas'!$O$8,E275='PC Receitas'!$O$9,E275='PC Receitas'!$O$10,E275='PC Receitas'!$O$11,E275='PC Receitas'!$O$12,E275='PC Receitas'!$O$13,E275='PC Receitas'!$O$14)),-J275,0))</f>
        <v>-97648.480000000069</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Receitas'!$O$6)),J276,IF(AND(L276="Pago",OR(E276='PC Receitas'!$O$7,E276='PC Receitas'!$O$8,E276='PC Receitas'!$O$9,E276='PC Receitas'!$O$10,E276='PC Receitas'!$O$11,E276='PC Receitas'!$O$12,E276='PC Receitas'!$O$13,E276='PC Receitas'!$O$14)),-J276,0))</f>
        <v>-97648.480000000069</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Receitas'!$O$6)),J277,IF(AND(L277="Pago",OR(E277='PC Receitas'!$O$7,E277='PC Receitas'!$O$8,E277='PC Receitas'!$O$9,E277='PC Receitas'!$O$10,E277='PC Receitas'!$O$11,E277='PC Receitas'!$O$12,E277='PC Receitas'!$O$13,E277='PC Receitas'!$O$14)),-J277,0))</f>
        <v>-97648.480000000069</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Receitas'!$O$6)),J278,IF(AND(L278="Pago",OR(E278='PC Receitas'!$O$7,E278='PC Receitas'!$O$8,E278='PC Receitas'!$O$9,E278='PC Receitas'!$O$10,E278='PC Receitas'!$O$11,E278='PC Receitas'!$O$12,E278='PC Receitas'!$O$13,E278='PC Receitas'!$O$14)),-J278,0))</f>
        <v>-97648.480000000069</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Receitas'!$O$6)),J279,IF(AND(L279="Pago",OR(E279='PC Receitas'!$O$7,E279='PC Receitas'!$O$8,E279='PC Receitas'!$O$9,E279='PC Receitas'!$O$10,E279='PC Receitas'!$O$11,E279='PC Receitas'!$O$12,E279='PC Receitas'!$O$13,E279='PC Receitas'!$O$14)),-J279,0))</f>
        <v>-97648.480000000069</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Receitas'!$O$6)),J280,IF(AND(L280="Pago",OR(E280='PC Receitas'!$O$7,E280='PC Receitas'!$O$8,E280='PC Receitas'!$O$9,E280='PC Receitas'!$O$10,E280='PC Receitas'!$O$11,E280='PC Receitas'!$O$12,E280='PC Receitas'!$O$13,E280='PC Receitas'!$O$14)),-J280,0))</f>
        <v>-97648.480000000069</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Receitas'!$O$6)),J281,IF(AND(L281="Pago",OR(E281='PC Receitas'!$O$7,E281='PC Receitas'!$O$8,E281='PC Receitas'!$O$9,E281='PC Receitas'!$O$10,E281='PC Receitas'!$O$11,E281='PC Receitas'!$O$12,E281='PC Receitas'!$O$13,E281='PC Receitas'!$O$14)),-J281,0))</f>
        <v>-97648.480000000069</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Receitas'!$O$6)),J282,IF(AND(L282="Pago",OR(E282='PC Receitas'!$O$7,E282='PC Receitas'!$O$8,E282='PC Receitas'!$O$9,E282='PC Receitas'!$O$10,E282='PC Receitas'!$O$11,E282='PC Receitas'!$O$12,E282='PC Receitas'!$O$13,E282='PC Receitas'!$O$14)),-J282,0))</f>
        <v>-97648.480000000069</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Receitas'!$O$6)),J283,IF(AND(L283="Pago",OR(E283='PC Receitas'!$O$7,E283='PC Receitas'!$O$8,E283='PC Receitas'!$O$9,E283='PC Receitas'!$O$10,E283='PC Receitas'!$O$11,E283='PC Receitas'!$O$12,E283='PC Receitas'!$O$13,E283='PC Receitas'!$O$14)),-J283,0))</f>
        <v>-97648.480000000069</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Receitas'!$O$6)),J284,IF(AND(L284="Pago",OR(E284='PC Receitas'!$O$7,E284='PC Receitas'!$O$8,E284='PC Receitas'!$O$9,E284='PC Receitas'!$O$10,E284='PC Receitas'!$O$11,E284='PC Receitas'!$O$12,E284='PC Receitas'!$O$13,E284='PC Receitas'!$O$14)),-J284,0))</f>
        <v>-97648.480000000069</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Receitas'!$O$6)),J285,IF(AND(L285="Pago",OR(E285='PC Receitas'!$O$7,E285='PC Receitas'!$O$8,E285='PC Receitas'!$O$9,E285='PC Receitas'!$O$10,E285='PC Receitas'!$O$11,E285='PC Receitas'!$O$12,E285='PC Receitas'!$O$13,E285='PC Receitas'!$O$14)),-J285,0))</f>
        <v>-97648.480000000069</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Receitas'!$O$6)),J286,IF(AND(L286="Pago",OR(E286='PC Receitas'!$O$7,E286='PC Receitas'!$O$8,E286='PC Receitas'!$O$9,E286='PC Receitas'!$O$10,E286='PC Receitas'!$O$11,E286='PC Receitas'!$O$12,E286='PC Receitas'!$O$13,E286='PC Receitas'!$O$14)),-J286,0))</f>
        <v>-97648.480000000069</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Receitas'!$O$6)),J287,IF(AND(L287="Pago",OR(E287='PC Receitas'!$O$7,E287='PC Receitas'!$O$8,E287='PC Receitas'!$O$9,E287='PC Receitas'!$O$10,E287='PC Receitas'!$O$11,E287='PC Receitas'!$O$12,E287='PC Receitas'!$O$13,E287='PC Receitas'!$O$14)),-J287,0))</f>
        <v>-97648.480000000069</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Receitas'!$O$6)),J288,IF(AND(L288="Pago",OR(E288='PC Receitas'!$O$7,E288='PC Receitas'!$O$8,E288='PC Receitas'!$O$9,E288='PC Receitas'!$O$10,E288='PC Receitas'!$O$11,E288='PC Receitas'!$O$12,E288='PC Receitas'!$O$13,E288='PC Receitas'!$O$14)),-J288,0))</f>
        <v>-97648.480000000069</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Receitas'!$O$6)),J289,IF(AND(L289="Pago",OR(E289='PC Receitas'!$O$7,E289='PC Receitas'!$O$8,E289='PC Receitas'!$O$9,E289='PC Receitas'!$O$10,E289='PC Receitas'!$O$11,E289='PC Receitas'!$O$12,E289='PC Receitas'!$O$13,E289='PC Receitas'!$O$14)),-J289,0))</f>
        <v>-97648.480000000069</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Receitas'!$O$6)),J290,IF(AND(L290="Pago",OR(E290='PC Receitas'!$O$7,E290='PC Receitas'!$O$8,E290='PC Receitas'!$O$9,E290='PC Receitas'!$O$10,E290='PC Receitas'!$O$11,E290='PC Receitas'!$O$12,E290='PC Receitas'!$O$13,E290='PC Receitas'!$O$14)),-J290,0))</f>
        <v>-97648.480000000069</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Receitas'!$O$6)),J291,IF(AND(L291="Pago",OR(E291='PC Receitas'!$O$7,E291='PC Receitas'!$O$8,E291='PC Receitas'!$O$9,E291='PC Receitas'!$O$10,E291='PC Receitas'!$O$11,E291='PC Receitas'!$O$12,E291='PC Receitas'!$O$13,E291='PC Receitas'!$O$14)),-J291,0))</f>
        <v>-97648.480000000069</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Receitas'!$O$6)),J292,IF(AND(L292="Pago",OR(E292='PC Receitas'!$O$7,E292='PC Receitas'!$O$8,E292='PC Receitas'!$O$9,E292='PC Receitas'!$O$10,E292='PC Receitas'!$O$11,E292='PC Receitas'!$O$12,E292='PC Receitas'!$O$13,E292='PC Receitas'!$O$14)),-J292,0))</f>
        <v>-97648.480000000069</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Receitas'!$O$6)),J293,IF(AND(L293="Pago",OR(E293='PC Receitas'!$O$7,E293='PC Receitas'!$O$8,E293='PC Receitas'!$O$9,E293='PC Receitas'!$O$10,E293='PC Receitas'!$O$11,E293='PC Receitas'!$O$12,E293='PC Receitas'!$O$13,E293='PC Receitas'!$O$14)),-J293,0))</f>
        <v>-97648.480000000069</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Receitas'!$O$6)),J294,IF(AND(L294="Pago",OR(E294='PC Receitas'!$O$7,E294='PC Receitas'!$O$8,E294='PC Receitas'!$O$9,E294='PC Receitas'!$O$10,E294='PC Receitas'!$O$11,E294='PC Receitas'!$O$12,E294='PC Receitas'!$O$13,E294='PC Receitas'!$O$14)),-J294,0))</f>
        <v>-97648.480000000069</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Receitas'!$O$6)),J295,IF(AND(L295="Pago",OR(E295='PC Receitas'!$O$7,E295='PC Receitas'!$O$8,E295='PC Receitas'!$O$9,E295='PC Receitas'!$O$10,E295='PC Receitas'!$O$11,E295='PC Receitas'!$O$12,E295='PC Receitas'!$O$13,E295='PC Receitas'!$O$14)),-J295,0))</f>
        <v>-97648.480000000069</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Receitas'!$O$6)),J296,IF(AND(L296="Pago",OR(E296='PC Receitas'!$O$7,E296='PC Receitas'!$O$8,E296='PC Receitas'!$O$9,E296='PC Receitas'!$O$10,E296='PC Receitas'!$O$11,E296='PC Receitas'!$O$12,E296='PC Receitas'!$O$13,E296='PC Receitas'!$O$14)),-J296,0))</f>
        <v>-97648.480000000069</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Receitas'!$O$6)),J297,IF(AND(L297="Pago",OR(E297='PC Receitas'!$O$7,E297='PC Receitas'!$O$8,E297='PC Receitas'!$O$9,E297='PC Receitas'!$O$10,E297='PC Receitas'!$O$11,E297='PC Receitas'!$O$12,E297='PC Receitas'!$O$13,E297='PC Receitas'!$O$14)),-J297,0))</f>
        <v>-97648.480000000069</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Receitas'!$O$6)),J298,IF(AND(L298="Pago",OR(E298='PC Receitas'!$O$7,E298='PC Receitas'!$O$8,E298='PC Receitas'!$O$9,E298='PC Receitas'!$O$10,E298='PC Receitas'!$O$11,E298='PC Receitas'!$O$12,E298='PC Receitas'!$O$13,E298='PC Receitas'!$O$14)),-J298,0))</f>
        <v>-97648.480000000069</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Receitas'!$O$6)),J299,IF(AND(L299="Pago",OR(E299='PC Receitas'!$O$7,E299='PC Receitas'!$O$8,E299='PC Receitas'!$O$9,E299='PC Receitas'!$O$10,E299='PC Receitas'!$O$11,E299='PC Receitas'!$O$12,E299='PC Receitas'!$O$13,E299='PC Receitas'!$O$14)),-J299,0))</f>
        <v>-97648.480000000069</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Receitas'!$O$6)),J300,IF(AND(L300="Pago",OR(E300='PC Receitas'!$O$7,E300='PC Receitas'!$O$8,E300='PC Receitas'!$O$9,E300='PC Receitas'!$O$10,E300='PC Receitas'!$O$11,E300='PC Receitas'!$O$12,E300='PC Receitas'!$O$13,E300='PC Receitas'!$O$14)),-J300,0))</f>
        <v>-97648.480000000069</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Receitas'!$O$6)),J301,IF(AND(L301="Pago",OR(E301='PC Receitas'!$O$7,E301='PC Receitas'!$O$8,E301='PC Receitas'!$O$9,E301='PC Receitas'!$O$10,E301='PC Receitas'!$O$11,E301='PC Receitas'!$O$12,E301='PC Receitas'!$O$13,E301='PC Receitas'!$O$14)),-J301,0))</f>
        <v>-97648.480000000069</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Receitas'!$O$6)),J302,IF(AND(L302="Pago",OR(E302='PC Receitas'!$O$7,E302='PC Receitas'!$O$8,E302='PC Receitas'!$O$9,E302='PC Receitas'!$O$10,E302='PC Receitas'!$O$11,E302='PC Receitas'!$O$12,E302='PC Receitas'!$O$13,E302='PC Receitas'!$O$14)),-J302,0))</f>
        <v>-97648.480000000069</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Receitas'!$O$6)),J303,IF(AND(L303="Pago",OR(E303='PC Receitas'!$O$7,E303='PC Receitas'!$O$8,E303='PC Receitas'!$O$9,E303='PC Receitas'!$O$10,E303='PC Receitas'!$O$11,E303='PC Receitas'!$O$12,E303='PC Receitas'!$O$13,E303='PC Receitas'!$O$14)),-J303,0))</f>
        <v>-97648.480000000069</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Receitas'!$O$6)),J304,IF(AND(L304="Pago",OR(E304='PC Receitas'!$O$7,E304='PC Receitas'!$O$8,E304='PC Receitas'!$O$9,E304='PC Receitas'!$O$10,E304='PC Receitas'!$O$11,E304='PC Receitas'!$O$12,E304='PC Receitas'!$O$13,E304='PC Receitas'!$O$14)),-J304,0))</f>
        <v>-97648.480000000069</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Receitas'!$O$6)),J305,IF(AND(L305="Pago",OR(E305='PC Receitas'!$O$7,E305='PC Receitas'!$O$8,E305='PC Receitas'!$O$9,E305='PC Receitas'!$O$10,E305='PC Receitas'!$O$11,E305='PC Receitas'!$O$12,E305='PC Receitas'!$O$13,E305='PC Receitas'!$O$14)),-J305,0))</f>
        <v>-97648.480000000069</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Receitas'!$O$6)),J306,IF(AND(L306="Pago",OR(E306='PC Receitas'!$O$7,E306='PC Receitas'!$O$8,E306='PC Receitas'!$O$9,E306='PC Receitas'!$O$10,E306='PC Receitas'!$O$11,E306='PC Receitas'!$O$12,E306='PC Receitas'!$O$13,E306='PC Receitas'!$O$14)),-J306,0))</f>
        <v>-97648.480000000069</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Receitas'!$O$6)),J307,IF(AND(L307="Pago",OR(E307='PC Receitas'!$O$7,E307='PC Receitas'!$O$8,E307='PC Receitas'!$O$9,E307='PC Receitas'!$O$10,E307='PC Receitas'!$O$11,E307='PC Receitas'!$O$12,E307='PC Receitas'!$O$13,E307='PC Receitas'!$O$14)),-J307,0))</f>
        <v>-97648.480000000069</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Receitas'!$O$6)),J308,IF(AND(L308="Pago",OR(E308='PC Receitas'!$O$7,E308='PC Receitas'!$O$8,E308='PC Receitas'!$O$9,E308='PC Receitas'!$O$10,E308='PC Receitas'!$O$11,E308='PC Receitas'!$O$12,E308='PC Receitas'!$O$13,E308='PC Receitas'!$O$14)),-J308,0))</f>
        <v>-97648.480000000069</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Receitas'!$O$6)),J309,IF(AND(L309="Pago",OR(E309='PC Receitas'!$O$7,E309='PC Receitas'!$O$8,E309='PC Receitas'!$O$9,E309='PC Receitas'!$O$10,E309='PC Receitas'!$O$11,E309='PC Receitas'!$O$12,E309='PC Receitas'!$O$13,E309='PC Receitas'!$O$14)),-J309,0))</f>
        <v>-97648.480000000069</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Receitas'!$O$6)),J310,IF(AND(L310="Pago",OR(E310='PC Receitas'!$O$7,E310='PC Receitas'!$O$8,E310='PC Receitas'!$O$9,E310='PC Receitas'!$O$10,E310='PC Receitas'!$O$11,E310='PC Receitas'!$O$12,E310='PC Receitas'!$O$13,E310='PC Receitas'!$O$14)),-J310,0))</f>
        <v>-97648.480000000069</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Receitas'!$O$6)),J311,IF(AND(L311="Pago",OR(E311='PC Receitas'!$O$7,E311='PC Receitas'!$O$8,E311='PC Receitas'!$O$9,E311='PC Receitas'!$O$10,E311='PC Receitas'!$O$11,E311='PC Receitas'!$O$12,E311='PC Receitas'!$O$13,E311='PC Receitas'!$O$14)),-J311,0))</f>
        <v>-97648.480000000069</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Receitas'!$O$6)),J312,IF(AND(L312="Pago",OR(E312='PC Receitas'!$O$7,E312='PC Receitas'!$O$8,E312='PC Receitas'!$O$9,E312='PC Receitas'!$O$10,E312='PC Receitas'!$O$11,E312='PC Receitas'!$O$12,E312='PC Receitas'!$O$13,E312='PC Receitas'!$O$14)),-J312,0))</f>
        <v>-97648.480000000069</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Receitas'!$O$6)),J313,IF(AND(L313="Pago",OR(E313='PC Receitas'!$O$7,E313='PC Receitas'!$O$8,E313='PC Receitas'!$O$9,E313='PC Receitas'!$O$10,E313='PC Receitas'!$O$11,E313='PC Receitas'!$O$12,E313='PC Receitas'!$O$13,E313='PC Receitas'!$O$14)),-J313,0))</f>
        <v>-97648.480000000069</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Receitas'!$O$6)),J314,IF(AND(L314="Pago",OR(E314='PC Receitas'!$O$7,E314='PC Receitas'!$O$8,E314='PC Receitas'!$O$9,E314='PC Receitas'!$O$10,E314='PC Receitas'!$O$11,E314='PC Receitas'!$O$12,E314='PC Receitas'!$O$13,E314='PC Receitas'!$O$14)),-J314,0))</f>
        <v>-97648.480000000069</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Receitas'!$O$6)),J315,IF(AND(L315="Pago",OR(E315='PC Receitas'!$O$7,E315='PC Receitas'!$O$8,E315='PC Receitas'!$O$9,E315='PC Receitas'!$O$10,E315='PC Receitas'!$O$11,E315='PC Receitas'!$O$12,E315='PC Receitas'!$O$13,E315='PC Receitas'!$O$14)),-J315,0))</f>
        <v>-97648.480000000069</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Receitas'!$O$6)),J316,IF(AND(L316="Pago",OR(E316='PC Receitas'!$O$7,E316='PC Receitas'!$O$8,E316='PC Receitas'!$O$9,E316='PC Receitas'!$O$10,E316='PC Receitas'!$O$11,E316='PC Receitas'!$O$12,E316='PC Receitas'!$O$13,E316='PC Receitas'!$O$14)),-J316,0))</f>
        <v>-97648.480000000069</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Receitas'!$O$6)),J317,IF(AND(L317="Pago",OR(E317='PC Receitas'!$O$7,E317='PC Receitas'!$O$8,E317='PC Receitas'!$O$9,E317='PC Receitas'!$O$10,E317='PC Receitas'!$O$11,E317='PC Receitas'!$O$12,E317='PC Receitas'!$O$13,E317='PC Receitas'!$O$14)),-J317,0))</f>
        <v>-97648.480000000069</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Receitas'!$O$6)),J318,IF(AND(L318="Pago",OR(E318='PC Receitas'!$O$7,E318='PC Receitas'!$O$8,E318='PC Receitas'!$O$9,E318='PC Receitas'!$O$10,E318='PC Receitas'!$O$11,E318='PC Receitas'!$O$12,E318='PC Receitas'!$O$13,E318='PC Receitas'!$O$14)),-J318,0))</f>
        <v>-97648.480000000069</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Receitas'!$O$6)),J319,IF(AND(L319="Pago",OR(E319='PC Receitas'!$O$7,E319='PC Receitas'!$O$8,E319='PC Receitas'!$O$9,E319='PC Receitas'!$O$10,E319='PC Receitas'!$O$11,E319='PC Receitas'!$O$12,E319='PC Receitas'!$O$13,E319='PC Receitas'!$O$14)),-J319,0))</f>
        <v>-97648.480000000069</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Receitas'!$O$6)),J320,IF(AND(L320="Pago",OR(E320='PC Receitas'!$O$7,E320='PC Receitas'!$O$8,E320='PC Receitas'!$O$9,E320='PC Receitas'!$O$10,E320='PC Receitas'!$O$11,E320='PC Receitas'!$O$12,E320='PC Receitas'!$O$13,E320='PC Receitas'!$O$14)),-J320,0))</f>
        <v>-97648.480000000069</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Receitas'!$O$6)),J321,IF(AND(L321="Pago",OR(E321='PC Receitas'!$O$7,E321='PC Receitas'!$O$8,E321='PC Receitas'!$O$9,E321='PC Receitas'!$O$10,E321='PC Receitas'!$O$11,E321='PC Receitas'!$O$12,E321='PC Receitas'!$O$13,E321='PC Receitas'!$O$14)),-J321,0))</f>
        <v>-97648.480000000069</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Receitas'!$O$6)),J322,IF(AND(L322="Pago",OR(E322='PC Receitas'!$O$7,E322='PC Receitas'!$O$8,E322='PC Receitas'!$O$9,E322='PC Receitas'!$O$10,E322='PC Receitas'!$O$11,E322='PC Receitas'!$O$12,E322='PC Receitas'!$O$13,E322='PC Receitas'!$O$14)),-J322,0))</f>
        <v>-97648.480000000069</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Receitas'!$O$6)),J323,IF(AND(L323="Pago",OR(E323='PC Receitas'!$O$7,E323='PC Receitas'!$O$8,E323='PC Receitas'!$O$9,E323='PC Receitas'!$O$10,E323='PC Receitas'!$O$11,E323='PC Receitas'!$O$12,E323='PC Receitas'!$O$13,E323='PC Receitas'!$O$14)),-J323,0))</f>
        <v>-97648.480000000069</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Receitas'!$O$6)),J324,IF(AND(L324="Pago",OR(E324='PC Receitas'!$O$7,E324='PC Receitas'!$O$8,E324='PC Receitas'!$O$9,E324='PC Receitas'!$O$10,E324='PC Receitas'!$O$11,E324='PC Receitas'!$O$12,E324='PC Receitas'!$O$13,E324='PC Receitas'!$O$14)),-J324,0))</f>
        <v>-97648.480000000069</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Receitas'!$O$6)),J325,IF(AND(L325="Pago",OR(E325='PC Receitas'!$O$7,E325='PC Receitas'!$O$8,E325='PC Receitas'!$O$9,E325='PC Receitas'!$O$10,E325='PC Receitas'!$O$11,E325='PC Receitas'!$O$12,E325='PC Receitas'!$O$13,E325='PC Receitas'!$O$14)),-J325,0))</f>
        <v>-97648.480000000069</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Receitas'!$O$6)),J326,IF(AND(L326="Pago",OR(E326='PC Receitas'!$O$7,E326='PC Receitas'!$O$8,E326='PC Receitas'!$O$9,E326='PC Receitas'!$O$10,E326='PC Receitas'!$O$11,E326='PC Receitas'!$O$12,E326='PC Receitas'!$O$13,E326='PC Receitas'!$O$14)),-J326,0))</f>
        <v>-97648.480000000069</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Receitas'!$O$6)),J327,IF(AND(L327="Pago",OR(E327='PC Receitas'!$O$7,E327='PC Receitas'!$O$8,E327='PC Receitas'!$O$9,E327='PC Receitas'!$O$10,E327='PC Receitas'!$O$11,E327='PC Receitas'!$O$12,E327='PC Receitas'!$O$13,E327='PC Receitas'!$O$14)),-J327,0))</f>
        <v>-97648.480000000069</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Receitas'!$O$6)),J328,IF(AND(L328="Pago",OR(E328='PC Receitas'!$O$7,E328='PC Receitas'!$O$8,E328='PC Receitas'!$O$9,E328='PC Receitas'!$O$10,E328='PC Receitas'!$O$11,E328='PC Receitas'!$O$12,E328='PC Receitas'!$O$13,E328='PC Receitas'!$O$14)),-J328,0))</f>
        <v>-97648.480000000069</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Receitas'!$O$6)),J329,IF(AND(L329="Pago",OR(E329='PC Receitas'!$O$7,E329='PC Receitas'!$O$8,E329='PC Receitas'!$O$9,E329='PC Receitas'!$O$10,E329='PC Receitas'!$O$11,E329='PC Receitas'!$O$12,E329='PC Receitas'!$O$13,E329='PC Receitas'!$O$14)),-J329,0))</f>
        <v>-97648.480000000069</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Receitas'!$O$6)),J330,IF(AND(L330="Pago",OR(E330='PC Receitas'!$O$7,E330='PC Receitas'!$O$8,E330='PC Receitas'!$O$9,E330='PC Receitas'!$O$10,E330='PC Receitas'!$O$11,E330='PC Receitas'!$O$12,E330='PC Receitas'!$O$13,E330='PC Receitas'!$O$14)),-J330,0))</f>
        <v>-97648.480000000069</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Receitas'!$O$6)),J331,IF(AND(L331="Pago",OR(E331='PC Receitas'!$O$7,E331='PC Receitas'!$O$8,E331='PC Receitas'!$O$9,E331='PC Receitas'!$O$10,E331='PC Receitas'!$O$11,E331='PC Receitas'!$O$12,E331='PC Receitas'!$O$13,E331='PC Receitas'!$O$14)),-J331,0))</f>
        <v>-97648.480000000069</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Receitas'!$O$6)),J332,IF(AND(L332="Pago",OR(E332='PC Receitas'!$O$7,E332='PC Receitas'!$O$8,E332='PC Receitas'!$O$9,E332='PC Receitas'!$O$10,E332='PC Receitas'!$O$11,E332='PC Receitas'!$O$12,E332='PC Receitas'!$O$13,E332='PC Receitas'!$O$14)),-J332,0))</f>
        <v>-97648.480000000069</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Receitas'!$O$6)),J333,IF(AND(L333="Pago",OR(E333='PC Receitas'!$O$7,E333='PC Receitas'!$O$8,E333='PC Receitas'!$O$9,E333='PC Receitas'!$O$10,E333='PC Receitas'!$O$11,E333='PC Receitas'!$O$12,E333='PC Receitas'!$O$13,E333='PC Receitas'!$O$14)),-J333,0))</f>
        <v>-97648.480000000069</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Receitas'!$O$6)),J334,IF(AND(L334="Pago",OR(E334='PC Receitas'!$O$7,E334='PC Receitas'!$O$8,E334='PC Receitas'!$O$9,E334='PC Receitas'!$O$10,E334='PC Receitas'!$O$11,E334='PC Receitas'!$O$12,E334='PC Receitas'!$O$13,E334='PC Receitas'!$O$14)),-J334,0))</f>
        <v>-97648.480000000069</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Receitas'!$O$6)),J335,IF(AND(L335="Pago",OR(E335='PC Receitas'!$O$7,E335='PC Receitas'!$O$8,E335='PC Receitas'!$O$9,E335='PC Receitas'!$O$10,E335='PC Receitas'!$O$11,E335='PC Receitas'!$O$12,E335='PC Receitas'!$O$13,E335='PC Receitas'!$O$14)),-J335,0))</f>
        <v>-97648.480000000069</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Receitas'!$O$6)),J336,IF(AND(L336="Pago",OR(E336='PC Receitas'!$O$7,E336='PC Receitas'!$O$8,E336='PC Receitas'!$O$9,E336='PC Receitas'!$O$10,E336='PC Receitas'!$O$11,E336='PC Receitas'!$O$12,E336='PC Receitas'!$O$13,E336='PC Receitas'!$O$14)),-J336,0))</f>
        <v>-97648.480000000069</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Receitas'!$O$6)),J337,IF(AND(L337="Pago",OR(E337='PC Receitas'!$O$7,E337='PC Receitas'!$O$8,E337='PC Receitas'!$O$9,E337='PC Receitas'!$O$10,E337='PC Receitas'!$O$11,E337='PC Receitas'!$O$12,E337='PC Receitas'!$O$13,E337='PC Receitas'!$O$14)),-J337,0))</f>
        <v>-97648.480000000069</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Receitas'!$O$6)),J338,IF(AND(L338="Pago",OR(E338='PC Receitas'!$O$7,E338='PC Receitas'!$O$8,E338='PC Receitas'!$O$9,E338='PC Receitas'!$O$10,E338='PC Receitas'!$O$11,E338='PC Receitas'!$O$12,E338='PC Receitas'!$O$13,E338='PC Receitas'!$O$14)),-J338,0))</f>
        <v>-97648.480000000069</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Receitas'!$O$6)),J339,IF(AND(L339="Pago",OR(E339='PC Receitas'!$O$7,E339='PC Receitas'!$O$8,E339='PC Receitas'!$O$9,E339='PC Receitas'!$O$10,E339='PC Receitas'!$O$11,E339='PC Receitas'!$O$12,E339='PC Receitas'!$O$13,E339='PC Receitas'!$O$14)),-J339,0))</f>
        <v>-97648.480000000069</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Receitas'!$O$6)),J340,IF(AND(L340="Pago",OR(E340='PC Receitas'!$O$7,E340='PC Receitas'!$O$8,E340='PC Receitas'!$O$9,E340='PC Receitas'!$O$10,E340='PC Receitas'!$O$11,E340='PC Receitas'!$O$12,E340='PC Receitas'!$O$13,E340='PC Receitas'!$O$14)),-J340,0))</f>
        <v>-97648.480000000069</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Receitas'!$O$6)),J341,IF(AND(L341="Pago",OR(E341='PC Receitas'!$O$7,E341='PC Receitas'!$O$8,E341='PC Receitas'!$O$9,E341='PC Receitas'!$O$10,E341='PC Receitas'!$O$11,E341='PC Receitas'!$O$12,E341='PC Receitas'!$O$13,E341='PC Receitas'!$O$14)),-J341,0))</f>
        <v>-97648.480000000069</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Receitas'!$O$6)),J342,IF(AND(L342="Pago",OR(E342='PC Receitas'!$O$7,E342='PC Receitas'!$O$8,E342='PC Receitas'!$O$9,E342='PC Receitas'!$O$10,E342='PC Receitas'!$O$11,E342='PC Receitas'!$O$12,E342='PC Receitas'!$O$13,E342='PC Receitas'!$O$14)),-J342,0))</f>
        <v>-97648.480000000069</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Receitas'!$O$6)),J343,IF(AND(L343="Pago",OR(E343='PC Receitas'!$O$7,E343='PC Receitas'!$O$8,E343='PC Receitas'!$O$9,E343='PC Receitas'!$O$10,E343='PC Receitas'!$O$11,E343='PC Receitas'!$O$12,E343='PC Receitas'!$O$13,E343='PC Receitas'!$O$14)),-J343,0))</f>
        <v>-97648.480000000069</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Receitas'!$O$6)),J344,IF(AND(L344="Pago",OR(E344='PC Receitas'!$O$7,E344='PC Receitas'!$O$8,E344='PC Receitas'!$O$9,E344='PC Receitas'!$O$10,E344='PC Receitas'!$O$11,E344='PC Receitas'!$O$12,E344='PC Receitas'!$O$13,E344='PC Receitas'!$O$14)),-J344,0))</f>
        <v>-97648.480000000069</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Receitas'!$O$6)),J345,IF(AND(L345="Pago",OR(E345='PC Receitas'!$O$7,E345='PC Receitas'!$O$8,E345='PC Receitas'!$O$9,E345='PC Receitas'!$O$10,E345='PC Receitas'!$O$11,E345='PC Receitas'!$O$12,E345='PC Receitas'!$O$13,E345='PC Receitas'!$O$14)),-J345,0))</f>
        <v>-97648.480000000069</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Receitas'!$O$6)),J346,IF(AND(L346="Pago",OR(E346='PC Receitas'!$O$7,E346='PC Receitas'!$O$8,E346='PC Receitas'!$O$9,E346='PC Receitas'!$O$10,E346='PC Receitas'!$O$11,E346='PC Receitas'!$O$12,E346='PC Receitas'!$O$13,E346='PC Receitas'!$O$14)),-J346,0))</f>
        <v>-97648.480000000069</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Receitas'!$O$6)),J347,IF(AND(L347="Pago",OR(E347='PC Receitas'!$O$7,E347='PC Receitas'!$O$8,E347='PC Receitas'!$O$9,E347='PC Receitas'!$O$10,E347='PC Receitas'!$O$11,E347='PC Receitas'!$O$12,E347='PC Receitas'!$O$13,E347='PC Receitas'!$O$14)),-J347,0))</f>
        <v>-97648.480000000069</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Receitas'!$O$6)),J348,IF(AND(L348="Pago",OR(E348='PC Receitas'!$O$7,E348='PC Receitas'!$O$8,E348='PC Receitas'!$O$9,E348='PC Receitas'!$O$10,E348='PC Receitas'!$O$11,E348='PC Receitas'!$O$12,E348='PC Receitas'!$O$13,E348='PC Receitas'!$O$14)),-J348,0))</f>
        <v>-97648.480000000069</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Receitas'!$O$6)),J349,IF(AND(L349="Pago",OR(E349='PC Receitas'!$O$7,E349='PC Receitas'!$O$8,E349='PC Receitas'!$O$9,E349='PC Receitas'!$O$10,E349='PC Receitas'!$O$11,E349='PC Receitas'!$O$12,E349='PC Receitas'!$O$13,E349='PC Receitas'!$O$14)),-J349,0))</f>
        <v>-97648.480000000069</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Receitas'!$O$6)),J350,IF(AND(L350="Pago",OR(E350='PC Receitas'!$O$7,E350='PC Receitas'!$O$8,E350='PC Receitas'!$O$9,E350='PC Receitas'!$O$10,E350='PC Receitas'!$O$11,E350='PC Receitas'!$O$12,E350='PC Receitas'!$O$13,E350='PC Receitas'!$O$14)),-J350,0))</f>
        <v>-97648.480000000069</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Receitas'!$O$6)),J351,IF(AND(L351="Pago",OR(E351='PC Receitas'!$O$7,E351='PC Receitas'!$O$8,E351='PC Receitas'!$O$9,E351='PC Receitas'!$O$10,E351='PC Receitas'!$O$11,E351='PC Receitas'!$O$12,E351='PC Receitas'!$O$13,E351='PC Receitas'!$O$14)),-J351,0))</f>
        <v>-97648.480000000069</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Receitas'!$O$6)),J352,IF(AND(L352="Pago",OR(E352='PC Receitas'!$O$7,E352='PC Receitas'!$O$8,E352='PC Receitas'!$O$9,E352='PC Receitas'!$O$10,E352='PC Receitas'!$O$11,E352='PC Receitas'!$O$12,E352='PC Receitas'!$O$13,E352='PC Receitas'!$O$14)),-J352,0))</f>
        <v>-97648.480000000069</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Receitas'!$O$6)),J353,IF(AND(L353="Pago",OR(E353='PC Receitas'!$O$7,E353='PC Receitas'!$O$8,E353='PC Receitas'!$O$9,E353='PC Receitas'!$O$10,E353='PC Receitas'!$O$11,E353='PC Receitas'!$O$12,E353='PC Receitas'!$O$13,E353='PC Receitas'!$O$14)),-J353,0))</f>
        <v>-97648.480000000069</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Receitas'!$O$6)),J354,IF(AND(L354="Pago",OR(E354='PC Receitas'!$O$7,E354='PC Receitas'!$O$8,E354='PC Receitas'!$O$9,E354='PC Receitas'!$O$10,E354='PC Receitas'!$O$11,E354='PC Receitas'!$O$12,E354='PC Receitas'!$O$13,E354='PC Receitas'!$O$14)),-J354,0))</f>
        <v>-97648.480000000069</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Receitas'!$O$6)),J355,IF(AND(L355="Pago",OR(E355='PC Receitas'!$O$7,E355='PC Receitas'!$O$8,E355='PC Receitas'!$O$9,E355='PC Receitas'!$O$10,E355='PC Receitas'!$O$11,E355='PC Receitas'!$O$12,E355='PC Receitas'!$O$13,E355='PC Receitas'!$O$14)),-J355,0))</f>
        <v>-97648.480000000069</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Receitas'!$O$6)),J356,IF(AND(L356="Pago",OR(E356='PC Receitas'!$O$7,E356='PC Receitas'!$O$8,E356='PC Receitas'!$O$9,E356='PC Receitas'!$O$10,E356='PC Receitas'!$O$11,E356='PC Receitas'!$O$12,E356='PC Receitas'!$O$13,E356='PC Receitas'!$O$14)),-J356,0))</f>
        <v>-97648.480000000069</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Receitas'!$O$6)),J357,IF(AND(L357="Pago",OR(E357='PC Receitas'!$O$7,E357='PC Receitas'!$O$8,E357='PC Receitas'!$O$9,E357='PC Receitas'!$O$10,E357='PC Receitas'!$O$11,E357='PC Receitas'!$O$12,E357='PC Receitas'!$O$13,E357='PC Receitas'!$O$14)),-J357,0))</f>
        <v>-97648.480000000069</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Receitas'!$O$6)),J358,IF(AND(L358="Pago",OR(E358='PC Receitas'!$O$7,E358='PC Receitas'!$O$8,E358='PC Receitas'!$O$9,E358='PC Receitas'!$O$10,E358='PC Receitas'!$O$11,E358='PC Receitas'!$O$12,E358='PC Receitas'!$O$13,E358='PC Receitas'!$O$14)),-J358,0))</f>
        <v>-97648.480000000069</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Receitas'!$O$6)),J359,IF(AND(L359="Pago",OR(E359='PC Receitas'!$O$7,E359='PC Receitas'!$O$8,E359='PC Receitas'!$O$9,E359='PC Receitas'!$O$10,E359='PC Receitas'!$O$11,E359='PC Receitas'!$O$12,E359='PC Receitas'!$O$13,E359='PC Receitas'!$O$14)),-J359,0))</f>
        <v>-97648.480000000069</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Receitas'!$O$6)),J360,IF(AND(L360="Pago",OR(E360='PC Receitas'!$O$7,E360='PC Receitas'!$O$8,E360='PC Receitas'!$O$9,E360='PC Receitas'!$O$10,E360='PC Receitas'!$O$11,E360='PC Receitas'!$O$12,E360='PC Receitas'!$O$13,E360='PC Receitas'!$O$14)),-J360,0))</f>
        <v>-97648.480000000069</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Receitas'!$O$6)),J361,IF(AND(L361="Pago",OR(E361='PC Receitas'!$O$7,E361='PC Receitas'!$O$8,E361='PC Receitas'!$O$9,E361='PC Receitas'!$O$10,E361='PC Receitas'!$O$11,E361='PC Receitas'!$O$12,E361='PC Receitas'!$O$13,E361='PC Receitas'!$O$14)),-J361,0))</f>
        <v>-97648.480000000069</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Receitas'!$O$6)),J362,IF(AND(L362="Pago",OR(E362='PC Receitas'!$O$7,E362='PC Receitas'!$O$8,E362='PC Receitas'!$O$9,E362='PC Receitas'!$O$10,E362='PC Receitas'!$O$11,E362='PC Receitas'!$O$12,E362='PC Receitas'!$O$13,E362='PC Receitas'!$O$14)),-J362,0))</f>
        <v>-97648.480000000069</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Receitas'!$O$6)),J363,IF(AND(L363="Pago",OR(E363='PC Receitas'!$O$7,E363='PC Receitas'!$O$8,E363='PC Receitas'!$O$9,E363='PC Receitas'!$O$10,E363='PC Receitas'!$O$11,E363='PC Receitas'!$O$12,E363='PC Receitas'!$O$13,E363='PC Receitas'!$O$14)),-J363,0))</f>
        <v>-97648.480000000069</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Receitas'!$O$6)),J364,IF(AND(L364="Pago",OR(E364='PC Receitas'!$O$7,E364='PC Receitas'!$O$8,E364='PC Receitas'!$O$9,E364='PC Receitas'!$O$10,E364='PC Receitas'!$O$11,E364='PC Receitas'!$O$12,E364='PC Receitas'!$O$13,E364='PC Receitas'!$O$14)),-J364,0))</f>
        <v>-97648.480000000069</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Receitas'!$O$6)),J365,IF(AND(L365="Pago",OR(E365='PC Receitas'!$O$7,E365='PC Receitas'!$O$8,E365='PC Receitas'!$O$9,E365='PC Receitas'!$O$10,E365='PC Receitas'!$O$11,E365='PC Receitas'!$O$12,E365='PC Receitas'!$O$13,E365='PC Receitas'!$O$14)),-J365,0))</f>
        <v>-97648.480000000069</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Receitas'!$O$6)),J366,IF(AND(L366="Pago",OR(E366='PC Receitas'!$O$7,E366='PC Receitas'!$O$8,E366='PC Receitas'!$O$9,E366='PC Receitas'!$O$10,E366='PC Receitas'!$O$11,E366='PC Receitas'!$O$12,E366='PC Receitas'!$O$13,E366='PC Receitas'!$O$14)),-J366,0))</f>
        <v>-97648.480000000069</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Receitas'!$O$6)),J367,IF(AND(L367="Pago",OR(E367='PC Receitas'!$O$7,E367='PC Receitas'!$O$8,E367='PC Receitas'!$O$9,E367='PC Receitas'!$O$10,E367='PC Receitas'!$O$11,E367='PC Receitas'!$O$12,E367='PC Receitas'!$O$13,E367='PC Receitas'!$O$14)),-J367,0))</f>
        <v>-97648.480000000069</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Receitas'!$O$6)),J368,IF(AND(L368="Pago",OR(E368='PC Receitas'!$O$7,E368='PC Receitas'!$O$8,E368='PC Receitas'!$O$9,E368='PC Receitas'!$O$10,E368='PC Receitas'!$O$11,E368='PC Receitas'!$O$12,E368='PC Receitas'!$O$13,E368='PC Receitas'!$O$14)),-J368,0))</f>
        <v>-97648.480000000069</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Receitas'!$O$6)),J369,IF(AND(L369="Pago",OR(E369='PC Receitas'!$O$7,E369='PC Receitas'!$O$8,E369='PC Receitas'!$O$9,E369='PC Receitas'!$O$10,E369='PC Receitas'!$O$11,E369='PC Receitas'!$O$12,E369='PC Receitas'!$O$13,E369='PC Receitas'!$O$14)),-J369,0))</f>
        <v>-97648.480000000069</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Receitas'!$O$6)),J370,IF(AND(L370="Pago",OR(E370='PC Receitas'!$O$7,E370='PC Receitas'!$O$8,E370='PC Receitas'!$O$9,E370='PC Receitas'!$O$10,E370='PC Receitas'!$O$11,E370='PC Receitas'!$O$12,E370='PC Receitas'!$O$13,E370='PC Receitas'!$O$14)),-J370,0))</f>
        <v>-97648.480000000069</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Receitas'!$O$6)),J371,IF(AND(L371="Pago",OR(E371='PC Receitas'!$O$7,E371='PC Receitas'!$O$8,E371='PC Receitas'!$O$9,E371='PC Receitas'!$O$10,E371='PC Receitas'!$O$11,E371='PC Receitas'!$O$12,E371='PC Receitas'!$O$13,E371='PC Receitas'!$O$14)),-J371,0))</f>
        <v>-97648.480000000069</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Receitas'!$O$6)),J372,IF(AND(L372="Pago",OR(E372='PC Receitas'!$O$7,E372='PC Receitas'!$O$8,E372='PC Receitas'!$O$9,E372='PC Receitas'!$O$10,E372='PC Receitas'!$O$11,E372='PC Receitas'!$O$12,E372='PC Receitas'!$O$13,E372='PC Receitas'!$O$14)),-J372,0))</f>
        <v>-97648.480000000069</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Receitas'!$O$6)),J373,IF(AND(L373="Pago",OR(E373='PC Receitas'!$O$7,E373='PC Receitas'!$O$8,E373='PC Receitas'!$O$9,E373='PC Receitas'!$O$10,E373='PC Receitas'!$O$11,E373='PC Receitas'!$O$12,E373='PC Receitas'!$O$13,E373='PC Receitas'!$O$14)),-J373,0))</f>
        <v>-97648.480000000069</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Receitas'!$O$6)),J374,IF(AND(L374="Pago",OR(E374='PC Receitas'!$O$7,E374='PC Receitas'!$O$8,E374='PC Receitas'!$O$9,E374='PC Receitas'!$O$10,E374='PC Receitas'!$O$11,E374='PC Receitas'!$O$12,E374='PC Receitas'!$O$13,E374='PC Receitas'!$O$14)),-J374,0))</f>
        <v>-97648.480000000069</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Receitas'!$O$6)),J375,IF(AND(L375="Pago",OR(E375='PC Receitas'!$O$7,E375='PC Receitas'!$O$8,E375='PC Receitas'!$O$9,E375='PC Receitas'!$O$10,E375='PC Receitas'!$O$11,E375='PC Receitas'!$O$12,E375='PC Receitas'!$O$13,E375='PC Receitas'!$O$14)),-J375,0))</f>
        <v>-97648.480000000069</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Receitas'!$O$6)),J376,IF(AND(L376="Pago",OR(E376='PC Receitas'!$O$7,E376='PC Receitas'!$O$8,E376='PC Receitas'!$O$9,E376='PC Receitas'!$O$10,E376='PC Receitas'!$O$11,E376='PC Receitas'!$O$12,E376='PC Receitas'!$O$13,E376='PC Receitas'!$O$14)),-J376,0))</f>
        <v>-97648.480000000069</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Receitas'!$O$6)),J377,IF(AND(L377="Pago",OR(E377='PC Receitas'!$O$7,E377='PC Receitas'!$O$8,E377='PC Receitas'!$O$9,E377='PC Receitas'!$O$10,E377='PC Receitas'!$O$11,E377='PC Receitas'!$O$12,E377='PC Receitas'!$O$13,E377='PC Receitas'!$O$14)),-J377,0))</f>
        <v>-97648.480000000069</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Receitas'!$O$6)),J378,IF(AND(L378="Pago",OR(E378='PC Receitas'!$O$7,E378='PC Receitas'!$O$8,E378='PC Receitas'!$O$9,E378='PC Receitas'!$O$10,E378='PC Receitas'!$O$11,E378='PC Receitas'!$O$12,E378='PC Receitas'!$O$13,E378='PC Receitas'!$O$14)),-J378,0))</f>
        <v>-97648.480000000069</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Receitas'!$O$6)),J379,IF(AND(L379="Pago",OR(E379='PC Receitas'!$O$7,E379='PC Receitas'!$O$8,E379='PC Receitas'!$O$9,E379='PC Receitas'!$O$10,E379='PC Receitas'!$O$11,E379='PC Receitas'!$O$12,E379='PC Receitas'!$O$13,E379='PC Receitas'!$O$14)),-J379,0))</f>
        <v>-97648.480000000069</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Receitas'!$O$6)),J380,IF(AND(L380="Pago",OR(E380='PC Receitas'!$O$7,E380='PC Receitas'!$O$8,E380='PC Receitas'!$O$9,E380='PC Receitas'!$O$10,E380='PC Receitas'!$O$11,E380='PC Receitas'!$O$12,E380='PC Receitas'!$O$13,E380='PC Receitas'!$O$14)),-J380,0))</f>
        <v>-97648.480000000069</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Receitas'!$O$6)),J381,IF(AND(L381="Pago",OR(E381='PC Receitas'!$O$7,E381='PC Receitas'!$O$8,E381='PC Receitas'!$O$9,E381='PC Receitas'!$O$10,E381='PC Receitas'!$O$11,E381='PC Receitas'!$O$12,E381='PC Receitas'!$O$13,E381='PC Receitas'!$O$14)),-J381,0))</f>
        <v>-97648.480000000069</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Receitas'!$O$6)),J382,IF(AND(L382="Pago",OR(E382='PC Receitas'!$O$7,E382='PC Receitas'!$O$8,E382='PC Receitas'!$O$9,E382='PC Receitas'!$O$10,E382='PC Receitas'!$O$11,E382='PC Receitas'!$O$12,E382='PC Receitas'!$O$13,E382='PC Receitas'!$O$14)),-J382,0))</f>
        <v>-97648.480000000069</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Receitas'!$O$6)),J383,IF(AND(L383="Pago",OR(E383='PC Receitas'!$O$7,E383='PC Receitas'!$O$8,E383='PC Receitas'!$O$9,E383='PC Receitas'!$O$10,E383='PC Receitas'!$O$11,E383='PC Receitas'!$O$12,E383='PC Receitas'!$O$13,E383='PC Receitas'!$O$14)),-J383,0))</f>
        <v>-97648.480000000069</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Receitas'!$O$6)),J384,IF(AND(L384="Pago",OR(E384='PC Receitas'!$O$7,E384='PC Receitas'!$O$8,E384='PC Receitas'!$O$9,E384='PC Receitas'!$O$10,E384='PC Receitas'!$O$11,E384='PC Receitas'!$O$12,E384='PC Receitas'!$O$13,E384='PC Receitas'!$O$14)),-J384,0))</f>
        <v>-97648.480000000069</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Receitas'!$O$6)),J385,IF(AND(L385="Pago",OR(E385='PC Receitas'!$O$7,E385='PC Receitas'!$O$8,E385='PC Receitas'!$O$9,E385='PC Receitas'!$O$10,E385='PC Receitas'!$O$11,E385='PC Receitas'!$O$12,E385='PC Receitas'!$O$13,E385='PC Receitas'!$O$14)),-J385,0))</f>
        <v>-97648.480000000069</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Receitas'!$O$6)),J386,IF(AND(L386="Pago",OR(E386='PC Receitas'!$O$7,E386='PC Receitas'!$O$8,E386='PC Receitas'!$O$9,E386='PC Receitas'!$O$10,E386='PC Receitas'!$O$11,E386='PC Receitas'!$O$12,E386='PC Receitas'!$O$13,E386='PC Receitas'!$O$14)),-J386,0))</f>
        <v>-97648.480000000069</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Receitas'!$O$6)),J387,IF(AND(L387="Pago",OR(E387='PC Receitas'!$O$7,E387='PC Receitas'!$O$8,E387='PC Receitas'!$O$9,E387='PC Receitas'!$O$10,E387='PC Receitas'!$O$11,E387='PC Receitas'!$O$12,E387='PC Receitas'!$O$13,E387='PC Receitas'!$O$14)),-J387,0))</f>
        <v>-97648.480000000069</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Receitas'!$O$6)),J388,IF(AND(L388="Pago",OR(E388='PC Receitas'!$O$7,E388='PC Receitas'!$O$8,E388='PC Receitas'!$O$9,E388='PC Receitas'!$O$10,E388='PC Receitas'!$O$11,E388='PC Receitas'!$O$12,E388='PC Receitas'!$O$13,E388='PC Receitas'!$O$14)),-J388,0))</f>
        <v>-97648.480000000069</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Receitas'!$O$6)),J389,IF(AND(L389="Pago",OR(E389='PC Receitas'!$O$7,E389='PC Receitas'!$O$8,E389='PC Receitas'!$O$9,E389='PC Receitas'!$O$10,E389='PC Receitas'!$O$11,E389='PC Receitas'!$O$12,E389='PC Receitas'!$O$13,E389='PC Receitas'!$O$14)),-J389,0))</f>
        <v>-97648.480000000069</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Receitas'!$O$6)),J390,IF(AND(L390="Pago",OR(E390='PC Receitas'!$O$7,E390='PC Receitas'!$O$8,E390='PC Receitas'!$O$9,E390='PC Receitas'!$O$10,E390='PC Receitas'!$O$11,E390='PC Receitas'!$O$12,E390='PC Receitas'!$O$13,E390='PC Receitas'!$O$14)),-J390,0))</f>
        <v>-97648.480000000069</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Receitas'!$O$6)),J391,IF(AND(L391="Pago",OR(E391='PC Receitas'!$O$7,E391='PC Receitas'!$O$8,E391='PC Receitas'!$O$9,E391='PC Receitas'!$O$10,E391='PC Receitas'!$O$11,E391='PC Receitas'!$O$12,E391='PC Receitas'!$O$13,E391='PC Receitas'!$O$14)),-J391,0))</f>
        <v>-97648.480000000069</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Receitas'!$O$6)),J392,IF(AND(L392="Pago",OR(E392='PC Receitas'!$O$7,E392='PC Receitas'!$O$8,E392='PC Receitas'!$O$9,E392='PC Receitas'!$O$10,E392='PC Receitas'!$O$11,E392='PC Receitas'!$O$12,E392='PC Receitas'!$O$13,E392='PC Receitas'!$O$14)),-J392,0))</f>
        <v>-97648.480000000069</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Receitas'!$O$6)),J393,IF(AND(L393="Pago",OR(E393='PC Receitas'!$O$7,E393='PC Receitas'!$O$8,E393='PC Receitas'!$O$9,E393='PC Receitas'!$O$10,E393='PC Receitas'!$O$11,E393='PC Receitas'!$O$12,E393='PC Receitas'!$O$13,E393='PC Receitas'!$O$14)),-J393,0))</f>
        <v>-97648.480000000069</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Receitas'!$O$6)),J394,IF(AND(L394="Pago",OR(E394='PC Receitas'!$O$7,E394='PC Receitas'!$O$8,E394='PC Receitas'!$O$9,E394='PC Receitas'!$O$10,E394='PC Receitas'!$O$11,E394='PC Receitas'!$O$12,E394='PC Receitas'!$O$13,E394='PC Receitas'!$O$14)),-J394,0))</f>
        <v>-97648.480000000069</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Receitas'!$O$6)),J395,IF(AND(L395="Pago",OR(E395='PC Receitas'!$O$7,E395='PC Receitas'!$O$8,E395='PC Receitas'!$O$9,E395='PC Receitas'!$O$10,E395='PC Receitas'!$O$11,E395='PC Receitas'!$O$12,E395='PC Receitas'!$O$13,E395='PC Receitas'!$O$14)),-J395,0))</f>
        <v>-97648.480000000069</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Receitas'!$O$6)),J396,IF(AND(L396="Pago",OR(E396='PC Receitas'!$O$7,E396='PC Receitas'!$O$8,E396='PC Receitas'!$O$9,E396='PC Receitas'!$O$10,E396='PC Receitas'!$O$11,E396='PC Receitas'!$O$12,E396='PC Receitas'!$O$13,E396='PC Receitas'!$O$14)),-J396,0))</f>
        <v>-97648.480000000069</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Receitas'!$O$6)),J397,IF(AND(L397="Pago",OR(E397='PC Receitas'!$O$7,E397='PC Receitas'!$O$8,E397='PC Receitas'!$O$9,E397='PC Receitas'!$O$10,E397='PC Receitas'!$O$11,E397='PC Receitas'!$O$12,E397='PC Receitas'!$O$13,E397='PC Receitas'!$O$14)),-J397,0))</f>
        <v>-97648.480000000069</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Receitas'!$O$6)),J398,IF(AND(L398="Pago",OR(E398='PC Receitas'!$O$7,E398='PC Receitas'!$O$8,E398='PC Receitas'!$O$9,E398='PC Receitas'!$O$10,E398='PC Receitas'!$O$11,E398='PC Receitas'!$O$12,E398='PC Receitas'!$O$13,E398='PC Receitas'!$O$14)),-J398,0))</f>
        <v>-97648.480000000069</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Receitas'!$O$6)),J399,IF(AND(L399="Pago",OR(E399='PC Receitas'!$O$7,E399='PC Receitas'!$O$8,E399='PC Receitas'!$O$9,E399='PC Receitas'!$O$10,E399='PC Receitas'!$O$11,E399='PC Receitas'!$O$12,E399='PC Receitas'!$O$13,E399='PC Receitas'!$O$14)),-J399,0))</f>
        <v>-97648.480000000069</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Receitas'!$O$6)),J400,IF(AND(L400="Pago",OR(E400='PC Receitas'!$O$7,E400='PC Receitas'!$O$8,E400='PC Receitas'!$O$9,E400='PC Receitas'!$O$10,E400='PC Receitas'!$O$11,E400='PC Receitas'!$O$12,E400='PC Receitas'!$O$13,E400='PC Receitas'!$O$14)),-J400,0))</f>
        <v>-97648.480000000069</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Receitas'!$O$6)),J401,IF(AND(L401="Pago",OR(E401='PC Receitas'!$O$7,E401='PC Receitas'!$O$8,E401='PC Receitas'!$O$9,E401='PC Receitas'!$O$10,E401='PC Receitas'!$O$11,E401='PC Receitas'!$O$12,E401='PC Receitas'!$O$13,E401='PC Receitas'!$O$14)),-J401,0))</f>
        <v>-97648.480000000069</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Receitas'!$O$6)),J402,IF(AND(L402="Pago",OR(E402='PC Receitas'!$O$7,E402='PC Receitas'!$O$8,E402='PC Receitas'!$O$9,E402='PC Receitas'!$O$10,E402='PC Receitas'!$O$11,E402='PC Receitas'!$O$12,E402='PC Receitas'!$O$13,E402='PC Receitas'!$O$14)),-J402,0))</f>
        <v>-97648.480000000069</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Receitas'!$O$6)),J403,IF(AND(L403="Pago",OR(E403='PC Receitas'!$O$7,E403='PC Receitas'!$O$8,E403='PC Receitas'!$O$9,E403='PC Receitas'!$O$10,E403='PC Receitas'!$O$11,E403='PC Receitas'!$O$12,E403='PC Receitas'!$O$13,E403='PC Receitas'!$O$14)),-J403,0))</f>
        <v>-97648.480000000069</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Receitas'!$O$6)),J404,IF(AND(L404="Pago",OR(E404='PC Receitas'!$O$7,E404='PC Receitas'!$O$8,E404='PC Receitas'!$O$9,E404='PC Receitas'!$O$10,E404='PC Receitas'!$O$11,E404='PC Receitas'!$O$12,E404='PC Receitas'!$O$13,E404='PC Receitas'!$O$14)),-J404,0))</f>
        <v>-97648.480000000069</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Receitas'!$O$6)),J405,IF(AND(L405="Pago",OR(E405='PC Receitas'!$O$7,E405='PC Receitas'!$O$8,E405='PC Receitas'!$O$9,E405='PC Receitas'!$O$10,E405='PC Receitas'!$O$11,E405='PC Receitas'!$O$12,E405='PC Receitas'!$O$13,E405='PC Receitas'!$O$14)),-J405,0))</f>
        <v>-97648.480000000069</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Receitas'!$O$6)),J406,IF(AND(L406="Pago",OR(E406='PC Receitas'!$O$7,E406='PC Receitas'!$O$8,E406='PC Receitas'!$O$9,E406='PC Receitas'!$O$10,E406='PC Receitas'!$O$11,E406='PC Receitas'!$O$12,E406='PC Receitas'!$O$13,E406='PC Receitas'!$O$14)),-J406,0))</f>
        <v>-97648.480000000069</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Receitas'!$O$6)),J407,IF(AND(L407="Pago",OR(E407='PC Receitas'!$O$7,E407='PC Receitas'!$O$8,E407='PC Receitas'!$O$9,E407='PC Receitas'!$O$10,E407='PC Receitas'!$O$11,E407='PC Receitas'!$O$12,E407='PC Receitas'!$O$13,E407='PC Receitas'!$O$14)),-J407,0))</f>
        <v>-97648.480000000069</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Receitas'!$O$6)),J408,IF(AND(L408="Pago",OR(E408='PC Receitas'!$O$7,E408='PC Receitas'!$O$8,E408='PC Receitas'!$O$9,E408='PC Receitas'!$O$10,E408='PC Receitas'!$O$11,E408='PC Receitas'!$O$12,E408='PC Receitas'!$O$13,E408='PC Receitas'!$O$14)),-J408,0))</f>
        <v>-97648.480000000069</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Receitas'!$O$6)),J409,IF(AND(L409="Pago",OR(E409='PC Receitas'!$O$7,E409='PC Receitas'!$O$8,E409='PC Receitas'!$O$9,E409='PC Receitas'!$O$10,E409='PC Receitas'!$O$11,E409='PC Receitas'!$O$12,E409='PC Receitas'!$O$13,E409='PC Receitas'!$O$14)),-J409,0))</f>
        <v>-97648.480000000069</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Receitas'!$O$6)),J410,IF(AND(L410="Pago",OR(E410='PC Receitas'!$O$7,E410='PC Receitas'!$O$8,E410='PC Receitas'!$O$9,E410='PC Receitas'!$O$10,E410='PC Receitas'!$O$11,E410='PC Receitas'!$O$12,E410='PC Receitas'!$O$13,E410='PC Receitas'!$O$14)),-J410,0))</f>
        <v>-97648.480000000069</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Receitas'!$O$6)),J411,IF(AND(L411="Pago",OR(E411='PC Receitas'!$O$7,E411='PC Receitas'!$O$8,E411='PC Receitas'!$O$9,E411='PC Receitas'!$O$10,E411='PC Receitas'!$O$11,E411='PC Receitas'!$O$12,E411='PC Receitas'!$O$13,E411='PC Receitas'!$O$14)),-J411,0))</f>
        <v>-97648.480000000069</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Receitas'!$O$6)),J412,IF(AND(L412="Pago",OR(E412='PC Receitas'!$O$7,E412='PC Receitas'!$O$8,E412='PC Receitas'!$O$9,E412='PC Receitas'!$O$10,E412='PC Receitas'!$O$11,E412='PC Receitas'!$O$12,E412='PC Receitas'!$O$13,E412='PC Receitas'!$O$14)),-J412,0))</f>
        <v>-97648.480000000069</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Receitas'!$O$6)),J413,IF(AND(L413="Pago",OR(E413='PC Receitas'!$O$7,E413='PC Receitas'!$O$8,E413='PC Receitas'!$O$9,E413='PC Receitas'!$O$10,E413='PC Receitas'!$O$11,E413='PC Receitas'!$O$12,E413='PC Receitas'!$O$13,E413='PC Receitas'!$O$14)),-J413,0))</f>
        <v>-97648.480000000069</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Receitas'!$O$6)),J414,IF(AND(L414="Pago",OR(E414='PC Receitas'!$O$7,E414='PC Receitas'!$O$8,E414='PC Receitas'!$O$9,E414='PC Receitas'!$O$10,E414='PC Receitas'!$O$11,E414='PC Receitas'!$O$12,E414='PC Receitas'!$O$13,E414='PC Receitas'!$O$14)),-J414,0))</f>
        <v>-97648.480000000069</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Receitas'!$O$6)),J415,IF(AND(L415="Pago",OR(E415='PC Receitas'!$O$7,E415='PC Receitas'!$O$8,E415='PC Receitas'!$O$9,E415='PC Receitas'!$O$10,E415='PC Receitas'!$O$11,E415='PC Receitas'!$O$12,E415='PC Receitas'!$O$13,E415='PC Receitas'!$O$14)),-J415,0))</f>
        <v>-97648.480000000069</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Receitas'!$O$6)),J416,IF(AND(L416="Pago",OR(E416='PC Receitas'!$O$7,E416='PC Receitas'!$O$8,E416='PC Receitas'!$O$9,E416='PC Receitas'!$O$10,E416='PC Receitas'!$O$11,E416='PC Receitas'!$O$12,E416='PC Receitas'!$O$13,E416='PC Receitas'!$O$14)),-J416,0))</f>
        <v>-97648.480000000069</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Receitas'!$O$6)),J417,IF(AND(L417="Pago",OR(E417='PC Receitas'!$O$7,E417='PC Receitas'!$O$8,E417='PC Receitas'!$O$9,E417='PC Receitas'!$O$10,E417='PC Receitas'!$O$11,E417='PC Receitas'!$O$12,E417='PC Receitas'!$O$13,E417='PC Receitas'!$O$14)),-J417,0))</f>
        <v>-97648.480000000069</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Receitas'!$O$6)),J418,IF(AND(L418="Pago",OR(E418='PC Receitas'!$O$7,E418='PC Receitas'!$O$8,E418='PC Receitas'!$O$9,E418='PC Receitas'!$O$10,E418='PC Receitas'!$O$11,E418='PC Receitas'!$O$12,E418='PC Receitas'!$O$13,E418='PC Receitas'!$O$14)),-J418,0))</f>
        <v>-97648.480000000069</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Receitas'!$O$6)),J419,IF(AND(L419="Pago",OR(E419='PC Receitas'!$O$7,E419='PC Receitas'!$O$8,E419='PC Receitas'!$O$9,E419='PC Receitas'!$O$10,E419='PC Receitas'!$O$11,E419='PC Receitas'!$O$12,E419='PC Receitas'!$O$13,E419='PC Receitas'!$O$14)),-J419,0))</f>
        <v>-97648.480000000069</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Receitas'!$O$6)),J420,IF(AND(L420="Pago",OR(E420='PC Receitas'!$O$7,E420='PC Receitas'!$O$8,E420='PC Receitas'!$O$9,E420='PC Receitas'!$O$10,E420='PC Receitas'!$O$11,E420='PC Receitas'!$O$12,E420='PC Receitas'!$O$13,E420='PC Receitas'!$O$14)),-J420,0))</f>
        <v>-97648.480000000069</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Receitas'!$O$6)),J421,IF(AND(L421="Pago",OR(E421='PC Receitas'!$O$7,E421='PC Receitas'!$O$8,E421='PC Receitas'!$O$9,E421='PC Receitas'!$O$10,E421='PC Receitas'!$O$11,E421='PC Receitas'!$O$12,E421='PC Receitas'!$O$13,E421='PC Receitas'!$O$14)),-J421,0))</f>
        <v>-97648.480000000069</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Receitas'!$O$6)),J422,IF(AND(L422="Pago",OR(E422='PC Receitas'!$O$7,E422='PC Receitas'!$O$8,E422='PC Receitas'!$O$9,E422='PC Receitas'!$O$10,E422='PC Receitas'!$O$11,E422='PC Receitas'!$O$12,E422='PC Receitas'!$O$13,E422='PC Receitas'!$O$14)),-J422,0))</f>
        <v>-97648.480000000069</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Receitas'!$O$6)),J423,IF(AND(L423="Pago",OR(E423='PC Receitas'!$O$7,E423='PC Receitas'!$O$8,E423='PC Receitas'!$O$9,E423='PC Receitas'!$O$10,E423='PC Receitas'!$O$11,E423='PC Receitas'!$O$12,E423='PC Receitas'!$O$13,E423='PC Receitas'!$O$14)),-J423,0))</f>
        <v>-97648.480000000069</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Receitas'!$O$6)),J424,IF(AND(L424="Pago",OR(E424='PC Receitas'!$O$7,E424='PC Receitas'!$O$8,E424='PC Receitas'!$O$9,E424='PC Receitas'!$O$10,E424='PC Receitas'!$O$11,E424='PC Receitas'!$O$12,E424='PC Receitas'!$O$13,E424='PC Receitas'!$O$14)),-J424,0))</f>
        <v>-97648.480000000069</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Receitas'!$O$6)),J425,IF(AND(L425="Pago",OR(E425='PC Receitas'!$O$7,E425='PC Receitas'!$O$8,E425='PC Receitas'!$O$9,E425='PC Receitas'!$O$10,E425='PC Receitas'!$O$11,E425='PC Receitas'!$O$12,E425='PC Receitas'!$O$13,E425='PC Receitas'!$O$14)),-J425,0))</f>
        <v>-97648.480000000069</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Receitas'!$O$6)),J426,IF(AND(L426="Pago",OR(E426='PC Receitas'!$O$7,E426='PC Receitas'!$O$8,E426='PC Receitas'!$O$9,E426='PC Receitas'!$O$10,E426='PC Receitas'!$O$11,E426='PC Receitas'!$O$12,E426='PC Receitas'!$O$13,E426='PC Receitas'!$O$14)),-J426,0))</f>
        <v>-97648.480000000069</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Receitas'!$O$6)),J427,IF(AND(L427="Pago",OR(E427='PC Receitas'!$O$7,E427='PC Receitas'!$O$8,E427='PC Receitas'!$O$9,E427='PC Receitas'!$O$10,E427='PC Receitas'!$O$11,E427='PC Receitas'!$O$12,E427='PC Receitas'!$O$13,E427='PC Receitas'!$O$14)),-J427,0))</f>
        <v>-97648.480000000069</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Receitas'!$O$6)),J428,IF(AND(L428="Pago",OR(E428='PC Receitas'!$O$7,E428='PC Receitas'!$O$8,E428='PC Receitas'!$O$9,E428='PC Receitas'!$O$10,E428='PC Receitas'!$O$11,E428='PC Receitas'!$O$12,E428='PC Receitas'!$O$13,E428='PC Receitas'!$O$14)),-J428,0))</f>
        <v>-97648.480000000069</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Receitas'!$O$6)),J429,IF(AND(L429="Pago",OR(E429='PC Receitas'!$O$7,E429='PC Receitas'!$O$8,E429='PC Receitas'!$O$9,E429='PC Receitas'!$O$10,E429='PC Receitas'!$O$11,E429='PC Receitas'!$O$12,E429='PC Receitas'!$O$13,E429='PC Receitas'!$O$14)),-J429,0))</f>
        <v>-97648.480000000069</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Receitas'!$O$6)),J430,IF(AND(L430="Pago",OR(E430='PC Receitas'!$O$7,E430='PC Receitas'!$O$8,E430='PC Receitas'!$O$9,E430='PC Receitas'!$O$10,E430='PC Receitas'!$O$11,E430='PC Receitas'!$O$12,E430='PC Receitas'!$O$13,E430='PC Receitas'!$O$14)),-J430,0))</f>
        <v>-97648.480000000069</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Receitas'!$O$6)),J431,IF(AND(L431="Pago",OR(E431='PC Receitas'!$O$7,E431='PC Receitas'!$O$8,E431='PC Receitas'!$O$9,E431='PC Receitas'!$O$10,E431='PC Receitas'!$O$11,E431='PC Receitas'!$O$12,E431='PC Receitas'!$O$13,E431='PC Receitas'!$O$14)),-J431,0))</f>
        <v>-97648.480000000069</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Receitas'!$O$6)),J432,IF(AND(L432="Pago",OR(E432='PC Receitas'!$O$7,E432='PC Receitas'!$O$8,E432='PC Receitas'!$O$9,E432='PC Receitas'!$O$10,E432='PC Receitas'!$O$11,E432='PC Receitas'!$O$12,E432='PC Receitas'!$O$13,E432='PC Receitas'!$O$14)),-J432,0))</f>
        <v>-97648.480000000069</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Receitas'!$O$6)),J433,IF(AND(L433="Pago",OR(E433='PC Receitas'!$O$7,E433='PC Receitas'!$O$8,E433='PC Receitas'!$O$9,E433='PC Receitas'!$O$10,E433='PC Receitas'!$O$11,E433='PC Receitas'!$O$12,E433='PC Receitas'!$O$13,E433='PC Receitas'!$O$14)),-J433,0))</f>
        <v>-97648.480000000069</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Receitas'!$O$6)),J434,IF(AND(L434="Pago",OR(E434='PC Receitas'!$O$7,E434='PC Receitas'!$O$8,E434='PC Receitas'!$O$9,E434='PC Receitas'!$O$10,E434='PC Receitas'!$O$11,E434='PC Receitas'!$O$12,E434='PC Receitas'!$O$13,E434='PC Receitas'!$O$14)),-J434,0))</f>
        <v>-97648.480000000069</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Receitas'!$O$6)),J435,IF(AND(L435="Pago",OR(E435='PC Receitas'!$O$7,E435='PC Receitas'!$O$8,E435='PC Receitas'!$O$9,E435='PC Receitas'!$O$10,E435='PC Receitas'!$O$11,E435='PC Receitas'!$O$12,E435='PC Receitas'!$O$13,E435='PC Receitas'!$O$14)),-J435,0))</f>
        <v>-97648.480000000069</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Receitas'!$O$6)),J436,IF(AND(L436="Pago",OR(E436='PC Receitas'!$O$7,E436='PC Receitas'!$O$8,E436='PC Receitas'!$O$9,E436='PC Receitas'!$O$10,E436='PC Receitas'!$O$11,E436='PC Receitas'!$O$12,E436='PC Receitas'!$O$13,E436='PC Receitas'!$O$14)),-J436,0))</f>
        <v>-97648.480000000069</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Receitas'!$O$6)),J437,IF(AND(L437="Pago",OR(E437='PC Receitas'!$O$7,E437='PC Receitas'!$O$8,E437='PC Receitas'!$O$9,E437='PC Receitas'!$O$10,E437='PC Receitas'!$O$11,E437='PC Receitas'!$O$12,E437='PC Receitas'!$O$13,E437='PC Receitas'!$O$14)),-J437,0))</f>
        <v>-97648.480000000069</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Receitas'!$O$6)),J438,IF(AND(L438="Pago",OR(E438='PC Receitas'!$O$7,E438='PC Receitas'!$O$8,E438='PC Receitas'!$O$9,E438='PC Receitas'!$O$10,E438='PC Receitas'!$O$11,E438='PC Receitas'!$O$12,E438='PC Receitas'!$O$13,E438='PC Receitas'!$O$14)),-J438,0))</f>
        <v>-97648.480000000069</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Receitas'!$O$6)),J439,IF(AND(L439="Pago",OR(E439='PC Receitas'!$O$7,E439='PC Receitas'!$O$8,E439='PC Receitas'!$O$9,E439='PC Receitas'!$O$10,E439='PC Receitas'!$O$11,E439='PC Receitas'!$O$12,E439='PC Receitas'!$O$13,E439='PC Receitas'!$O$14)),-J439,0))</f>
        <v>-97648.480000000069</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Receitas'!$O$6)),J440,IF(AND(L440="Pago",OR(E440='PC Receitas'!$O$7,E440='PC Receitas'!$O$8,E440='PC Receitas'!$O$9,E440='PC Receitas'!$O$10,E440='PC Receitas'!$O$11,E440='PC Receitas'!$O$12,E440='PC Receitas'!$O$13,E440='PC Receitas'!$O$14)),-J440,0))</f>
        <v>-97648.480000000069</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Receitas'!$O$6)),J441,IF(AND(L441="Pago",OR(E441='PC Receitas'!$O$7,E441='PC Receitas'!$O$8,E441='PC Receitas'!$O$9,E441='PC Receitas'!$O$10,E441='PC Receitas'!$O$11,E441='PC Receitas'!$O$12,E441='PC Receitas'!$O$13,E441='PC Receitas'!$O$14)),-J441,0))</f>
        <v>-97648.480000000069</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Receitas'!$O$6)),J442,IF(AND(L442="Pago",OR(E442='PC Receitas'!$O$7,E442='PC Receitas'!$O$8,E442='PC Receitas'!$O$9,E442='PC Receitas'!$O$10,E442='PC Receitas'!$O$11,E442='PC Receitas'!$O$12,E442='PC Receitas'!$O$13,E442='PC Receitas'!$O$14)),-J442,0))</f>
        <v>-97648.480000000069</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Receitas'!$O$6)),J443,IF(AND(L443="Pago",OR(E443='PC Receitas'!$O$7,E443='PC Receitas'!$O$8,E443='PC Receitas'!$O$9,E443='PC Receitas'!$O$10,E443='PC Receitas'!$O$11,E443='PC Receitas'!$O$12,E443='PC Receitas'!$O$13,E443='PC Receitas'!$O$14)),-J443,0))</f>
        <v>-97648.480000000069</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Receitas'!$O$6)),J444,IF(AND(L444="Pago",OR(E444='PC Receitas'!$O$7,E444='PC Receitas'!$O$8,E444='PC Receitas'!$O$9,E444='PC Receitas'!$O$10,E444='PC Receitas'!$O$11,E444='PC Receitas'!$O$12,E444='PC Receitas'!$O$13,E444='PC Receitas'!$O$14)),-J444,0))</f>
        <v>-97648.480000000069</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Receitas'!$O$6)),J445,IF(AND(L445="Pago",OR(E445='PC Receitas'!$O$7,E445='PC Receitas'!$O$8,E445='PC Receitas'!$O$9,E445='PC Receitas'!$O$10,E445='PC Receitas'!$O$11,E445='PC Receitas'!$O$12,E445='PC Receitas'!$O$13,E445='PC Receitas'!$O$14)),-J445,0))</f>
        <v>-97648.480000000069</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Receitas'!$O$6)),J446,IF(AND(L446="Pago",OR(E446='PC Receitas'!$O$7,E446='PC Receitas'!$O$8,E446='PC Receitas'!$O$9,E446='PC Receitas'!$O$10,E446='PC Receitas'!$O$11,E446='PC Receitas'!$O$12,E446='PC Receitas'!$O$13,E446='PC Receitas'!$O$14)),-J446,0))</f>
        <v>-97648.480000000069</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Receitas'!$O$6)),J447,IF(AND(L447="Pago",OR(E447='PC Receitas'!$O$7,E447='PC Receitas'!$O$8,E447='PC Receitas'!$O$9,E447='PC Receitas'!$O$10,E447='PC Receitas'!$O$11,E447='PC Receitas'!$O$12,E447='PC Receitas'!$O$13,E447='PC Receitas'!$O$14)),-J447,0))</f>
        <v>-97648.480000000069</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Receitas'!$O$6)),J448,IF(AND(L448="Pago",OR(E448='PC Receitas'!$O$7,E448='PC Receitas'!$O$8,E448='PC Receitas'!$O$9,E448='PC Receitas'!$O$10,E448='PC Receitas'!$O$11,E448='PC Receitas'!$O$12,E448='PC Receitas'!$O$13,E448='PC Receitas'!$O$14)),-J448,0))</f>
        <v>-97648.480000000069</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Receitas'!$O$6)),J449,IF(AND(L449="Pago",OR(E449='PC Receitas'!$O$7,E449='PC Receitas'!$O$8,E449='PC Receitas'!$O$9,E449='PC Receitas'!$O$10,E449='PC Receitas'!$O$11,E449='PC Receitas'!$O$12,E449='PC Receitas'!$O$13,E449='PC Receitas'!$O$14)),-J449,0))</f>
        <v>-97648.480000000069</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Receitas'!$O$6)),J450,IF(AND(L450="Pago",OR(E450='PC Receitas'!$O$7,E450='PC Receitas'!$O$8,E450='PC Receitas'!$O$9,E450='PC Receitas'!$O$10,E450='PC Receitas'!$O$11,E450='PC Receitas'!$O$12,E450='PC Receitas'!$O$13,E450='PC Receitas'!$O$14)),-J450,0))</f>
        <v>-97648.480000000069</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Receitas'!$O$6)),J451,IF(AND(L451="Pago",OR(E451='PC Receitas'!$O$7,E451='PC Receitas'!$O$8,E451='PC Receitas'!$O$9,E451='PC Receitas'!$O$10,E451='PC Receitas'!$O$11,E451='PC Receitas'!$O$12,E451='PC Receitas'!$O$13,E451='PC Receitas'!$O$14)),-J451,0))</f>
        <v>-97648.480000000069</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Receitas'!$O$6)),J452,IF(AND(L452="Pago",OR(E452='PC Receitas'!$O$7,E452='PC Receitas'!$O$8,E452='PC Receitas'!$O$9,E452='PC Receitas'!$O$10,E452='PC Receitas'!$O$11,E452='PC Receitas'!$O$12,E452='PC Receitas'!$O$13,E452='PC Receitas'!$O$14)),-J452,0))</f>
        <v>-97648.480000000069</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Receitas'!$O$6)),J453,IF(AND(L453="Pago",OR(E453='PC Receitas'!$O$7,E453='PC Receitas'!$O$8,E453='PC Receitas'!$O$9,E453='PC Receitas'!$O$10,E453='PC Receitas'!$O$11,E453='PC Receitas'!$O$12,E453='PC Receitas'!$O$13,E453='PC Receitas'!$O$14)),-J453,0))</f>
        <v>-97648.480000000069</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Receitas'!$O$6)),J454,IF(AND(L454="Pago",OR(E454='PC Receitas'!$O$7,E454='PC Receitas'!$O$8,E454='PC Receitas'!$O$9,E454='PC Receitas'!$O$10,E454='PC Receitas'!$O$11,E454='PC Receitas'!$O$12,E454='PC Receitas'!$O$13,E454='PC Receitas'!$O$14)),-J454,0))</f>
        <v>-97648.480000000069</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Receitas'!$O$6)),J455,IF(AND(L455="Pago",OR(E455='PC Receitas'!$O$7,E455='PC Receitas'!$O$8,E455='PC Receitas'!$O$9,E455='PC Receitas'!$O$10,E455='PC Receitas'!$O$11,E455='PC Receitas'!$O$12,E455='PC Receitas'!$O$13,E455='PC Receitas'!$O$14)),-J455,0))</f>
        <v>-97648.480000000069</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Receitas'!$O$6)),J456,IF(AND(L456="Pago",OR(E456='PC Receitas'!$O$7,E456='PC Receitas'!$O$8,E456='PC Receitas'!$O$9,E456='PC Receitas'!$O$10,E456='PC Receitas'!$O$11,E456='PC Receitas'!$O$12,E456='PC Receitas'!$O$13,E456='PC Receitas'!$O$14)),-J456,0))</f>
        <v>-97648.480000000069</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Receitas'!$O$6)),J457,IF(AND(L457="Pago",OR(E457='PC Receitas'!$O$7,E457='PC Receitas'!$O$8,E457='PC Receitas'!$O$9,E457='PC Receitas'!$O$10,E457='PC Receitas'!$O$11,E457='PC Receitas'!$O$12,E457='PC Receitas'!$O$13,E457='PC Receitas'!$O$14)),-J457,0))</f>
        <v>-97648.480000000069</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Receitas'!$O$6)),J458,IF(AND(L458="Pago",OR(E458='PC Receitas'!$O$7,E458='PC Receitas'!$O$8,E458='PC Receitas'!$O$9,E458='PC Receitas'!$O$10,E458='PC Receitas'!$O$11,E458='PC Receitas'!$O$12,E458='PC Receitas'!$O$13,E458='PC Receitas'!$O$14)),-J458,0))</f>
        <v>-97648.480000000069</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Receitas'!$O$6)),J459,IF(AND(L459="Pago",OR(E459='PC Receitas'!$O$7,E459='PC Receitas'!$O$8,E459='PC Receitas'!$O$9,E459='PC Receitas'!$O$10,E459='PC Receitas'!$O$11,E459='PC Receitas'!$O$12,E459='PC Receitas'!$O$13,E459='PC Receitas'!$O$14)),-J459,0))</f>
        <v>-97648.480000000069</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Receitas'!$O$6)),J460,IF(AND(L460="Pago",OR(E460='PC Receitas'!$O$7,E460='PC Receitas'!$O$8,E460='PC Receitas'!$O$9,E460='PC Receitas'!$O$10,E460='PC Receitas'!$O$11,E460='PC Receitas'!$O$12,E460='PC Receitas'!$O$13,E460='PC Receitas'!$O$14)),-J460,0))</f>
        <v>-97648.480000000069</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Receitas'!$O$6)),J461,IF(AND(L461="Pago",OR(E461='PC Receitas'!$O$7,E461='PC Receitas'!$O$8,E461='PC Receitas'!$O$9,E461='PC Receitas'!$O$10,E461='PC Receitas'!$O$11,E461='PC Receitas'!$O$12,E461='PC Receitas'!$O$13,E461='PC Receitas'!$O$14)),-J461,0))</f>
        <v>-97648.480000000069</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Receitas'!$O$6)),J462,IF(AND(L462="Pago",OR(E462='PC Receitas'!$O$7,E462='PC Receitas'!$O$8,E462='PC Receitas'!$O$9,E462='PC Receitas'!$O$10,E462='PC Receitas'!$O$11,E462='PC Receitas'!$O$12,E462='PC Receitas'!$O$13,E462='PC Receitas'!$O$14)),-J462,0))</f>
        <v>-97648.480000000069</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Receitas'!$O$6)),J463,IF(AND(L463="Pago",OR(E463='PC Receitas'!$O$7,E463='PC Receitas'!$O$8,E463='PC Receitas'!$O$9,E463='PC Receitas'!$O$10,E463='PC Receitas'!$O$11,E463='PC Receitas'!$O$12,E463='PC Receitas'!$O$13,E463='PC Receitas'!$O$14)),-J463,0))</f>
        <v>-97648.480000000069</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Receitas'!$O$6)),J464,IF(AND(L464="Pago",OR(E464='PC Receitas'!$O$7,E464='PC Receitas'!$O$8,E464='PC Receitas'!$O$9,E464='PC Receitas'!$O$10,E464='PC Receitas'!$O$11,E464='PC Receitas'!$O$12,E464='PC Receitas'!$O$13,E464='PC Receitas'!$O$14)),-J464,0))</f>
        <v>-97648.480000000069</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Receitas'!$O$6)),J465,IF(AND(L465="Pago",OR(E465='PC Receitas'!$O$7,E465='PC Receitas'!$O$8,E465='PC Receitas'!$O$9,E465='PC Receitas'!$O$10,E465='PC Receitas'!$O$11,E465='PC Receitas'!$O$12,E465='PC Receitas'!$O$13,E465='PC Receitas'!$O$14)),-J465,0))</f>
        <v>-97648.480000000069</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Receitas'!$O$6)),J466,IF(AND(L466="Pago",OR(E466='PC Receitas'!$O$7,E466='PC Receitas'!$O$8,E466='PC Receitas'!$O$9,E466='PC Receitas'!$O$10,E466='PC Receitas'!$O$11,E466='PC Receitas'!$O$12,E466='PC Receitas'!$O$13,E466='PC Receitas'!$O$14)),-J466,0))</f>
        <v>-97648.480000000069</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Receitas'!$O$6)),J467,IF(AND(L467="Pago",OR(E467='PC Receitas'!$O$7,E467='PC Receitas'!$O$8,E467='PC Receitas'!$O$9,E467='PC Receitas'!$O$10,E467='PC Receitas'!$O$11,E467='PC Receitas'!$O$12,E467='PC Receitas'!$O$13,E467='PC Receitas'!$O$14)),-J467,0))</f>
        <v>-97648.480000000069</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Receitas'!$O$6)),J468,IF(AND(L468="Pago",OR(E468='PC Receitas'!$O$7,E468='PC Receitas'!$O$8,E468='PC Receitas'!$O$9,E468='PC Receitas'!$O$10,E468='PC Receitas'!$O$11,E468='PC Receitas'!$O$12,E468='PC Receitas'!$O$13,E468='PC Receitas'!$O$14)),-J468,0))</f>
        <v>-97648.480000000069</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Receitas'!$O$6)),J469,IF(AND(L469="Pago",OR(E469='PC Receitas'!$O$7,E469='PC Receitas'!$O$8,E469='PC Receitas'!$O$9,E469='PC Receitas'!$O$10,E469='PC Receitas'!$O$11,E469='PC Receitas'!$O$12,E469='PC Receitas'!$O$13,E469='PC Receitas'!$O$14)),-J469,0))</f>
        <v>-97648.480000000069</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Receitas'!$O$6)),J470,IF(AND(L470="Pago",OR(E470='PC Receitas'!$O$7,E470='PC Receitas'!$O$8,E470='PC Receitas'!$O$9,E470='PC Receitas'!$O$10,E470='PC Receitas'!$O$11,E470='PC Receitas'!$O$12,E470='PC Receitas'!$O$13,E470='PC Receitas'!$O$14)),-J470,0))</f>
        <v>-97648.480000000069</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Receitas'!$O$6)),J471,IF(AND(L471="Pago",OR(E471='PC Receitas'!$O$7,E471='PC Receitas'!$O$8,E471='PC Receitas'!$O$9,E471='PC Receitas'!$O$10,E471='PC Receitas'!$O$11,E471='PC Receitas'!$O$12,E471='PC Receitas'!$O$13,E471='PC Receitas'!$O$14)),-J471,0))</f>
        <v>-97648.480000000069</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Receitas'!$O$6)),J472,IF(AND(L472="Pago",OR(E472='PC Receitas'!$O$7,E472='PC Receitas'!$O$8,E472='PC Receitas'!$O$9,E472='PC Receitas'!$O$10,E472='PC Receitas'!$O$11,E472='PC Receitas'!$O$12,E472='PC Receitas'!$O$13,E472='PC Receitas'!$O$14)),-J472,0))</f>
        <v>-97648.480000000069</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Receitas'!$O$6)),J473,IF(AND(L473="Pago",OR(E473='PC Receitas'!$O$7,E473='PC Receitas'!$O$8,E473='PC Receitas'!$O$9,E473='PC Receitas'!$O$10,E473='PC Receitas'!$O$11,E473='PC Receitas'!$O$12,E473='PC Receitas'!$O$13,E473='PC Receitas'!$O$14)),-J473,0))</f>
        <v>-97648.480000000069</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Receitas'!$O$6)),J474,IF(AND(L474="Pago",OR(E474='PC Receitas'!$O$7,E474='PC Receitas'!$O$8,E474='PC Receitas'!$O$9,E474='PC Receitas'!$O$10,E474='PC Receitas'!$O$11,E474='PC Receitas'!$O$12,E474='PC Receitas'!$O$13,E474='PC Receitas'!$O$14)),-J474,0))</f>
        <v>-97648.480000000069</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Receitas'!$O$6)),J475,IF(AND(L475="Pago",OR(E475='PC Receitas'!$O$7,E475='PC Receitas'!$O$8,E475='PC Receitas'!$O$9,E475='PC Receitas'!$O$10,E475='PC Receitas'!$O$11,E475='PC Receitas'!$O$12,E475='PC Receitas'!$O$13,E475='PC Receitas'!$O$14)),-J475,0))</f>
        <v>-97648.480000000069</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Receitas'!$O$6)),J476,IF(AND(L476="Pago",OR(E476='PC Receitas'!$O$7,E476='PC Receitas'!$O$8,E476='PC Receitas'!$O$9,E476='PC Receitas'!$O$10,E476='PC Receitas'!$O$11,E476='PC Receitas'!$O$12,E476='PC Receitas'!$O$13,E476='PC Receitas'!$O$14)),-J476,0))</f>
        <v>-97648.480000000069</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Receitas'!$O$6)),J477,IF(AND(L477="Pago",OR(E477='PC Receitas'!$O$7,E477='PC Receitas'!$O$8,E477='PC Receitas'!$O$9,E477='PC Receitas'!$O$10,E477='PC Receitas'!$O$11,E477='PC Receitas'!$O$12,E477='PC Receitas'!$O$13,E477='PC Receitas'!$O$14)),-J477,0))</f>
        <v>-97648.480000000069</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Receitas'!$O$6)),J478,IF(AND(L478="Pago",OR(E478='PC Receitas'!$O$7,E478='PC Receitas'!$O$8,E478='PC Receitas'!$O$9,E478='PC Receitas'!$O$10,E478='PC Receitas'!$O$11,E478='PC Receitas'!$O$12,E478='PC Receitas'!$O$13,E478='PC Receitas'!$O$14)),-J478,0))</f>
        <v>-97648.480000000069</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Receitas'!$O$6)),J479,IF(AND(L479="Pago",OR(E479='PC Receitas'!$O$7,E479='PC Receitas'!$O$8,E479='PC Receitas'!$O$9,E479='PC Receitas'!$O$10,E479='PC Receitas'!$O$11,E479='PC Receitas'!$O$12,E479='PC Receitas'!$O$13,E479='PC Receitas'!$O$14)),-J479,0))</f>
        <v>-97648.480000000069</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Receitas'!$O$6)),J480,IF(AND(L480="Pago",OR(E480='PC Receitas'!$O$7,E480='PC Receitas'!$O$8,E480='PC Receitas'!$O$9,E480='PC Receitas'!$O$10,E480='PC Receitas'!$O$11,E480='PC Receitas'!$O$12,E480='PC Receitas'!$O$13,E480='PC Receitas'!$O$14)),-J480,0))</f>
        <v>-97648.480000000069</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Receitas'!$O$6)),J481,IF(AND(L481="Pago",OR(E481='PC Receitas'!$O$7,E481='PC Receitas'!$O$8,E481='PC Receitas'!$O$9,E481='PC Receitas'!$O$10,E481='PC Receitas'!$O$11,E481='PC Receitas'!$O$12,E481='PC Receitas'!$O$13,E481='PC Receitas'!$O$14)),-J481,0))</f>
        <v>-97648.480000000069</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Receitas'!$O$6)),J482,IF(AND(L482="Pago",OR(E482='PC Receitas'!$O$7,E482='PC Receitas'!$O$8,E482='PC Receitas'!$O$9,E482='PC Receitas'!$O$10,E482='PC Receitas'!$O$11,E482='PC Receitas'!$O$12,E482='PC Receitas'!$O$13,E482='PC Receitas'!$O$14)),-J482,0))</f>
        <v>-97648.480000000069</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Receitas'!$O$6)),J483,IF(AND(L483="Pago",OR(E483='PC Receitas'!$O$7,E483='PC Receitas'!$O$8,E483='PC Receitas'!$O$9,E483='PC Receitas'!$O$10,E483='PC Receitas'!$O$11,E483='PC Receitas'!$O$12,E483='PC Receitas'!$O$13,E483='PC Receitas'!$O$14)),-J483,0))</f>
        <v>-97648.480000000069</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Receitas'!$O$6)),J484,IF(AND(L484="Pago",OR(E484='PC Receitas'!$O$7,E484='PC Receitas'!$O$8,E484='PC Receitas'!$O$9,E484='PC Receitas'!$O$10,E484='PC Receitas'!$O$11,E484='PC Receitas'!$O$12,E484='PC Receitas'!$O$13,E484='PC Receitas'!$O$14)),-J484,0))</f>
        <v>-97648.480000000069</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Receitas'!$O$6)),J485,IF(AND(L485="Pago",OR(E485='PC Receitas'!$O$7,E485='PC Receitas'!$O$8,E485='PC Receitas'!$O$9,E485='PC Receitas'!$O$10,E485='PC Receitas'!$O$11,E485='PC Receitas'!$O$12,E485='PC Receitas'!$O$13,E485='PC Receitas'!$O$14)),-J485,0))</f>
        <v>-97648.480000000069</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Receitas'!$O$6)),J486,IF(AND(L486="Pago",OR(E486='PC Receitas'!$O$7,E486='PC Receitas'!$O$8,E486='PC Receitas'!$O$9,E486='PC Receitas'!$O$10,E486='PC Receitas'!$O$11,E486='PC Receitas'!$O$12,E486='PC Receitas'!$O$13,E486='PC Receitas'!$O$14)),-J486,0))</f>
        <v>-97648.480000000069</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Receitas'!$O$6)),J487,IF(AND(L487="Pago",OR(E487='PC Receitas'!$O$7,E487='PC Receitas'!$O$8,E487='PC Receitas'!$O$9,E487='PC Receitas'!$O$10,E487='PC Receitas'!$O$11,E487='PC Receitas'!$O$12,E487='PC Receitas'!$O$13,E487='PC Receitas'!$O$14)),-J487,0))</f>
        <v>-97648.480000000069</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Receitas'!$O$6)),J488,IF(AND(L488="Pago",OR(E488='PC Receitas'!$O$7,E488='PC Receitas'!$O$8,E488='PC Receitas'!$O$9,E488='PC Receitas'!$O$10,E488='PC Receitas'!$O$11,E488='PC Receitas'!$O$12,E488='PC Receitas'!$O$13,E488='PC Receitas'!$O$14)),-J488,0))</f>
        <v>-97648.480000000069</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Receitas'!$O$6)),J489,IF(AND(L489="Pago",OR(E489='PC Receitas'!$O$7,E489='PC Receitas'!$O$8,E489='PC Receitas'!$O$9,E489='PC Receitas'!$O$10,E489='PC Receitas'!$O$11,E489='PC Receitas'!$O$12,E489='PC Receitas'!$O$13,E489='PC Receitas'!$O$14)),-J489,0))</f>
        <v>-97648.480000000069</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Receitas'!$O$6)),J490,IF(AND(L490="Pago",OR(E490='PC Receitas'!$O$7,E490='PC Receitas'!$O$8,E490='PC Receitas'!$O$9,E490='PC Receitas'!$O$10,E490='PC Receitas'!$O$11,E490='PC Receitas'!$O$12,E490='PC Receitas'!$O$13,E490='PC Receitas'!$O$14)),-J490,0))</f>
        <v>-97648.480000000069</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Receitas'!$O$6)),J491,IF(AND(L491="Pago",OR(E491='PC Receitas'!$O$7,E491='PC Receitas'!$O$8,E491='PC Receitas'!$O$9,E491='PC Receitas'!$O$10,E491='PC Receitas'!$O$11,E491='PC Receitas'!$O$12,E491='PC Receitas'!$O$13,E491='PC Receitas'!$O$14)),-J491,0))</f>
        <v>-97648.480000000069</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Receitas'!$O$6)),J492,IF(AND(L492="Pago",OR(E492='PC Receitas'!$O$7,E492='PC Receitas'!$O$8,E492='PC Receitas'!$O$9,E492='PC Receitas'!$O$10,E492='PC Receitas'!$O$11,E492='PC Receitas'!$O$12,E492='PC Receitas'!$O$13,E492='PC Receitas'!$O$14)),-J492,0))</f>
        <v>-97648.480000000069</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Receitas'!$O$6)),J493,IF(AND(L493="Pago",OR(E493='PC Receitas'!$O$7,E493='PC Receitas'!$O$8,E493='PC Receitas'!$O$9,E493='PC Receitas'!$O$10,E493='PC Receitas'!$O$11,E493='PC Receitas'!$O$12,E493='PC Receitas'!$O$13,E493='PC Receitas'!$O$14)),-J493,0))</f>
        <v>-97648.480000000069</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Receitas'!$O$6)),J494,IF(AND(L494="Pago",OR(E494='PC Receitas'!$O$7,E494='PC Receitas'!$O$8,E494='PC Receitas'!$O$9,E494='PC Receitas'!$O$10,E494='PC Receitas'!$O$11,E494='PC Receitas'!$O$12,E494='PC Receitas'!$O$13,E494='PC Receitas'!$O$14)),-J494,0))</f>
        <v>-97648.480000000069</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Receitas'!$O$6)),J495,IF(AND(L495="Pago",OR(E495='PC Receitas'!$O$7,E495='PC Receitas'!$O$8,E495='PC Receitas'!$O$9,E495='PC Receitas'!$O$10,E495='PC Receitas'!$O$11,E495='PC Receitas'!$O$12,E495='PC Receitas'!$O$13,E495='PC Receitas'!$O$14)),-J495,0))</f>
        <v>-97648.480000000069</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Receitas'!$O$6)),J496,IF(AND(L496="Pago",OR(E496='PC Receitas'!$O$7,E496='PC Receitas'!$O$8,E496='PC Receitas'!$O$9,E496='PC Receitas'!$O$10,E496='PC Receitas'!$O$11,E496='PC Receitas'!$O$12,E496='PC Receitas'!$O$13,E496='PC Receitas'!$O$14)),-J496,0))</f>
        <v>-97648.480000000069</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Receitas'!$O$6)),J497,IF(AND(L497="Pago",OR(E497='PC Receitas'!$O$7,E497='PC Receitas'!$O$8,E497='PC Receitas'!$O$9,E497='PC Receitas'!$O$10,E497='PC Receitas'!$O$11,E497='PC Receitas'!$O$12,E497='PC Receitas'!$O$13,E497='PC Receitas'!$O$14)),-J497,0))</f>
        <v>-97648.480000000069</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Receitas'!$O$6)),J498,IF(AND(L498="Pago",OR(E498='PC Receitas'!$O$7,E498='PC Receitas'!$O$8,E498='PC Receitas'!$O$9,E498='PC Receitas'!$O$10,E498='PC Receitas'!$O$11,E498='PC Receitas'!$O$12,E498='PC Receitas'!$O$13,E498='PC Receitas'!$O$14)),-J498,0))</f>
        <v>-97648.480000000069</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Receitas'!$O$6)),J499,IF(AND(L499="Pago",OR(E499='PC Receitas'!$O$7,E499='PC Receitas'!$O$8,E499='PC Receitas'!$O$9,E499='PC Receitas'!$O$10,E499='PC Receitas'!$O$11,E499='PC Receitas'!$O$12,E499='PC Receitas'!$O$13,E499='PC Receitas'!$O$14)),-J499,0))</f>
        <v>-97648.480000000069</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Receitas'!$O$6)),J500,IF(AND(L500="Pago",OR(E500='PC Receitas'!$O$7,E500='PC Receitas'!$O$8,E500='PC Receitas'!$O$9,E500='PC Receitas'!$O$10,E500='PC Receitas'!$O$11,E500='PC Receitas'!$O$12,E500='PC Receitas'!$O$13,E500='PC Receitas'!$O$14)),-J500,0))</f>
        <v>-97648.480000000069</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Receitas'!$O$6)),J501,IF(AND(L501="Pago",OR(E501='PC Receitas'!$O$7,E501='PC Receitas'!$O$8,E501='PC Receitas'!$O$9,E501='PC Receitas'!$O$10,E501='PC Receitas'!$O$11,E501='PC Receitas'!$O$12,E501='PC Receitas'!$O$13,E501='PC Receitas'!$O$14)),-J501,0))</f>
        <v>-97648.480000000069</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Receitas'!$O$6)),J502,IF(AND(L502="Pago",OR(E502='PC Receitas'!$O$7,E502='PC Receitas'!$O$8,E502='PC Receitas'!$O$9,E502='PC Receitas'!$O$10,E502='PC Receitas'!$O$11,E502='PC Receitas'!$O$12,E502='PC Receitas'!$O$13,E502='PC Receitas'!$O$14)),-J502,0))</f>
        <v>-97648.480000000069</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Receitas'!$O$6)),J503,IF(AND(L503="Pago",OR(E503='PC Receitas'!$O$7,E503='PC Receitas'!$O$8,E503='PC Receitas'!$O$9,E503='PC Receitas'!$O$10,E503='PC Receitas'!$O$11,E503='PC Receitas'!$O$12,E503='PC Receitas'!$O$13,E503='PC Receitas'!$O$14)),-J503,0))</f>
        <v>-97648.480000000069</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Receitas'!$O$6)),J504,IF(AND(L504="Pago",OR(E504='PC Receitas'!$O$7,E504='PC Receitas'!$O$8,E504='PC Receitas'!$O$9,E504='PC Receitas'!$O$10,E504='PC Receitas'!$O$11,E504='PC Receitas'!$O$12,E504='PC Receitas'!$O$13,E504='PC Receitas'!$O$14)),-J504,0))</f>
        <v>-97648.480000000069</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Receitas'!$O$6)),J505,IF(AND(L505="Pago",OR(E505='PC Receitas'!$O$7,E505='PC Receitas'!$O$8,E505='PC Receitas'!$O$9,E505='PC Receitas'!$O$10,E505='PC Receitas'!$O$11,E505='PC Receitas'!$O$12,E505='PC Receitas'!$O$13,E505='PC Receitas'!$O$14)),-J505,0))</f>
        <v>-97648.480000000069</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Receitas'!$O$6)),J506,IF(AND(L506="Pago",OR(E506='PC Receitas'!$O$7,E506='PC Receitas'!$O$8,E506='PC Receitas'!$O$9,E506='PC Receitas'!$O$10,E506='PC Receitas'!$O$11,E506='PC Receitas'!$O$12,E506='PC Receitas'!$O$13,E506='PC Receitas'!$O$14)),-J506,0))</f>
        <v>-97648.480000000069</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Receitas'!$O$6)),J507,IF(AND(L507="Pago",OR(E507='PC Receitas'!$O$7,E507='PC Receitas'!$O$8,E507='PC Receitas'!$O$9,E507='PC Receitas'!$O$10,E507='PC Receitas'!$O$11,E507='PC Receitas'!$O$12,E507='PC Receitas'!$O$13,E507='PC Receitas'!$O$14)),-J507,0))</f>
        <v>-97648.480000000069</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Receitas'!$O$6)),J508,IF(AND(L508="Pago",OR(E508='PC Receitas'!$O$7,E508='PC Receitas'!$O$8,E508='PC Receitas'!$O$9,E508='PC Receitas'!$O$10,E508='PC Receitas'!$O$11,E508='PC Receitas'!$O$12,E508='PC Receitas'!$O$13,E508='PC Receitas'!$O$14)),-J508,0))</f>
        <v>-97648.480000000069</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Receitas'!$O$6)),J509,IF(AND(L509="Pago",OR(E509='PC Receitas'!$O$7,E509='PC Receitas'!$O$8,E509='PC Receitas'!$O$9,E509='PC Receitas'!$O$10,E509='PC Receitas'!$O$11,E509='PC Receitas'!$O$12,E509='PC Receitas'!$O$13,E509='PC Receitas'!$O$14)),-J509,0))</f>
        <v>-97648.480000000069</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Receitas'!$O$6)),J510,IF(AND(L510="Pago",OR(E510='PC Receitas'!$O$7,E510='PC Receitas'!$O$8,E510='PC Receitas'!$O$9,E510='PC Receitas'!$O$10,E510='PC Receitas'!$O$11,E510='PC Receitas'!$O$12,E510='PC Receitas'!$O$13,E510='PC Receitas'!$O$14)),-J510,0))</f>
        <v>-97648.480000000069</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Receitas'!$O$6)),J511,IF(AND(L511="Pago",OR(E511='PC Receitas'!$O$7,E511='PC Receitas'!$O$8,E511='PC Receitas'!$O$9,E511='PC Receitas'!$O$10,E511='PC Receitas'!$O$11,E511='PC Receitas'!$O$12,E511='PC Receitas'!$O$13,E511='PC Receitas'!$O$14)),-J511,0))</f>
        <v>-97648.480000000069</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Receitas'!$O$6)),J512,IF(AND(L512="Pago",OR(E512='PC Receitas'!$O$7,E512='PC Receitas'!$O$8,E512='PC Receitas'!$O$9,E512='PC Receitas'!$O$10,E512='PC Receitas'!$O$11,E512='PC Receitas'!$O$12,E512='PC Receitas'!$O$13,E512='PC Receitas'!$O$14)),-J512,0))</f>
        <v>-97648.480000000069</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Receitas'!$O$6)),J513,IF(AND(L513="Pago",OR(E513='PC Receitas'!$O$7,E513='PC Receitas'!$O$8,E513='PC Receitas'!$O$9,E513='PC Receitas'!$O$10,E513='PC Receitas'!$O$11,E513='PC Receitas'!$O$12,E513='PC Receitas'!$O$13,E513='PC Receitas'!$O$14)),-J513,0))</f>
        <v>-97648.480000000069</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Receitas'!$O$6)),J514,IF(AND(L514="Pago",OR(E514='PC Receitas'!$O$7,E514='PC Receitas'!$O$8,E514='PC Receitas'!$O$9,E514='PC Receitas'!$O$10,E514='PC Receitas'!$O$11,E514='PC Receitas'!$O$12,E514='PC Receitas'!$O$13,E514='PC Receitas'!$O$14)),-J514,0))</f>
        <v>-97648.480000000069</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Receitas'!$O$6)),J515,IF(AND(L515="Pago",OR(E515='PC Receitas'!$O$7,E515='PC Receitas'!$O$8,E515='PC Receitas'!$O$9,E515='PC Receitas'!$O$10,E515='PC Receitas'!$O$11,E515='PC Receitas'!$O$12,E515='PC Receitas'!$O$13,E515='PC Receitas'!$O$14)),-J515,0))</f>
        <v>-97648.480000000069</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Receitas'!$O$6)),J516,IF(AND(L516="Pago",OR(E516='PC Receitas'!$O$7,E516='PC Receitas'!$O$8,E516='PC Receitas'!$O$9,E516='PC Receitas'!$O$10,E516='PC Receitas'!$O$11,E516='PC Receitas'!$O$12,E516='PC Receitas'!$O$13,E516='PC Receitas'!$O$14)),-J516,0))</f>
        <v>-97648.480000000069</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Receitas'!$O$6)),J517,IF(AND(L517="Pago",OR(E517='PC Receitas'!$O$7,E517='PC Receitas'!$O$8,E517='PC Receitas'!$O$9,E517='PC Receitas'!$O$10,E517='PC Receitas'!$O$11,E517='PC Receitas'!$O$12,E517='PC Receitas'!$O$13,E517='PC Receitas'!$O$14)),-J517,0))</f>
        <v>-97648.480000000069</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Receitas'!$O$6)),J518,IF(AND(L518="Pago",OR(E518='PC Receitas'!$O$7,E518='PC Receitas'!$O$8,E518='PC Receitas'!$O$9,E518='PC Receitas'!$O$10,E518='PC Receitas'!$O$11,E518='PC Receitas'!$O$12,E518='PC Receitas'!$O$13,E518='PC Receitas'!$O$14)),-J518,0))</f>
        <v>-97648.480000000069</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Receitas'!$O$6)),J519,IF(AND(L519="Pago",OR(E519='PC Receitas'!$O$7,E519='PC Receitas'!$O$8,E519='PC Receitas'!$O$9,E519='PC Receitas'!$O$10,E519='PC Receitas'!$O$11,E519='PC Receitas'!$O$12,E519='PC Receitas'!$O$13,E519='PC Receitas'!$O$14)),-J519,0))</f>
        <v>-97648.480000000069</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Receitas'!$O$6)),J520,IF(AND(L520="Pago",OR(E520='PC Receitas'!$O$7,E520='PC Receitas'!$O$8,E520='PC Receitas'!$O$9,E520='PC Receitas'!$O$10,E520='PC Receitas'!$O$11,E520='PC Receitas'!$O$12,E520='PC Receitas'!$O$13,E520='PC Receitas'!$O$14)),-J520,0))</f>
        <v>-97648.480000000069</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Receitas'!$O$6)),J521,IF(AND(L521="Pago",OR(E521='PC Receitas'!$O$7,E521='PC Receitas'!$O$8,E521='PC Receitas'!$O$9,E521='PC Receitas'!$O$10,E521='PC Receitas'!$O$11,E521='PC Receitas'!$O$12,E521='PC Receitas'!$O$13,E521='PC Receitas'!$O$14)),-J521,0))</f>
        <v>-97648.480000000069</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Receitas'!$O$6)),J522,IF(AND(L522="Pago",OR(E522='PC Receitas'!$O$7,E522='PC Receitas'!$O$8,E522='PC Receitas'!$O$9,E522='PC Receitas'!$O$10,E522='PC Receitas'!$O$11,E522='PC Receitas'!$O$12,E522='PC Receitas'!$O$13,E522='PC Receitas'!$O$14)),-J522,0))</f>
        <v>-97648.480000000069</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Receitas'!$O$6)),J523,IF(AND(L523="Pago",OR(E523='PC Receitas'!$O$7,E523='PC Receitas'!$O$8,E523='PC Receitas'!$O$9,E523='PC Receitas'!$O$10,E523='PC Receitas'!$O$11,E523='PC Receitas'!$O$12,E523='PC Receitas'!$O$13,E523='PC Receitas'!$O$14)),-J523,0))</f>
        <v>-97648.480000000069</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Receitas'!$O$6)),J524,IF(AND(L524="Pago",OR(E524='PC Receitas'!$O$7,E524='PC Receitas'!$O$8,E524='PC Receitas'!$O$9,E524='PC Receitas'!$O$10,E524='PC Receitas'!$O$11,E524='PC Receitas'!$O$12,E524='PC Receitas'!$O$13,E524='PC Receitas'!$O$14)),-J524,0))</f>
        <v>-97648.480000000069</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Receitas'!$O$6)),J525,IF(AND(L525="Pago",OR(E525='PC Receitas'!$O$7,E525='PC Receitas'!$O$8,E525='PC Receitas'!$O$9,E525='PC Receitas'!$O$10,E525='PC Receitas'!$O$11,E525='PC Receitas'!$O$12,E525='PC Receitas'!$O$13,E525='PC Receitas'!$O$14)),-J525,0))</f>
        <v>-97648.480000000069</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Receitas'!$O$6)),J526,IF(AND(L526="Pago",OR(E526='PC Receitas'!$O$7,E526='PC Receitas'!$O$8,E526='PC Receitas'!$O$9,E526='PC Receitas'!$O$10,E526='PC Receitas'!$O$11,E526='PC Receitas'!$O$12,E526='PC Receitas'!$O$13,E526='PC Receitas'!$O$14)),-J526,0))</f>
        <v>-97648.480000000069</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Receitas'!$O$6)),J527,IF(AND(L527="Pago",OR(E527='PC Receitas'!$O$7,E527='PC Receitas'!$O$8,E527='PC Receitas'!$O$9,E527='PC Receitas'!$O$10,E527='PC Receitas'!$O$11,E527='PC Receitas'!$O$12,E527='PC Receitas'!$O$13,E527='PC Receitas'!$O$14)),-J527,0))</f>
        <v>-97648.480000000069</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Receitas'!$O$6)),J528,IF(AND(L528="Pago",OR(E528='PC Receitas'!$O$7,E528='PC Receitas'!$O$8,E528='PC Receitas'!$O$9,E528='PC Receitas'!$O$10,E528='PC Receitas'!$O$11,E528='PC Receitas'!$O$12,E528='PC Receitas'!$O$13,E528='PC Receitas'!$O$14)),-J528,0))</f>
        <v>-97648.480000000069</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Receitas'!$O$6)),J529,IF(AND(L529="Pago",OR(E529='PC Receitas'!$O$7,E529='PC Receitas'!$O$8,E529='PC Receitas'!$O$9,E529='PC Receitas'!$O$10,E529='PC Receitas'!$O$11,E529='PC Receitas'!$O$12,E529='PC Receitas'!$O$13,E529='PC Receitas'!$O$14)),-J529,0))</f>
        <v>-97648.480000000069</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Receitas'!$O$6)),J530,IF(AND(L530="Pago",OR(E530='PC Receitas'!$O$7,E530='PC Receitas'!$O$8,E530='PC Receitas'!$O$9,E530='PC Receitas'!$O$10,E530='PC Receitas'!$O$11,E530='PC Receitas'!$O$12,E530='PC Receitas'!$O$13,E530='PC Receitas'!$O$14)),-J530,0))</f>
        <v>-97648.480000000069</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Receitas'!$O$6)),J531,IF(AND(L531="Pago",OR(E531='PC Receitas'!$O$7,E531='PC Receitas'!$O$8,E531='PC Receitas'!$O$9,E531='PC Receitas'!$O$10,E531='PC Receitas'!$O$11,E531='PC Receitas'!$O$12,E531='PC Receitas'!$O$13,E531='PC Receitas'!$O$14)),-J531,0))</f>
        <v>-97648.480000000069</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Receitas'!$O$6)),J532,IF(AND(L532="Pago",OR(E532='PC Receitas'!$O$7,E532='PC Receitas'!$O$8,E532='PC Receitas'!$O$9,E532='PC Receitas'!$O$10,E532='PC Receitas'!$O$11,E532='PC Receitas'!$O$12,E532='PC Receitas'!$O$13,E532='PC Receitas'!$O$14)),-J532,0))</f>
        <v>-97648.480000000069</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Receitas'!$O$6)),J533,IF(AND(L533="Pago",OR(E533='PC Receitas'!$O$7,E533='PC Receitas'!$O$8,E533='PC Receitas'!$O$9,E533='PC Receitas'!$O$10,E533='PC Receitas'!$O$11,E533='PC Receitas'!$O$12,E533='PC Receitas'!$O$13,E533='PC Receitas'!$O$14)),-J533,0))</f>
        <v>-97648.480000000069</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Receitas'!$O$6)),J534,IF(AND(L534="Pago",OR(E534='PC Receitas'!$O$7,E534='PC Receitas'!$O$8,E534='PC Receitas'!$O$9,E534='PC Receitas'!$O$10,E534='PC Receitas'!$O$11,E534='PC Receitas'!$O$12,E534='PC Receitas'!$O$13,E534='PC Receitas'!$O$14)),-J534,0))</f>
        <v>-97648.480000000069</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Receitas'!$O$6)),J535,IF(AND(L535="Pago",OR(E535='PC Receitas'!$O$7,E535='PC Receitas'!$O$8,E535='PC Receitas'!$O$9,E535='PC Receitas'!$O$10,E535='PC Receitas'!$O$11,E535='PC Receitas'!$O$12,E535='PC Receitas'!$O$13,E535='PC Receitas'!$O$14)),-J535,0))</f>
        <v>-97648.480000000069</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Receitas'!$O$6)),J536,IF(AND(L536="Pago",OR(E536='PC Receitas'!$O$7,E536='PC Receitas'!$O$8,E536='PC Receitas'!$O$9,E536='PC Receitas'!$O$10,E536='PC Receitas'!$O$11,E536='PC Receitas'!$O$12,E536='PC Receitas'!$O$13,E536='PC Receitas'!$O$14)),-J536,0))</f>
        <v>-97648.480000000069</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Receitas'!$O$6)),J537,IF(AND(L537="Pago",OR(E537='PC Receitas'!$O$7,E537='PC Receitas'!$O$8,E537='PC Receitas'!$O$9,E537='PC Receitas'!$O$10,E537='PC Receitas'!$O$11,E537='PC Receitas'!$O$12,E537='PC Receitas'!$O$13,E537='PC Receitas'!$O$14)),-J537,0))</f>
        <v>-97648.480000000069</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Receitas'!$O$6)),J538,IF(AND(L538="Pago",OR(E538='PC Receitas'!$O$7,E538='PC Receitas'!$O$8,E538='PC Receitas'!$O$9,E538='PC Receitas'!$O$10,E538='PC Receitas'!$O$11,E538='PC Receitas'!$O$12,E538='PC Receitas'!$O$13,E538='PC Receitas'!$O$14)),-J538,0))</f>
        <v>-97648.480000000069</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Receitas'!$O$6)),J539,IF(AND(L539="Pago",OR(E539='PC Receitas'!$O$7,E539='PC Receitas'!$O$8,E539='PC Receitas'!$O$9,E539='PC Receitas'!$O$10,E539='PC Receitas'!$O$11,E539='PC Receitas'!$O$12,E539='PC Receitas'!$O$13,E539='PC Receitas'!$O$14)),-J539,0))</f>
        <v>-97648.480000000069</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Receitas'!$O$6)),J540,IF(AND(L540="Pago",OR(E540='PC Receitas'!$O$7,E540='PC Receitas'!$O$8,E540='PC Receitas'!$O$9,E540='PC Receitas'!$O$10,E540='PC Receitas'!$O$11,E540='PC Receitas'!$O$12,E540='PC Receitas'!$O$13,E540='PC Receitas'!$O$14)),-J540,0))</f>
        <v>-97648.480000000069</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Receitas'!$O$6)),J541,IF(AND(L541="Pago",OR(E541='PC Receitas'!$O$7,E541='PC Receitas'!$O$8,E541='PC Receitas'!$O$9,E541='PC Receitas'!$O$10,E541='PC Receitas'!$O$11,E541='PC Receitas'!$O$12,E541='PC Receitas'!$O$13,E541='PC Receitas'!$O$14)),-J541,0))</f>
        <v>-97648.480000000069</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Receitas'!$O$6)),J542,IF(AND(L542="Pago",OR(E542='PC Receitas'!$O$7,E542='PC Receitas'!$O$8,E542='PC Receitas'!$O$9,E542='PC Receitas'!$O$10,E542='PC Receitas'!$O$11,E542='PC Receitas'!$O$12,E542='PC Receitas'!$O$13,E542='PC Receitas'!$O$14)),-J542,0))</f>
        <v>-97648.480000000069</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Receitas'!$O$6)),J543,IF(AND(L543="Pago",OR(E543='PC Receitas'!$O$7,E543='PC Receitas'!$O$8,E543='PC Receitas'!$O$9,E543='PC Receitas'!$O$10,E543='PC Receitas'!$O$11,E543='PC Receitas'!$O$12,E543='PC Receitas'!$O$13,E543='PC Receitas'!$O$14)),-J543,0))</f>
        <v>-97648.480000000069</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Receitas'!$O$6)),J544,IF(AND(L544="Pago",OR(E544='PC Receitas'!$O$7,E544='PC Receitas'!$O$8,E544='PC Receitas'!$O$9,E544='PC Receitas'!$O$10,E544='PC Receitas'!$O$11,E544='PC Receitas'!$O$12,E544='PC Receitas'!$O$13,E544='PC Receitas'!$O$14)),-J544,0))</f>
        <v>-97648.480000000069</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Receitas'!$O$6)),J545,IF(AND(L545="Pago",OR(E545='PC Receitas'!$O$7,E545='PC Receitas'!$O$8,E545='PC Receitas'!$O$9,E545='PC Receitas'!$O$10,E545='PC Receitas'!$O$11,E545='PC Receitas'!$O$12,E545='PC Receitas'!$O$13,E545='PC Receitas'!$O$14)),-J545,0))</f>
        <v>-97648.480000000069</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Receitas'!$O$6)),J546,IF(AND(L546="Pago",OR(E546='PC Receitas'!$O$7,E546='PC Receitas'!$O$8,E546='PC Receitas'!$O$9,E546='PC Receitas'!$O$10,E546='PC Receitas'!$O$11,E546='PC Receitas'!$O$12,E546='PC Receitas'!$O$13,E546='PC Receitas'!$O$14)),-J546,0))</f>
        <v>-97648.480000000069</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Receitas'!$O$6)),J547,IF(AND(L547="Pago",OR(E547='PC Receitas'!$O$7,E547='PC Receitas'!$O$8,E547='PC Receitas'!$O$9,E547='PC Receitas'!$O$10,E547='PC Receitas'!$O$11,E547='PC Receitas'!$O$12,E547='PC Receitas'!$O$13,E547='PC Receitas'!$O$14)),-J547,0))</f>
        <v>-97648.480000000069</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Receitas'!$O$6)),J548,IF(AND(L548="Pago",OR(E548='PC Receitas'!$O$7,E548='PC Receitas'!$O$8,E548='PC Receitas'!$O$9,E548='PC Receitas'!$O$10,E548='PC Receitas'!$O$11,E548='PC Receitas'!$O$12,E548='PC Receitas'!$O$13,E548='PC Receitas'!$O$14)),-J548,0))</f>
        <v>-97648.480000000069</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Receitas'!$O$6)),J549,IF(AND(L549="Pago",OR(E549='PC Receitas'!$O$7,E549='PC Receitas'!$O$8,E549='PC Receitas'!$O$9,E549='PC Receitas'!$O$10,E549='PC Receitas'!$O$11,E549='PC Receitas'!$O$12,E549='PC Receitas'!$O$13,E549='PC Receitas'!$O$14)),-J549,0))</f>
        <v>-97648.480000000069</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Receitas'!$O$6)),J550,IF(AND(L550="Pago",OR(E550='PC Receitas'!$O$7,E550='PC Receitas'!$O$8,E550='PC Receitas'!$O$9,E550='PC Receitas'!$O$10,E550='PC Receitas'!$O$11,E550='PC Receitas'!$O$12,E550='PC Receitas'!$O$13,E550='PC Receitas'!$O$14)),-J550,0))</f>
        <v>-97648.480000000069</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Receitas'!$O$6)),J551,IF(AND(L551="Pago",OR(E551='PC Receitas'!$O$7,E551='PC Receitas'!$O$8,E551='PC Receitas'!$O$9,E551='PC Receitas'!$O$10,E551='PC Receitas'!$O$11,E551='PC Receitas'!$O$12,E551='PC Receitas'!$O$13,E551='PC Receitas'!$O$14)),-J551,0))</f>
        <v>-97648.480000000069</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Receitas'!$O$6)),J552,IF(AND(L552="Pago",OR(E552='PC Receitas'!$O$7,E552='PC Receitas'!$O$8,E552='PC Receitas'!$O$9,E552='PC Receitas'!$O$10,E552='PC Receitas'!$O$11,E552='PC Receitas'!$O$12,E552='PC Receitas'!$O$13,E552='PC Receitas'!$O$14)),-J552,0))</f>
        <v>-97648.480000000069</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Receitas'!$O$6)),J553,IF(AND(L553="Pago",OR(E553='PC Receitas'!$O$7,E553='PC Receitas'!$O$8,E553='PC Receitas'!$O$9,E553='PC Receitas'!$O$10,E553='PC Receitas'!$O$11,E553='PC Receitas'!$O$12,E553='PC Receitas'!$O$13,E553='PC Receitas'!$O$14)),-J553,0))</f>
        <v>-97648.480000000069</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Receitas'!$O$6)),J554,IF(AND(L554="Pago",OR(E554='PC Receitas'!$O$7,E554='PC Receitas'!$O$8,E554='PC Receitas'!$O$9,E554='PC Receitas'!$O$10,E554='PC Receitas'!$O$11,E554='PC Receitas'!$O$12,E554='PC Receitas'!$O$13,E554='PC Receitas'!$O$14)),-J554,0))</f>
        <v>-97648.480000000069</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Receitas'!$O$6)),J555,IF(AND(L555="Pago",OR(E555='PC Receitas'!$O$7,E555='PC Receitas'!$O$8,E555='PC Receitas'!$O$9,E555='PC Receitas'!$O$10,E555='PC Receitas'!$O$11,E555='PC Receitas'!$O$12,E555='PC Receitas'!$O$13,E555='PC Receitas'!$O$14)),-J555,0))</f>
        <v>-97648.480000000069</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Receitas'!$O$6)),J556,IF(AND(L556="Pago",OR(E556='PC Receitas'!$O$7,E556='PC Receitas'!$O$8,E556='PC Receitas'!$O$9,E556='PC Receitas'!$O$10,E556='PC Receitas'!$O$11,E556='PC Receitas'!$O$12,E556='PC Receitas'!$O$13,E556='PC Receitas'!$O$14)),-J556,0))</f>
        <v>-97648.480000000069</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Receitas'!$O$6)),J557,IF(AND(L557="Pago",OR(E557='PC Receitas'!$O$7,E557='PC Receitas'!$O$8,E557='PC Receitas'!$O$9,E557='PC Receitas'!$O$10,E557='PC Receitas'!$O$11,E557='PC Receitas'!$O$12,E557='PC Receitas'!$O$13,E557='PC Receitas'!$O$14)),-J557,0))</f>
        <v>-97648.480000000069</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Receitas'!$O$6)),J558,IF(AND(L558="Pago",OR(E558='PC Receitas'!$O$7,E558='PC Receitas'!$O$8,E558='PC Receitas'!$O$9,E558='PC Receitas'!$O$10,E558='PC Receitas'!$O$11,E558='PC Receitas'!$O$12,E558='PC Receitas'!$O$13,E558='PC Receitas'!$O$14)),-J558,0))</f>
        <v>-97648.480000000069</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Receitas'!$O$6)),J559,IF(AND(L559="Pago",OR(E559='PC Receitas'!$O$7,E559='PC Receitas'!$O$8,E559='PC Receitas'!$O$9,E559='PC Receitas'!$O$10,E559='PC Receitas'!$O$11,E559='PC Receitas'!$O$12,E559='PC Receitas'!$O$13,E559='PC Receitas'!$O$14)),-J559,0))</f>
        <v>-97648.480000000069</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Receitas'!$O$6)),J560,IF(AND(L560="Pago",OR(E560='PC Receitas'!$O$7,E560='PC Receitas'!$O$8,E560='PC Receitas'!$O$9,E560='PC Receitas'!$O$10,E560='PC Receitas'!$O$11,E560='PC Receitas'!$O$12,E560='PC Receitas'!$O$13,E560='PC Receitas'!$O$14)),-J560,0))</f>
        <v>-97648.480000000069</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Receitas'!$O$6)),J561,IF(AND(L561="Pago",OR(E561='PC Receitas'!$O$7,E561='PC Receitas'!$O$8,E561='PC Receitas'!$O$9,E561='PC Receitas'!$O$10,E561='PC Receitas'!$O$11,E561='PC Receitas'!$O$12,E561='PC Receitas'!$O$13,E561='PC Receitas'!$O$14)),-J561,0))</f>
        <v>-97648.480000000069</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Receitas'!$O$6)),J562,IF(AND(L562="Pago",OR(E562='PC Receitas'!$O$7,E562='PC Receitas'!$O$8,E562='PC Receitas'!$O$9,E562='PC Receitas'!$O$10,E562='PC Receitas'!$O$11,E562='PC Receitas'!$O$12,E562='PC Receitas'!$O$13,E562='PC Receitas'!$O$14)),-J562,0))</f>
        <v>-97648.480000000069</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Receitas'!$O$6)),J563,IF(AND(L563="Pago",OR(E563='PC Receitas'!$O$7,E563='PC Receitas'!$O$8,E563='PC Receitas'!$O$9,E563='PC Receitas'!$O$10,E563='PC Receitas'!$O$11,E563='PC Receitas'!$O$12,E563='PC Receitas'!$O$13,E563='PC Receitas'!$O$14)),-J563,0))</f>
        <v>-97648.480000000069</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Receitas'!$O$6)),J564,IF(AND(L564="Pago",OR(E564='PC Receitas'!$O$7,E564='PC Receitas'!$O$8,E564='PC Receitas'!$O$9,E564='PC Receitas'!$O$10,E564='PC Receitas'!$O$11,E564='PC Receitas'!$O$12,E564='PC Receitas'!$O$13,E564='PC Receitas'!$O$14)),-J564,0))</f>
        <v>-97648.480000000069</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Receitas'!$O$6)),J565,IF(AND(L565="Pago",OR(E565='PC Receitas'!$O$7,E565='PC Receitas'!$O$8,E565='PC Receitas'!$O$9,E565='PC Receitas'!$O$10,E565='PC Receitas'!$O$11,E565='PC Receitas'!$O$12,E565='PC Receitas'!$O$13,E565='PC Receitas'!$O$14)),-J565,0))</f>
        <v>-97648.480000000069</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Receitas'!$O$6)),J566,IF(AND(L566="Pago",OR(E566='PC Receitas'!$O$7,E566='PC Receitas'!$O$8,E566='PC Receitas'!$O$9,E566='PC Receitas'!$O$10,E566='PC Receitas'!$O$11,E566='PC Receitas'!$O$12,E566='PC Receitas'!$O$13,E566='PC Receitas'!$O$14)),-J566,0))</f>
        <v>-97648.480000000069</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Receitas'!$O$6)),J567,IF(AND(L567="Pago",OR(E567='PC Receitas'!$O$7,E567='PC Receitas'!$O$8,E567='PC Receitas'!$O$9,E567='PC Receitas'!$O$10,E567='PC Receitas'!$O$11,E567='PC Receitas'!$O$12,E567='PC Receitas'!$O$13,E567='PC Receitas'!$O$14)),-J567,0))</f>
        <v>-97648.480000000069</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Receitas'!$O$6)),J568,IF(AND(L568="Pago",OR(E568='PC Receitas'!$O$7,E568='PC Receitas'!$O$8,E568='PC Receitas'!$O$9,E568='PC Receitas'!$O$10,E568='PC Receitas'!$O$11,E568='PC Receitas'!$O$12,E568='PC Receitas'!$O$13,E568='PC Receitas'!$O$14)),-J568,0))</f>
        <v>-97648.480000000069</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Receitas'!$O$6)),J569,IF(AND(L569="Pago",OR(E569='PC Receitas'!$O$7,E569='PC Receitas'!$O$8,E569='PC Receitas'!$O$9,E569='PC Receitas'!$O$10,E569='PC Receitas'!$O$11,E569='PC Receitas'!$O$12,E569='PC Receitas'!$O$13,E569='PC Receitas'!$O$14)),-J569,0))</f>
        <v>-97648.480000000069</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Receitas'!$O$6)),J570,IF(AND(L570="Pago",OR(E570='PC Receitas'!$O$7,E570='PC Receitas'!$O$8,E570='PC Receitas'!$O$9,E570='PC Receitas'!$O$10,E570='PC Receitas'!$O$11,E570='PC Receitas'!$O$12,E570='PC Receitas'!$O$13,E570='PC Receitas'!$O$14)),-J570,0))</f>
        <v>-97648.480000000069</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Receitas'!$O$6)),J571,IF(AND(L571="Pago",OR(E571='PC Receitas'!$O$7,E571='PC Receitas'!$O$8,E571='PC Receitas'!$O$9,E571='PC Receitas'!$O$10,E571='PC Receitas'!$O$11,E571='PC Receitas'!$O$12,E571='PC Receitas'!$O$13,E571='PC Receitas'!$O$14)),-J571,0))</f>
        <v>-97648.480000000069</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Receitas'!$O$6)),J572,IF(AND(L572="Pago",OR(E572='PC Receitas'!$O$7,E572='PC Receitas'!$O$8,E572='PC Receitas'!$O$9,E572='PC Receitas'!$O$10,E572='PC Receitas'!$O$11,E572='PC Receitas'!$O$12,E572='PC Receitas'!$O$13,E572='PC Receitas'!$O$14)),-J572,0))</f>
        <v>-97648.480000000069</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Receitas'!$O$6)),J573,IF(AND(L573="Pago",OR(E573='PC Receitas'!$O$7,E573='PC Receitas'!$O$8,E573='PC Receitas'!$O$9,E573='PC Receitas'!$O$10,E573='PC Receitas'!$O$11,E573='PC Receitas'!$O$12,E573='PC Receitas'!$O$13,E573='PC Receitas'!$O$14)),-J573,0))</f>
        <v>-97648.480000000069</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Receitas'!$O$6)),J574,IF(AND(L574="Pago",OR(E574='PC Receitas'!$O$7,E574='PC Receitas'!$O$8,E574='PC Receitas'!$O$9,E574='PC Receitas'!$O$10,E574='PC Receitas'!$O$11,E574='PC Receitas'!$O$12,E574='PC Receitas'!$O$13,E574='PC Receitas'!$O$14)),-J574,0))</f>
        <v>-97648.480000000069</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Receitas'!$O$6)),J575,IF(AND(L575="Pago",OR(E575='PC Receitas'!$O$7,E575='PC Receitas'!$O$8,E575='PC Receitas'!$O$9,E575='PC Receitas'!$O$10,E575='PC Receitas'!$O$11,E575='PC Receitas'!$O$12,E575='PC Receitas'!$O$13,E575='PC Receitas'!$O$14)),-J575,0))</f>
        <v>-97648.480000000069</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Receitas'!$O$6)),J576,IF(AND(L576="Pago",OR(E576='PC Receitas'!$O$7,E576='PC Receitas'!$O$8,E576='PC Receitas'!$O$9,E576='PC Receitas'!$O$10,E576='PC Receitas'!$O$11,E576='PC Receitas'!$O$12,E576='PC Receitas'!$O$13,E576='PC Receitas'!$O$14)),-J576,0))</f>
        <v>-97648.480000000069</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Receitas'!$O$6)),J577,IF(AND(L577="Pago",OR(E577='PC Receitas'!$O$7,E577='PC Receitas'!$O$8,E577='PC Receitas'!$O$9,E577='PC Receitas'!$O$10,E577='PC Receitas'!$O$11,E577='PC Receitas'!$O$12,E577='PC Receitas'!$O$13,E577='PC Receitas'!$O$14)),-J577,0))</f>
        <v>-97648.480000000069</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Receitas'!$O$6)),J578,IF(AND(L578="Pago",OR(E578='PC Receitas'!$O$7,E578='PC Receitas'!$O$8,E578='PC Receitas'!$O$9,E578='PC Receitas'!$O$10,E578='PC Receitas'!$O$11,E578='PC Receitas'!$O$12,E578='PC Receitas'!$O$13,E578='PC Receitas'!$O$14)),-J578,0))</f>
        <v>-97648.480000000069</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Receitas'!$O$6)),J579,IF(AND(L579="Pago",OR(E579='PC Receitas'!$O$7,E579='PC Receitas'!$O$8,E579='PC Receitas'!$O$9,E579='PC Receitas'!$O$10,E579='PC Receitas'!$O$11,E579='PC Receitas'!$O$12,E579='PC Receitas'!$O$13,E579='PC Receitas'!$O$14)),-J579,0))</f>
        <v>-97648.480000000069</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Receitas'!$O$6)),J580,IF(AND(L580="Pago",OR(E580='PC Receitas'!$O$7,E580='PC Receitas'!$O$8,E580='PC Receitas'!$O$9,E580='PC Receitas'!$O$10,E580='PC Receitas'!$O$11,E580='PC Receitas'!$O$12,E580='PC Receitas'!$O$13,E580='PC Receitas'!$O$14)),-J580,0))</f>
        <v>-97648.480000000069</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Receitas'!$O$6)),J581,IF(AND(L581="Pago",OR(E581='PC Receitas'!$O$7,E581='PC Receitas'!$O$8,E581='PC Receitas'!$O$9,E581='PC Receitas'!$O$10,E581='PC Receitas'!$O$11,E581='PC Receitas'!$O$12,E581='PC Receitas'!$O$13,E581='PC Receitas'!$O$14)),-J581,0))</f>
        <v>-97648.480000000069</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Receitas'!$O$6)),J582,IF(AND(L582="Pago",OR(E582='PC Receitas'!$O$7,E582='PC Receitas'!$O$8,E582='PC Receitas'!$O$9,E582='PC Receitas'!$O$10,E582='PC Receitas'!$O$11,E582='PC Receitas'!$O$12,E582='PC Receitas'!$O$13,E582='PC Receitas'!$O$14)),-J582,0))</f>
        <v>-97648.480000000069</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Receitas'!$O$6)),J583,IF(AND(L583="Pago",OR(E583='PC Receitas'!$O$7,E583='PC Receitas'!$O$8,E583='PC Receitas'!$O$9,E583='PC Receitas'!$O$10,E583='PC Receitas'!$O$11,E583='PC Receitas'!$O$12,E583='PC Receitas'!$O$13,E583='PC Receitas'!$O$14)),-J583,0))</f>
        <v>-97648.480000000069</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Receitas'!$O$6)),J584,IF(AND(L584="Pago",OR(E584='PC Receitas'!$O$7,E584='PC Receitas'!$O$8,E584='PC Receitas'!$O$9,E584='PC Receitas'!$O$10,E584='PC Receitas'!$O$11,E584='PC Receitas'!$O$12,E584='PC Receitas'!$O$13,E584='PC Receitas'!$O$14)),-J584,0))</f>
        <v>-97648.480000000069</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Receitas'!$O$6)),J585,IF(AND(L585="Pago",OR(E585='PC Receitas'!$O$7,E585='PC Receitas'!$O$8,E585='PC Receitas'!$O$9,E585='PC Receitas'!$O$10,E585='PC Receitas'!$O$11,E585='PC Receitas'!$O$12,E585='PC Receitas'!$O$13,E585='PC Receitas'!$O$14)),-J585,0))</f>
        <v>-97648.480000000069</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Receitas'!$O$6)),J586,IF(AND(L586="Pago",OR(E586='PC Receitas'!$O$7,E586='PC Receitas'!$O$8,E586='PC Receitas'!$O$9,E586='PC Receitas'!$O$10,E586='PC Receitas'!$O$11,E586='PC Receitas'!$O$12,E586='PC Receitas'!$O$13,E586='PC Receitas'!$O$14)),-J586,0))</f>
        <v>-97648.480000000069</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Receitas'!$O$6)),J587,IF(AND(L587="Pago",OR(E587='PC Receitas'!$O$7,E587='PC Receitas'!$O$8,E587='PC Receitas'!$O$9,E587='PC Receitas'!$O$10,E587='PC Receitas'!$O$11,E587='PC Receitas'!$O$12,E587='PC Receitas'!$O$13,E587='PC Receitas'!$O$14)),-J587,0))</f>
        <v>-97648.480000000069</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Receitas'!$O$6)),J588,IF(AND(L588="Pago",OR(E588='PC Receitas'!$O$7,E588='PC Receitas'!$O$8,E588='PC Receitas'!$O$9,E588='PC Receitas'!$O$10,E588='PC Receitas'!$O$11,E588='PC Receitas'!$O$12,E588='PC Receitas'!$O$13,E588='PC Receitas'!$O$14)),-J588,0))</f>
        <v>-97648.480000000069</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Receitas'!$O$6)),J589,IF(AND(L589="Pago",OR(E589='PC Receitas'!$O$7,E589='PC Receitas'!$O$8,E589='PC Receitas'!$O$9,E589='PC Receitas'!$O$10,E589='PC Receitas'!$O$11,E589='PC Receitas'!$O$12,E589='PC Receitas'!$O$13,E589='PC Receitas'!$O$14)),-J589,0))</f>
        <v>-97648.480000000069</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Receitas'!$O$6)),J590,IF(AND(L590="Pago",OR(E590='PC Receitas'!$O$7,E590='PC Receitas'!$O$8,E590='PC Receitas'!$O$9,E590='PC Receitas'!$O$10,E590='PC Receitas'!$O$11,E590='PC Receitas'!$O$12,E590='PC Receitas'!$O$13,E590='PC Receitas'!$O$14)),-J590,0))</f>
        <v>-97648.480000000069</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Receitas'!$O$6)),J591,IF(AND(L591="Pago",OR(E591='PC Receitas'!$O$7,E591='PC Receitas'!$O$8,E591='PC Receitas'!$O$9,E591='PC Receitas'!$O$10,E591='PC Receitas'!$O$11,E591='PC Receitas'!$O$12,E591='PC Receitas'!$O$13,E591='PC Receitas'!$O$14)),-J591,0))</f>
        <v>-97648.480000000069</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Receitas'!$O$6)),J592,IF(AND(L592="Pago",OR(E592='PC Receitas'!$O$7,E592='PC Receitas'!$O$8,E592='PC Receitas'!$O$9,E592='PC Receitas'!$O$10,E592='PC Receitas'!$O$11,E592='PC Receitas'!$O$12,E592='PC Receitas'!$O$13,E592='PC Receitas'!$O$14)),-J592,0))</f>
        <v>-97648.480000000069</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Receitas'!$O$6)),J593,IF(AND(L593="Pago",OR(E593='PC Receitas'!$O$7,E593='PC Receitas'!$O$8,E593='PC Receitas'!$O$9,E593='PC Receitas'!$O$10,E593='PC Receitas'!$O$11,E593='PC Receitas'!$O$12,E593='PC Receitas'!$O$13,E593='PC Receitas'!$O$14)),-J593,0))</f>
        <v>-97648.480000000069</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Receitas'!$O$6)),J594,IF(AND(L594="Pago",OR(E594='PC Receitas'!$O$7,E594='PC Receitas'!$O$8,E594='PC Receitas'!$O$9,E594='PC Receitas'!$O$10,E594='PC Receitas'!$O$11,E594='PC Receitas'!$O$12,E594='PC Receitas'!$O$13,E594='PC Receitas'!$O$14)),-J594,0))</f>
        <v>-97648.480000000069</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Receitas'!$O$6)),J595,IF(AND(L595="Pago",OR(E595='PC Receitas'!$O$7,E595='PC Receitas'!$O$8,E595='PC Receitas'!$O$9,E595='PC Receitas'!$O$10,E595='PC Receitas'!$O$11,E595='PC Receitas'!$O$12,E595='PC Receitas'!$O$13,E595='PC Receitas'!$O$14)),-J595,0))</f>
        <v>-97648.480000000069</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Receitas'!$O$6)),J596,IF(AND(L596="Pago",OR(E596='PC Receitas'!$O$7,E596='PC Receitas'!$O$8,E596='PC Receitas'!$O$9,E596='PC Receitas'!$O$10,E596='PC Receitas'!$O$11,E596='PC Receitas'!$O$12,E596='PC Receitas'!$O$13,E596='PC Receitas'!$O$14)),-J596,0))</f>
        <v>-97648.480000000069</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Receitas'!$O$6)),J597,IF(AND(L597="Pago",OR(E597='PC Receitas'!$O$7,E597='PC Receitas'!$O$8,E597='PC Receitas'!$O$9,E597='PC Receitas'!$O$10,E597='PC Receitas'!$O$11,E597='PC Receitas'!$O$12,E597='PC Receitas'!$O$13,E597='PC Receitas'!$O$14)),-J597,0))</f>
        <v>-97648.480000000069</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Receitas'!$O$6)),J598,IF(AND(L598="Pago",OR(E598='PC Receitas'!$O$7,E598='PC Receitas'!$O$8,E598='PC Receitas'!$O$9,E598='PC Receitas'!$O$10,E598='PC Receitas'!$O$11,E598='PC Receitas'!$O$12,E598='PC Receitas'!$O$13,E598='PC Receitas'!$O$14)),-J598,0))</f>
        <v>-97648.480000000069</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Receitas'!$O$6)),J599,IF(AND(L599="Pago",OR(E599='PC Receitas'!$O$7,E599='PC Receitas'!$O$8,E599='PC Receitas'!$O$9,E599='PC Receitas'!$O$10,E599='PC Receitas'!$O$11,E599='PC Receitas'!$O$12,E599='PC Receitas'!$O$13,E599='PC Receitas'!$O$14)),-J599,0))</f>
        <v>-97648.480000000069</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Receitas'!$O$6)),J600,IF(AND(L600="Pago",OR(E600='PC Receitas'!$O$7,E600='PC Receitas'!$O$8,E600='PC Receitas'!$O$9,E600='PC Receitas'!$O$10,E600='PC Receitas'!$O$11,E600='PC Receitas'!$O$12,E600='PC Receitas'!$O$13,E600='PC Receitas'!$O$14)),-J600,0))</f>
        <v>-97648.480000000069</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Receitas'!$O$6)),J601,IF(AND(L601="Pago",OR(E601='PC Receitas'!$O$7,E601='PC Receitas'!$O$8,E601='PC Receitas'!$O$9,E601='PC Receitas'!$O$10,E601='PC Receitas'!$O$11,E601='PC Receitas'!$O$12,E601='PC Receitas'!$O$13,E601='PC Receitas'!$O$14)),-J601,0))</f>
        <v>-97648.480000000069</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Receitas'!$O$6)),J602,IF(AND(L602="Pago",OR(E602='PC Receitas'!$O$7,E602='PC Receitas'!$O$8,E602='PC Receitas'!$O$9,E602='PC Receitas'!$O$10,E602='PC Receitas'!$O$11,E602='PC Receitas'!$O$12,E602='PC Receitas'!$O$13,E602='PC Receitas'!$O$14)),-J602,0))</f>
        <v>-97648.480000000069</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Receitas'!$O$6)),J603,IF(AND(L603="Pago",OR(E603='PC Receitas'!$O$7,E603='PC Receitas'!$O$8,E603='PC Receitas'!$O$9,E603='PC Receitas'!$O$10,E603='PC Receitas'!$O$11,E603='PC Receitas'!$O$12,E603='PC Receitas'!$O$13,E603='PC Receitas'!$O$14)),-J603,0))</f>
        <v>-97648.480000000069</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Receitas'!$O$6)),J604,IF(AND(L604="Pago",OR(E604='PC Receitas'!$O$7,E604='PC Receitas'!$O$8,E604='PC Receitas'!$O$9,E604='PC Receitas'!$O$10,E604='PC Receitas'!$O$11,E604='PC Receitas'!$O$12,E604='PC Receitas'!$O$13,E604='PC Receitas'!$O$14)),-J604,0))</f>
        <v>-97648.480000000069</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Receitas'!$O$6)),J605,IF(AND(L605="Pago",OR(E605='PC Receitas'!$O$7,E605='PC Receitas'!$O$8,E605='PC Receitas'!$O$9,E605='PC Receitas'!$O$10,E605='PC Receitas'!$O$11,E605='PC Receitas'!$O$12,E605='PC Receitas'!$O$13,E605='PC Receitas'!$O$14)),-J605,0))</f>
        <v>-97648.480000000069</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7"/>
      <c r="N606" s="28"/>
    </row>
    <row r="607" spans="1:23" x14ac:dyDescent="0.25">
      <c r="F607" s="21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6" t="s">
        <v>108</v>
      </c>
      <c r="D1" s="236"/>
      <c r="E1" s="236"/>
      <c r="F1" s="236"/>
      <c r="G1" s="236"/>
      <c r="H1" s="236"/>
      <c r="I1" s="236"/>
      <c r="J1" s="236"/>
      <c r="K1" s="236"/>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51" t="s">
        <v>247</v>
      </c>
      <c r="F4" s="252"/>
      <c r="G4" s="252"/>
      <c r="H4" s="253"/>
      <c r="J4" s="254" t="s">
        <v>24</v>
      </c>
      <c r="K4" s="254"/>
    </row>
    <row r="5" spans="1:43" ht="5.25" customHeight="1" x14ac:dyDescent="0.25">
      <c r="A5" s="169"/>
      <c r="C5" s="7"/>
      <c r="D5" s="6"/>
      <c r="E5" s="25"/>
      <c r="F5" s="25"/>
      <c r="G5" s="25"/>
      <c r="H5" s="25"/>
      <c r="J5" s="254"/>
      <c r="K5" s="254"/>
    </row>
    <row r="6" spans="1:43" ht="24.75" customHeight="1" thickBot="1" x14ac:dyDescent="0.3">
      <c r="A6" s="169"/>
      <c r="C6" s="25"/>
      <c r="D6" s="1"/>
      <c r="E6" s="189" t="s">
        <v>13</v>
      </c>
      <c r="F6" s="190" t="s">
        <v>21</v>
      </c>
      <c r="G6" s="190" t="s">
        <v>22</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7" t="s">
        <v>25</v>
      </c>
      <c r="K7" s="238">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7"/>
      <c r="K8" s="239"/>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9" t="s">
        <v>26</v>
      </c>
      <c r="K9" s="238">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50"/>
      <c r="K10" s="239"/>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7" t="s">
        <v>28</v>
      </c>
      <c r="K11" s="238">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7"/>
      <c r="K12" s="239"/>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6" t="s">
        <v>108</v>
      </c>
      <c r="D1" s="236"/>
      <c r="E1" s="236"/>
      <c r="F1" s="236"/>
      <c r="G1" s="236"/>
      <c r="H1" s="236"/>
      <c r="I1" s="236"/>
      <c r="J1" s="236"/>
      <c r="K1" s="236"/>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51" t="s">
        <v>247</v>
      </c>
      <c r="F4" s="252"/>
      <c r="G4" s="252"/>
      <c r="H4" s="253"/>
      <c r="J4" s="254" t="s">
        <v>24</v>
      </c>
      <c r="K4" s="254"/>
    </row>
    <row r="5" spans="1:42" ht="5.25" customHeight="1" x14ac:dyDescent="0.25">
      <c r="A5" s="169"/>
      <c r="C5" s="7"/>
      <c r="D5" s="6"/>
      <c r="E5" s="25"/>
      <c r="F5" s="25"/>
      <c r="G5" s="25"/>
      <c r="H5" s="25"/>
      <c r="J5" s="254"/>
      <c r="K5" s="254"/>
    </row>
    <row r="6" spans="1:42" ht="24.75" customHeight="1" thickBot="1" x14ac:dyDescent="0.3">
      <c r="A6" s="169"/>
      <c r="C6" s="25"/>
      <c r="D6" s="1"/>
      <c r="E6" s="189" t="s">
        <v>13</v>
      </c>
      <c r="F6" s="190" t="s">
        <v>85</v>
      </c>
      <c r="G6" s="190" t="s">
        <v>86</v>
      </c>
      <c r="H6" s="190" t="s">
        <v>23</v>
      </c>
      <c r="J6" s="255"/>
      <c r="K6" s="255"/>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7" t="s">
        <v>340</v>
      </c>
      <c r="K7" s="238">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7"/>
      <c r="K8" s="239"/>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9" t="s">
        <v>341</v>
      </c>
      <c r="K9" s="238">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50"/>
      <c r="K10" s="239"/>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7" t="s">
        <v>87</v>
      </c>
      <c r="K11" s="238">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7"/>
      <c r="K12" s="239"/>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6" t="s">
        <v>109</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91" t="s">
        <v>308</v>
      </c>
      <c r="D4" s="192" t="s">
        <v>66</v>
      </c>
      <c r="E4" s="192" t="s">
        <v>67</v>
      </c>
      <c r="F4" s="192" t="s">
        <v>68</v>
      </c>
      <c r="G4" s="192" t="s">
        <v>69</v>
      </c>
      <c r="H4" s="192" t="s">
        <v>70</v>
      </c>
      <c r="I4" s="192" t="s">
        <v>71</v>
      </c>
      <c r="J4" s="192" t="s">
        <v>72</v>
      </c>
      <c r="K4" s="192" t="s">
        <v>73</v>
      </c>
      <c r="L4" s="192" t="s">
        <v>74</v>
      </c>
      <c r="M4" s="192" t="s">
        <v>75</v>
      </c>
      <c r="N4" s="192" t="s">
        <v>76</v>
      </c>
      <c r="O4" s="192" t="s">
        <v>77</v>
      </c>
      <c r="P4" s="192"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3"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3"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3"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3"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3"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3"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9" t="s">
        <v>239</v>
      </c>
      <c r="D14" s="229"/>
      <c r="E14" s="229"/>
      <c r="F14" s="229"/>
      <c r="G14" s="229"/>
      <c r="H14" s="229"/>
      <c r="I14" s="229"/>
      <c r="J14" s="229"/>
      <c r="K14" s="229"/>
      <c r="L14" s="229"/>
      <c r="M14" s="229"/>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6" t="s">
        <v>109</v>
      </c>
      <c r="D1" s="236"/>
      <c r="E1" s="236"/>
      <c r="F1" s="236"/>
      <c r="G1" s="236"/>
      <c r="H1" s="236"/>
      <c r="I1" s="236"/>
      <c r="J1" s="236"/>
      <c r="K1" s="236"/>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60" t="s">
        <v>307</v>
      </c>
      <c r="D4" s="260"/>
      <c r="E4" s="192" t="s">
        <v>243</v>
      </c>
      <c r="F4" s="192" t="s">
        <v>65</v>
      </c>
      <c r="G4" s="192" t="s">
        <v>244</v>
      </c>
      <c r="H4" s="192" t="s">
        <v>237</v>
      </c>
      <c r="I4" s="192" t="s">
        <v>245</v>
      </c>
      <c r="J4" s="192" t="s">
        <v>238</v>
      </c>
      <c r="K4" s="192" t="s">
        <v>246</v>
      </c>
      <c r="L4" s="192" t="s">
        <v>247</v>
      </c>
      <c r="M4" s="192" t="s">
        <v>248</v>
      </c>
      <c r="N4" s="192" t="s">
        <v>249</v>
      </c>
      <c r="O4" s="192" t="s">
        <v>250</v>
      </c>
      <c r="P4" s="192" t="s">
        <v>251</v>
      </c>
      <c r="Q4" s="192"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62" t="s">
        <v>92</v>
      </c>
      <c r="D6" s="262"/>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62" t="s">
        <v>88</v>
      </c>
      <c r="D7" s="262"/>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62" t="s">
        <v>89</v>
      </c>
      <c r="D8" s="262"/>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62" t="s">
        <v>90</v>
      </c>
      <c r="D9" s="262"/>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62" t="s">
        <v>309</v>
      </c>
      <c r="D10" s="262"/>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62" t="s">
        <v>63</v>
      </c>
      <c r="D11" s="262"/>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63" t="s">
        <v>93</v>
      </c>
      <c r="D12" s="264"/>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62" t="s">
        <v>313</v>
      </c>
      <c r="D13" s="262"/>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62" t="s">
        <v>1334</v>
      </c>
      <c r="D14" s="262"/>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60" t="s">
        <v>92</v>
      </c>
      <c r="D16" s="260"/>
      <c r="E16" s="194">
        <f>E18+E118</f>
        <v>0</v>
      </c>
      <c r="F16" s="194">
        <f t="shared" ref="F16:Q16" si="9">F18+F118</f>
        <v>0</v>
      </c>
      <c r="G16" s="194">
        <f t="shared" si="9"/>
        <v>0</v>
      </c>
      <c r="H16" s="194">
        <f t="shared" si="9"/>
        <v>0</v>
      </c>
      <c r="I16" s="194">
        <f t="shared" si="9"/>
        <v>0</v>
      </c>
      <c r="J16" s="194">
        <f t="shared" si="9"/>
        <v>0</v>
      </c>
      <c r="K16" s="194">
        <f t="shared" si="9"/>
        <v>0</v>
      </c>
      <c r="L16" s="194">
        <f t="shared" si="9"/>
        <v>0</v>
      </c>
      <c r="M16" s="194">
        <f t="shared" si="9"/>
        <v>0</v>
      </c>
      <c r="N16" s="194">
        <f t="shared" si="9"/>
        <v>0</v>
      </c>
      <c r="O16" s="194">
        <f t="shared" si="9"/>
        <v>0</v>
      </c>
      <c r="P16" s="194">
        <f t="shared" si="9"/>
        <v>0</v>
      </c>
      <c r="Q16" s="194">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5" t="str">
        <f>'PC Receitas'!C4</f>
        <v>4.1</v>
      </c>
      <c r="D18" s="196" t="str">
        <f>VLOOKUP(C18,'PC Receitas'!C4:D103,2,FALSE)</f>
        <v>RECEITAS COM PRODUTO</v>
      </c>
      <c r="E18" s="197">
        <f t="shared" ref="E18:Q18" si="10">SUM(E19:E117)</f>
        <v>0</v>
      </c>
      <c r="F18" s="197">
        <f t="shared" si="10"/>
        <v>0</v>
      </c>
      <c r="G18" s="197">
        <f t="shared" si="10"/>
        <v>0</v>
      </c>
      <c r="H18" s="197">
        <f t="shared" si="10"/>
        <v>0</v>
      </c>
      <c r="I18" s="197">
        <f t="shared" si="10"/>
        <v>0</v>
      </c>
      <c r="J18" s="197">
        <f t="shared" si="10"/>
        <v>0</v>
      </c>
      <c r="K18" s="197">
        <f t="shared" si="10"/>
        <v>0</v>
      </c>
      <c r="L18" s="197">
        <f t="shared" si="10"/>
        <v>0</v>
      </c>
      <c r="M18" s="197">
        <f t="shared" si="10"/>
        <v>0</v>
      </c>
      <c r="N18" s="197">
        <f t="shared" si="10"/>
        <v>0</v>
      </c>
      <c r="O18" s="197">
        <f t="shared" si="10"/>
        <v>0</v>
      </c>
      <c r="P18" s="197">
        <f t="shared" si="10"/>
        <v>0</v>
      </c>
      <c r="Q18" s="197">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8" t="str">
        <f>'PC Receitas'!G$4</f>
        <v>4.2</v>
      </c>
      <c r="D118" s="199" t="str">
        <f>VLOOKUP(C118,'PC Receitas'!$G$4:$H$19,2,FALSE)</f>
        <v>RECEITAS COM SERVIÇOS</v>
      </c>
      <c r="E118" s="197">
        <f t="shared" ref="E118:Q118" si="13">SUM(E119:E217)</f>
        <v>0</v>
      </c>
      <c r="F118" s="197">
        <f t="shared" si="13"/>
        <v>0</v>
      </c>
      <c r="G118" s="197">
        <f t="shared" si="13"/>
        <v>0</v>
      </c>
      <c r="H118" s="197">
        <f t="shared" si="13"/>
        <v>0</v>
      </c>
      <c r="I118" s="197">
        <f t="shared" si="13"/>
        <v>0</v>
      </c>
      <c r="J118" s="197">
        <f t="shared" si="13"/>
        <v>0</v>
      </c>
      <c r="K118" s="197">
        <f t="shared" si="13"/>
        <v>0</v>
      </c>
      <c r="L118" s="197">
        <f t="shared" si="13"/>
        <v>0</v>
      </c>
      <c r="M118" s="197">
        <f t="shared" si="13"/>
        <v>0</v>
      </c>
      <c r="N118" s="197">
        <f t="shared" si="13"/>
        <v>0</v>
      </c>
      <c r="O118" s="197">
        <f t="shared" si="13"/>
        <v>0</v>
      </c>
      <c r="P118" s="197">
        <f t="shared" si="13"/>
        <v>0</v>
      </c>
      <c r="Q118" s="197">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60" t="s">
        <v>88</v>
      </c>
      <c r="D219" s="260"/>
      <c r="E219" s="194">
        <f>E221+E321</f>
        <v>0</v>
      </c>
      <c r="F219" s="194">
        <f t="shared" ref="F219:Q219" si="16">F221+F321</f>
        <v>0</v>
      </c>
      <c r="G219" s="194">
        <f t="shared" si="16"/>
        <v>0</v>
      </c>
      <c r="H219" s="194">
        <f t="shared" si="16"/>
        <v>0</v>
      </c>
      <c r="I219" s="194">
        <f t="shared" si="16"/>
        <v>0</v>
      </c>
      <c r="J219" s="194">
        <f t="shared" si="16"/>
        <v>0</v>
      </c>
      <c r="K219" s="194">
        <f t="shared" si="16"/>
        <v>0</v>
      </c>
      <c r="L219" s="194">
        <f t="shared" si="16"/>
        <v>209.35</v>
      </c>
      <c r="M219" s="194">
        <f t="shared" si="16"/>
        <v>127.17</v>
      </c>
      <c r="N219" s="194">
        <f t="shared" si="16"/>
        <v>0</v>
      </c>
      <c r="O219" s="194">
        <f t="shared" si="16"/>
        <v>0</v>
      </c>
      <c r="P219" s="194">
        <f t="shared" si="16"/>
        <v>0</v>
      </c>
      <c r="Q219" s="194">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5" t="str">
        <f>'PC Despesas'!C$4</f>
        <v>5.1</v>
      </c>
      <c r="D221" s="196" t="str">
        <f>VLOOKUP(C221,'PC Despesas'!$C$4:$D$103,2,FALSE)</f>
        <v>DESPESAS COM PRODUTOS</v>
      </c>
      <c r="E221" s="197">
        <f t="shared" ref="E221:Q221" si="17">SUM(E222:E320)</f>
        <v>0</v>
      </c>
      <c r="F221" s="197">
        <f t="shared" si="17"/>
        <v>0</v>
      </c>
      <c r="G221" s="197">
        <f t="shared" si="17"/>
        <v>0</v>
      </c>
      <c r="H221" s="197">
        <f t="shared" si="17"/>
        <v>0</v>
      </c>
      <c r="I221" s="197">
        <f t="shared" si="17"/>
        <v>0</v>
      </c>
      <c r="J221" s="197">
        <f t="shared" si="17"/>
        <v>0</v>
      </c>
      <c r="K221" s="197">
        <f t="shared" si="17"/>
        <v>0</v>
      </c>
      <c r="L221" s="197">
        <f t="shared" si="17"/>
        <v>0</v>
      </c>
      <c r="M221" s="197">
        <f t="shared" si="17"/>
        <v>0</v>
      </c>
      <c r="N221" s="197">
        <f t="shared" si="17"/>
        <v>0</v>
      </c>
      <c r="O221" s="197">
        <f t="shared" si="17"/>
        <v>0</v>
      </c>
      <c r="P221" s="197">
        <f t="shared" si="17"/>
        <v>0</v>
      </c>
      <c r="Q221" s="197">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5" t="str">
        <f>'PC Despesas'!F$4</f>
        <v>5.2</v>
      </c>
      <c r="D321" s="196" t="str">
        <f>VLOOKUP(C321,'PC Despesas'!$F$4:$G$103,2,FALSE)</f>
        <v>DESPESAS COM SERVIÇOS</v>
      </c>
      <c r="E321" s="197">
        <f t="shared" ref="E321:Q321" si="20">SUM(E322:E420)</f>
        <v>0</v>
      </c>
      <c r="F321" s="197">
        <f t="shared" si="20"/>
        <v>0</v>
      </c>
      <c r="G321" s="197">
        <f t="shared" si="20"/>
        <v>0</v>
      </c>
      <c r="H321" s="197">
        <f t="shared" si="20"/>
        <v>0</v>
      </c>
      <c r="I321" s="197">
        <f t="shared" si="20"/>
        <v>0</v>
      </c>
      <c r="J321" s="197">
        <f t="shared" si="20"/>
        <v>0</v>
      </c>
      <c r="K321" s="197">
        <f t="shared" si="20"/>
        <v>0</v>
      </c>
      <c r="L321" s="197">
        <f t="shared" si="20"/>
        <v>209.35</v>
      </c>
      <c r="M321" s="197">
        <f t="shared" si="20"/>
        <v>127.17</v>
      </c>
      <c r="N321" s="197">
        <f t="shared" si="20"/>
        <v>0</v>
      </c>
      <c r="O321" s="197">
        <f t="shared" si="20"/>
        <v>0</v>
      </c>
      <c r="P321" s="197">
        <f t="shared" si="20"/>
        <v>0</v>
      </c>
      <c r="Q321" s="197">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6" t="s">
        <v>110</v>
      </c>
      <c r="D422" s="257"/>
      <c r="E422" s="194">
        <f t="shared" ref="E422:P422" si="23">E16-E219</f>
        <v>0</v>
      </c>
      <c r="F422" s="194">
        <f t="shared" si="23"/>
        <v>0</v>
      </c>
      <c r="G422" s="194">
        <f t="shared" si="23"/>
        <v>0</v>
      </c>
      <c r="H422" s="194">
        <f t="shared" si="23"/>
        <v>0</v>
      </c>
      <c r="I422" s="194">
        <f t="shared" si="23"/>
        <v>0</v>
      </c>
      <c r="J422" s="194">
        <f t="shared" si="23"/>
        <v>0</v>
      </c>
      <c r="K422" s="194">
        <f t="shared" si="23"/>
        <v>0</v>
      </c>
      <c r="L422" s="194">
        <f t="shared" si="23"/>
        <v>-209.35</v>
      </c>
      <c r="M422" s="194">
        <f t="shared" si="23"/>
        <v>-127.17</v>
      </c>
      <c r="N422" s="194">
        <f t="shared" si="23"/>
        <v>0</v>
      </c>
      <c r="O422" s="194">
        <f t="shared" si="23"/>
        <v>0</v>
      </c>
      <c r="P422" s="194">
        <f t="shared" si="23"/>
        <v>0</v>
      </c>
      <c r="Q422" s="194">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8" t="s">
        <v>90</v>
      </c>
      <c r="D424" s="259"/>
      <c r="E424" s="194">
        <f>E426+E626+E526</f>
        <v>0</v>
      </c>
      <c r="F424" s="194">
        <f t="shared" ref="F424:P424" si="24">F426+F626+F526</f>
        <v>0</v>
      </c>
      <c r="G424" s="194">
        <f t="shared" si="24"/>
        <v>0</v>
      </c>
      <c r="H424" s="194">
        <f t="shared" si="24"/>
        <v>0</v>
      </c>
      <c r="I424" s="194">
        <f t="shared" si="24"/>
        <v>0</v>
      </c>
      <c r="J424" s="194">
        <f t="shared" si="24"/>
        <v>0</v>
      </c>
      <c r="K424" s="194">
        <f t="shared" si="24"/>
        <v>0</v>
      </c>
      <c r="L424" s="194">
        <f t="shared" si="24"/>
        <v>332.35</v>
      </c>
      <c r="M424" s="194">
        <f t="shared" si="24"/>
        <v>127.17</v>
      </c>
      <c r="N424" s="194">
        <f t="shared" si="24"/>
        <v>0</v>
      </c>
      <c r="O424" s="194">
        <f t="shared" si="24"/>
        <v>0</v>
      </c>
      <c r="P424" s="194">
        <f t="shared" si="24"/>
        <v>0</v>
      </c>
      <c r="Q424" s="194">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5" t="s">
        <v>144</v>
      </c>
      <c r="D426" s="196" t="str">
        <f>VLOOKUP(C426,'PC Despesas'!$L$4:$M$103,2,FALSE)</f>
        <v>DESPESAS COM RH</v>
      </c>
      <c r="E426" s="197">
        <f t="shared" ref="E426:Q426" si="25">SUM(E427:E525)</f>
        <v>0</v>
      </c>
      <c r="F426" s="197">
        <f t="shared" si="25"/>
        <v>0</v>
      </c>
      <c r="G426" s="197">
        <f t="shared" si="25"/>
        <v>0</v>
      </c>
      <c r="H426" s="197">
        <f t="shared" si="25"/>
        <v>0</v>
      </c>
      <c r="I426" s="197">
        <f t="shared" si="25"/>
        <v>0</v>
      </c>
      <c r="J426" s="197">
        <f t="shared" si="25"/>
        <v>0</v>
      </c>
      <c r="K426" s="197">
        <f t="shared" si="25"/>
        <v>0</v>
      </c>
      <c r="L426" s="197">
        <f t="shared" si="25"/>
        <v>209.35</v>
      </c>
      <c r="M426" s="197">
        <f t="shared" si="25"/>
        <v>127.17</v>
      </c>
      <c r="N426" s="197">
        <f t="shared" si="25"/>
        <v>0</v>
      </c>
      <c r="O426" s="197">
        <f t="shared" si="25"/>
        <v>0</v>
      </c>
      <c r="P426" s="197">
        <f t="shared" si="25"/>
        <v>0</v>
      </c>
      <c r="Q426" s="197">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5" t="s">
        <v>145</v>
      </c>
      <c r="D526" s="196" t="str">
        <f>VLOOKUP(C526,'PC Despesas'!$O$4:$P$103,2,FALSE)</f>
        <v>DESPESAS OPERACIONAIS</v>
      </c>
      <c r="E526" s="197">
        <f t="shared" ref="E526:Q526" si="28">SUM(E527:E625)</f>
        <v>0</v>
      </c>
      <c r="F526" s="197">
        <f t="shared" si="28"/>
        <v>0</v>
      </c>
      <c r="G526" s="197">
        <f t="shared" si="28"/>
        <v>0</v>
      </c>
      <c r="H526" s="197">
        <f t="shared" si="28"/>
        <v>0</v>
      </c>
      <c r="I526" s="197">
        <f t="shared" si="28"/>
        <v>0</v>
      </c>
      <c r="J526" s="197">
        <f t="shared" si="28"/>
        <v>0</v>
      </c>
      <c r="K526" s="197">
        <f t="shared" si="28"/>
        <v>0</v>
      </c>
      <c r="L526" s="197">
        <f t="shared" si="28"/>
        <v>123</v>
      </c>
      <c r="M526" s="197">
        <f t="shared" si="28"/>
        <v>0</v>
      </c>
      <c r="N526" s="197">
        <f t="shared" si="28"/>
        <v>0</v>
      </c>
      <c r="O526" s="197">
        <f t="shared" si="28"/>
        <v>0</v>
      </c>
      <c r="P526" s="197">
        <f t="shared" si="28"/>
        <v>0</v>
      </c>
      <c r="Q526" s="197">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5" t="s">
        <v>146</v>
      </c>
      <c r="D626" s="196" t="str">
        <f>VLOOKUP(C626,'PC Despesas'!$R$4:$S$103,2,FALSE)</f>
        <v>DESPESAS DE MARKETING</v>
      </c>
      <c r="E626" s="197">
        <f t="shared" ref="E626:Q626" si="31">SUM(E627:E725)</f>
        <v>0</v>
      </c>
      <c r="F626" s="197">
        <f t="shared" si="31"/>
        <v>0</v>
      </c>
      <c r="G626" s="197">
        <f t="shared" si="31"/>
        <v>0</v>
      </c>
      <c r="H626" s="197">
        <f t="shared" si="31"/>
        <v>0</v>
      </c>
      <c r="I626" s="197">
        <f t="shared" si="31"/>
        <v>0</v>
      </c>
      <c r="J626" s="197">
        <f t="shared" si="31"/>
        <v>0</v>
      </c>
      <c r="K626" s="197">
        <f t="shared" si="31"/>
        <v>0</v>
      </c>
      <c r="L626" s="197">
        <f t="shared" si="31"/>
        <v>0</v>
      </c>
      <c r="M626" s="197">
        <f t="shared" si="31"/>
        <v>0</v>
      </c>
      <c r="N626" s="197">
        <f t="shared" si="31"/>
        <v>0</v>
      </c>
      <c r="O626" s="197">
        <f t="shared" si="31"/>
        <v>0</v>
      </c>
      <c r="P626" s="197">
        <f t="shared" si="31"/>
        <v>0</v>
      </c>
      <c r="Q626" s="197">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8" t="s">
        <v>91</v>
      </c>
      <c r="D727" s="259"/>
      <c r="E727" s="194">
        <f>E729-E829</f>
        <v>0</v>
      </c>
      <c r="F727" s="194">
        <f t="shared" ref="F727:Q727" si="34">F729-F829</f>
        <v>0</v>
      </c>
      <c r="G727" s="194">
        <f t="shared" si="34"/>
        <v>0</v>
      </c>
      <c r="H727" s="194">
        <f t="shared" si="34"/>
        <v>0</v>
      </c>
      <c r="I727" s="194">
        <f t="shared" si="34"/>
        <v>0</v>
      </c>
      <c r="J727" s="194">
        <f t="shared" si="34"/>
        <v>0</v>
      </c>
      <c r="K727" s="194">
        <f t="shared" si="34"/>
        <v>0</v>
      </c>
      <c r="L727" s="194">
        <f t="shared" si="34"/>
        <v>0</v>
      </c>
      <c r="M727" s="194">
        <f t="shared" si="34"/>
        <v>0</v>
      </c>
      <c r="N727" s="194">
        <f t="shared" si="34"/>
        <v>0</v>
      </c>
      <c r="O727" s="194">
        <f t="shared" si="34"/>
        <v>0</v>
      </c>
      <c r="P727" s="194">
        <f t="shared" si="34"/>
        <v>0</v>
      </c>
      <c r="Q727" s="194">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8" t="str">
        <f>'PC Receitas'!J$4</f>
        <v>4.3</v>
      </c>
      <c r="D729" s="200" t="str">
        <f>VLOOKUP(C729,'PC Receitas'!$J$4:$K$19,2,FALSE)</f>
        <v>RECEITAS NÃO OPERACIONAIS</v>
      </c>
      <c r="E729" s="197">
        <f t="shared" ref="E729:Q729" si="35">SUM(E730:E828)</f>
        <v>0</v>
      </c>
      <c r="F729" s="197">
        <f t="shared" si="35"/>
        <v>0</v>
      </c>
      <c r="G729" s="197">
        <f t="shared" si="35"/>
        <v>0</v>
      </c>
      <c r="H729" s="197">
        <f t="shared" si="35"/>
        <v>0</v>
      </c>
      <c r="I729" s="197">
        <f t="shared" si="35"/>
        <v>0</v>
      </c>
      <c r="J729" s="197">
        <f t="shared" si="35"/>
        <v>0</v>
      </c>
      <c r="K729" s="197">
        <f t="shared" si="35"/>
        <v>0</v>
      </c>
      <c r="L729" s="197">
        <f t="shared" si="35"/>
        <v>0</v>
      </c>
      <c r="M729" s="197">
        <f t="shared" si="35"/>
        <v>0</v>
      </c>
      <c r="N729" s="197">
        <f t="shared" si="35"/>
        <v>0</v>
      </c>
      <c r="O729" s="197">
        <f t="shared" si="35"/>
        <v>0</v>
      </c>
      <c r="P729" s="197">
        <f t="shared" si="35"/>
        <v>0</v>
      </c>
      <c r="Q729" s="197">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5" t="str">
        <f>'PC Despesas'!I4</f>
        <v>5.3</v>
      </c>
      <c r="D829" s="196" t="str">
        <f>VLOOKUP(C829,'PC Despesas'!$I$4:$J$103,2,FALSE)</f>
        <v>DESPESAS NÃO OPERACIONAIS</v>
      </c>
      <c r="E829" s="197">
        <f t="shared" ref="E829:Q829" si="38">SUM(E830:E928)</f>
        <v>0</v>
      </c>
      <c r="F829" s="197">
        <f t="shared" si="38"/>
        <v>0</v>
      </c>
      <c r="G829" s="197">
        <f t="shared" si="38"/>
        <v>0</v>
      </c>
      <c r="H829" s="197">
        <f t="shared" si="38"/>
        <v>0</v>
      </c>
      <c r="I829" s="197">
        <f t="shared" si="38"/>
        <v>0</v>
      </c>
      <c r="J829" s="197">
        <f t="shared" si="38"/>
        <v>0</v>
      </c>
      <c r="K829" s="197">
        <f t="shared" si="38"/>
        <v>0</v>
      </c>
      <c r="L829" s="197">
        <f t="shared" si="38"/>
        <v>0</v>
      </c>
      <c r="M829" s="197">
        <f t="shared" si="38"/>
        <v>0</v>
      </c>
      <c r="N829" s="197">
        <f t="shared" si="38"/>
        <v>0</v>
      </c>
      <c r="O829" s="197">
        <f t="shared" si="38"/>
        <v>0</v>
      </c>
      <c r="P829" s="197">
        <f t="shared" si="38"/>
        <v>0</v>
      </c>
      <c r="Q829" s="197">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5" t="s">
        <v>147</v>
      </c>
      <c r="D930" s="196" t="str">
        <f>VLOOKUP(C930,'PC Despesas'!$U$4:$V$103,2,FALSE)</f>
        <v>IMPOSTOS</v>
      </c>
      <c r="E930" s="197">
        <f>SUM(E931:E1029)</f>
        <v>0</v>
      </c>
      <c r="F930" s="197">
        <f t="shared" ref="F930:O930" si="41">SUM(F931:F1029)</f>
        <v>0</v>
      </c>
      <c r="G930" s="197">
        <f t="shared" si="41"/>
        <v>0</v>
      </c>
      <c r="H930" s="197">
        <f t="shared" si="41"/>
        <v>0</v>
      </c>
      <c r="I930" s="197">
        <f t="shared" si="41"/>
        <v>0</v>
      </c>
      <c r="J930" s="197">
        <f t="shared" si="41"/>
        <v>0</v>
      </c>
      <c r="K930" s="197">
        <f t="shared" si="41"/>
        <v>0</v>
      </c>
      <c r="L930" s="197">
        <f t="shared" si="41"/>
        <v>209.35</v>
      </c>
      <c r="M930" s="197">
        <f t="shared" si="41"/>
        <v>400</v>
      </c>
      <c r="N930" s="197">
        <f t="shared" si="41"/>
        <v>400</v>
      </c>
      <c r="O930" s="197">
        <f t="shared" si="41"/>
        <v>400</v>
      </c>
      <c r="P930" s="197">
        <f>SUM(P931:P1029)</f>
        <v>400</v>
      </c>
      <c r="Q930" s="197">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6" t="s">
        <v>225</v>
      </c>
      <c r="D1031" s="257"/>
      <c r="E1031" s="194">
        <f>E422-E424+E727-E930</f>
        <v>0</v>
      </c>
      <c r="F1031" s="194">
        <f t="shared" ref="F1031:Q1031" si="44">F422-F424+F727-F930</f>
        <v>0</v>
      </c>
      <c r="G1031" s="194">
        <f t="shared" si="44"/>
        <v>0</v>
      </c>
      <c r="H1031" s="194">
        <f t="shared" si="44"/>
        <v>0</v>
      </c>
      <c r="I1031" s="194">
        <f t="shared" si="44"/>
        <v>0</v>
      </c>
      <c r="J1031" s="194">
        <f t="shared" si="44"/>
        <v>0</v>
      </c>
      <c r="K1031" s="194">
        <f t="shared" si="44"/>
        <v>0</v>
      </c>
      <c r="L1031" s="194">
        <f t="shared" si="44"/>
        <v>-751.05000000000007</v>
      </c>
      <c r="M1031" s="194">
        <f t="shared" si="44"/>
        <v>-654.34</v>
      </c>
      <c r="N1031" s="194">
        <f t="shared" si="44"/>
        <v>-400</v>
      </c>
      <c r="O1031" s="194">
        <f t="shared" si="44"/>
        <v>-400</v>
      </c>
      <c r="P1031" s="194">
        <f t="shared" si="44"/>
        <v>-400</v>
      </c>
      <c r="Q1031" s="194">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5" t="s">
        <v>293</v>
      </c>
      <c r="D1033" s="196" t="str">
        <f>VLOOKUP(C1033,'PC Despesas'!$X$4:$Y$103,2,FALSE)</f>
        <v>INVESTIMENTOS</v>
      </c>
      <c r="E1033" s="197">
        <f>SUM(E1034:E1132)</f>
        <v>0</v>
      </c>
      <c r="F1033" s="197">
        <f t="shared" ref="F1033:O1033" si="45">SUM(F1034:F1132)</f>
        <v>0</v>
      </c>
      <c r="G1033" s="197">
        <f t="shared" si="45"/>
        <v>0</v>
      </c>
      <c r="H1033" s="197">
        <f t="shared" si="45"/>
        <v>0</v>
      </c>
      <c r="I1033" s="197">
        <f t="shared" si="45"/>
        <v>0</v>
      </c>
      <c r="J1033" s="197">
        <f t="shared" si="45"/>
        <v>0</v>
      </c>
      <c r="K1033" s="197">
        <f t="shared" si="45"/>
        <v>0</v>
      </c>
      <c r="L1033" s="197">
        <f t="shared" si="45"/>
        <v>0</v>
      </c>
      <c r="M1033" s="197">
        <f t="shared" si="45"/>
        <v>0</v>
      </c>
      <c r="N1033" s="197">
        <f t="shared" si="45"/>
        <v>0</v>
      </c>
      <c r="O1033" s="197">
        <f t="shared" si="45"/>
        <v>0</v>
      </c>
      <c r="P1033" s="197">
        <f>SUM(P1034:P1132)</f>
        <v>0</v>
      </c>
      <c r="Q1033" s="197">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60" t="s">
        <v>86</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203"/>
      <c r="D5" s="204"/>
      <c r="E5" s="205"/>
      <c r="F5" s="204"/>
      <c r="G5" s="204"/>
      <c r="H5" s="204"/>
      <c r="I5" s="204"/>
      <c r="J5" s="205"/>
      <c r="K5" s="205"/>
      <c r="L5" s="205"/>
      <c r="M5" s="205"/>
      <c r="N5" s="205"/>
      <c r="O5" s="205"/>
      <c r="P5" s="205"/>
      <c r="Q5" s="205"/>
    </row>
    <row r="6" spans="1:17" ht="30" customHeight="1" thickTop="1" thickBot="1" x14ac:dyDescent="0.3">
      <c r="A6" s="169"/>
      <c r="C6" s="260" t="s">
        <v>240</v>
      </c>
      <c r="D6" s="260"/>
      <c r="E6" s="206">
        <f>E8+E108+E208+E308+E408+E508+E608+E708</f>
        <v>0</v>
      </c>
      <c r="F6" s="206">
        <f t="shared" ref="F6:P6" si="0">F8+F108+F208+F308+F408+F508+F608+F708</f>
        <v>0</v>
      </c>
      <c r="G6" s="206">
        <f t="shared" si="0"/>
        <v>0</v>
      </c>
      <c r="H6" s="206">
        <f t="shared" si="0"/>
        <v>0</v>
      </c>
      <c r="I6" s="206">
        <f t="shared" si="0"/>
        <v>0</v>
      </c>
      <c r="J6" s="206">
        <f t="shared" si="0"/>
        <v>0</v>
      </c>
      <c r="K6" s="206">
        <f t="shared" si="0"/>
        <v>0</v>
      </c>
      <c r="L6" s="206">
        <f t="shared" si="0"/>
        <v>209.35</v>
      </c>
      <c r="M6" s="206">
        <f t="shared" si="0"/>
        <v>654.34</v>
      </c>
      <c r="N6" s="206">
        <f t="shared" si="0"/>
        <v>400</v>
      </c>
      <c r="O6" s="206">
        <f t="shared" si="0"/>
        <v>400</v>
      </c>
      <c r="P6" s="206">
        <f t="shared" si="0"/>
        <v>400</v>
      </c>
      <c r="Q6" s="206"/>
    </row>
    <row r="7" spans="1:17" ht="17.25" customHeight="1" thickTop="1" thickBot="1" x14ac:dyDescent="0.3">
      <c r="A7" s="169"/>
      <c r="C7" s="265"/>
      <c r="D7" s="265"/>
      <c r="E7" s="53"/>
      <c r="F7" s="53"/>
      <c r="G7" s="53"/>
      <c r="H7" s="53"/>
      <c r="I7" s="53"/>
      <c r="J7" s="53"/>
      <c r="K7" s="53"/>
      <c r="L7" s="53"/>
      <c r="M7" s="53"/>
      <c r="N7" s="53"/>
      <c r="O7" s="53"/>
      <c r="P7" s="53"/>
      <c r="Q7" s="53"/>
    </row>
    <row r="8" spans="1:17" ht="30.75" customHeight="1" thickTop="1" thickBot="1" x14ac:dyDescent="0.3">
      <c r="A8" s="169"/>
      <c r="C8" s="195" t="str">
        <f>'PC Despesas'!C4</f>
        <v>5.1</v>
      </c>
      <c r="D8" s="196" t="str">
        <f>VLOOKUP(C8,'PC Despesas'!$C$4:$D$103,2,FALSE)</f>
        <v>DESPESAS COM PRODUTOS</v>
      </c>
      <c r="E8" s="207">
        <f>SUM(E9:E107)</f>
        <v>0</v>
      </c>
      <c r="F8" s="207">
        <f t="shared" ref="F8:Q8" si="1">SUM(F9:F107)</f>
        <v>0</v>
      </c>
      <c r="G8" s="207">
        <f t="shared" si="1"/>
        <v>0</v>
      </c>
      <c r="H8" s="207">
        <f t="shared" si="1"/>
        <v>0</v>
      </c>
      <c r="I8" s="207">
        <f t="shared" si="1"/>
        <v>0</v>
      </c>
      <c r="J8" s="207">
        <f t="shared" si="1"/>
        <v>0</v>
      </c>
      <c r="K8" s="207">
        <f t="shared" si="1"/>
        <v>0</v>
      </c>
      <c r="L8" s="207">
        <f t="shared" si="1"/>
        <v>0</v>
      </c>
      <c r="M8" s="207">
        <f t="shared" si="1"/>
        <v>0</v>
      </c>
      <c r="N8" s="207">
        <f t="shared" si="1"/>
        <v>0</v>
      </c>
      <c r="O8" s="207">
        <f t="shared" si="1"/>
        <v>0</v>
      </c>
      <c r="P8" s="207">
        <f t="shared" si="1"/>
        <v>0</v>
      </c>
      <c r="Q8" s="207">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8" t="str">
        <f>'PC Despesas'!F4</f>
        <v>5.2</v>
      </c>
      <c r="D108" s="208" t="str">
        <f>VLOOKUP(C108,'PC Despesas'!$F$4:$G$103,2,FALSE)</f>
        <v>DESPESAS COM SERVIÇOS</v>
      </c>
      <c r="E108" s="207">
        <f t="shared" ref="E108:Q108" si="4">SUM(E109:E207)</f>
        <v>0</v>
      </c>
      <c r="F108" s="207">
        <f t="shared" si="4"/>
        <v>0</v>
      </c>
      <c r="G108" s="207">
        <f t="shared" si="4"/>
        <v>0</v>
      </c>
      <c r="H108" s="207">
        <f t="shared" si="4"/>
        <v>0</v>
      </c>
      <c r="I108" s="207">
        <f t="shared" si="4"/>
        <v>0</v>
      </c>
      <c r="J108" s="207">
        <f t="shared" si="4"/>
        <v>0</v>
      </c>
      <c r="K108" s="207">
        <f t="shared" si="4"/>
        <v>0</v>
      </c>
      <c r="L108" s="207">
        <f t="shared" si="4"/>
        <v>0</v>
      </c>
      <c r="M108" s="207">
        <f t="shared" si="4"/>
        <v>127.17</v>
      </c>
      <c r="N108" s="207">
        <f t="shared" si="4"/>
        <v>0</v>
      </c>
      <c r="O108" s="207">
        <f t="shared" si="4"/>
        <v>0</v>
      </c>
      <c r="P108" s="207">
        <f t="shared" si="4"/>
        <v>0</v>
      </c>
      <c r="Q108" s="207">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8" t="str">
        <f>'PC Despesas'!I4</f>
        <v>5.3</v>
      </c>
      <c r="D208" s="209" t="str">
        <f>VLOOKUP(C208,'PC Despesas'!$I$4:$J$103,2,FALSE)</f>
        <v>DESPESAS NÃO OPERACIONAIS</v>
      </c>
      <c r="E208" s="207">
        <f t="shared" ref="E208:Q208" si="7">SUM(E209:E307)</f>
        <v>0</v>
      </c>
      <c r="F208" s="207">
        <f t="shared" si="7"/>
        <v>0</v>
      </c>
      <c r="G208" s="207">
        <f t="shared" si="7"/>
        <v>0</v>
      </c>
      <c r="H208" s="207">
        <f t="shared" si="7"/>
        <v>0</v>
      </c>
      <c r="I208" s="207">
        <f t="shared" si="7"/>
        <v>0</v>
      </c>
      <c r="J208" s="207">
        <f t="shared" si="7"/>
        <v>0</v>
      </c>
      <c r="K208" s="207">
        <f t="shared" si="7"/>
        <v>0</v>
      </c>
      <c r="L208" s="207">
        <f t="shared" si="7"/>
        <v>0</v>
      </c>
      <c r="M208" s="207">
        <f t="shared" si="7"/>
        <v>0</v>
      </c>
      <c r="N208" s="207">
        <f t="shared" si="7"/>
        <v>0</v>
      </c>
      <c r="O208" s="207">
        <f t="shared" si="7"/>
        <v>0</v>
      </c>
      <c r="P208" s="207">
        <f t="shared" si="7"/>
        <v>0</v>
      </c>
      <c r="Q208" s="207">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5" t="str">
        <f>'PC Despesas'!L4</f>
        <v>5.4</v>
      </c>
      <c r="D308" s="196" t="str">
        <f>VLOOKUP(C308,'PC Despesas'!$L$4:$M$103,2,FALSE)</f>
        <v>DESPESAS COM RH</v>
      </c>
      <c r="E308" s="207">
        <f t="shared" ref="E308:Q308" si="10">SUM(E309:E407)</f>
        <v>0</v>
      </c>
      <c r="F308" s="207">
        <f t="shared" si="10"/>
        <v>0</v>
      </c>
      <c r="G308" s="207">
        <f t="shared" si="10"/>
        <v>0</v>
      </c>
      <c r="H308" s="207">
        <f t="shared" si="10"/>
        <v>0</v>
      </c>
      <c r="I308" s="207">
        <f t="shared" si="10"/>
        <v>0</v>
      </c>
      <c r="J308" s="207">
        <f t="shared" si="10"/>
        <v>0</v>
      </c>
      <c r="K308" s="207">
        <f t="shared" si="10"/>
        <v>0</v>
      </c>
      <c r="L308" s="207">
        <f t="shared" si="10"/>
        <v>0</v>
      </c>
      <c r="M308" s="207">
        <f t="shared" si="10"/>
        <v>127.17</v>
      </c>
      <c r="N308" s="207">
        <f t="shared" si="10"/>
        <v>0</v>
      </c>
      <c r="O308" s="207">
        <f t="shared" si="10"/>
        <v>0</v>
      </c>
      <c r="P308" s="207">
        <f t="shared" si="10"/>
        <v>0</v>
      </c>
      <c r="Q308" s="207">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5" t="str">
        <f>'PC Despesas'!O4</f>
        <v>5.5</v>
      </c>
      <c r="D408" s="196" t="str">
        <f>VLOOKUP(C408,'PC Despesas'!$O$4:$P$103,2,FALSE)</f>
        <v>DESPESAS OPERACIONAIS</v>
      </c>
      <c r="E408" s="207">
        <f t="shared" ref="E408:Q408" si="13">SUM(E409:E507)</f>
        <v>0</v>
      </c>
      <c r="F408" s="207">
        <f t="shared" si="13"/>
        <v>0</v>
      </c>
      <c r="G408" s="207">
        <f t="shared" si="13"/>
        <v>0</v>
      </c>
      <c r="H408" s="207">
        <f t="shared" si="13"/>
        <v>0</v>
      </c>
      <c r="I408" s="207">
        <f t="shared" si="13"/>
        <v>0</v>
      </c>
      <c r="J408" s="207">
        <f t="shared" si="13"/>
        <v>0</v>
      </c>
      <c r="K408" s="207">
        <f t="shared" si="13"/>
        <v>0</v>
      </c>
      <c r="L408" s="207">
        <f t="shared" si="13"/>
        <v>0</v>
      </c>
      <c r="M408" s="207">
        <f t="shared" si="13"/>
        <v>0</v>
      </c>
      <c r="N408" s="207">
        <f t="shared" si="13"/>
        <v>0</v>
      </c>
      <c r="O408" s="207">
        <f t="shared" si="13"/>
        <v>0</v>
      </c>
      <c r="P408" s="207">
        <f t="shared" si="13"/>
        <v>0</v>
      </c>
      <c r="Q408" s="207">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5" t="str">
        <f>'PC Despesas'!R4</f>
        <v>5.6</v>
      </c>
      <c r="D508" s="196" t="str">
        <f>VLOOKUP(C508,'PC Despesas'!$R$4:$S$103,2,FALSE)</f>
        <v>DESPESAS DE MARKETING</v>
      </c>
      <c r="E508" s="207">
        <f t="shared" ref="E508:Q508" si="16">SUM(E509:E607)</f>
        <v>0</v>
      </c>
      <c r="F508" s="207">
        <f t="shared" si="16"/>
        <v>0</v>
      </c>
      <c r="G508" s="207">
        <f t="shared" si="16"/>
        <v>0</v>
      </c>
      <c r="H508" s="207">
        <f t="shared" si="16"/>
        <v>0</v>
      </c>
      <c r="I508" s="207">
        <f t="shared" si="16"/>
        <v>0</v>
      </c>
      <c r="J508" s="207">
        <f t="shared" si="16"/>
        <v>0</v>
      </c>
      <c r="K508" s="207">
        <f t="shared" si="16"/>
        <v>0</v>
      </c>
      <c r="L508" s="207">
        <f t="shared" si="16"/>
        <v>0</v>
      </c>
      <c r="M508" s="207">
        <f t="shared" si="16"/>
        <v>0</v>
      </c>
      <c r="N508" s="207">
        <f t="shared" si="16"/>
        <v>0</v>
      </c>
      <c r="O508" s="207">
        <f t="shared" si="16"/>
        <v>0</v>
      </c>
      <c r="P508" s="207">
        <f t="shared" si="16"/>
        <v>0</v>
      </c>
      <c r="Q508" s="207">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5" t="str">
        <f>'PC Despesas'!U4</f>
        <v>5.7</v>
      </c>
      <c r="D608" s="196" t="str">
        <f>VLOOKUP(C608,'PC Despesas'!$U$4:$V$103,2,FALSE)</f>
        <v>IMPOSTOS</v>
      </c>
      <c r="E608" s="207">
        <f t="shared" ref="E608:Q608" si="19">SUM(E609:E707)</f>
        <v>0</v>
      </c>
      <c r="F608" s="207">
        <f t="shared" si="19"/>
        <v>0</v>
      </c>
      <c r="G608" s="207">
        <f t="shared" si="19"/>
        <v>0</v>
      </c>
      <c r="H608" s="207">
        <f t="shared" si="19"/>
        <v>0</v>
      </c>
      <c r="I608" s="207">
        <f t="shared" si="19"/>
        <v>0</v>
      </c>
      <c r="J608" s="207">
        <f t="shared" si="19"/>
        <v>0</v>
      </c>
      <c r="K608" s="207">
        <f t="shared" si="19"/>
        <v>0</v>
      </c>
      <c r="L608" s="207">
        <f t="shared" si="19"/>
        <v>209.35</v>
      </c>
      <c r="M608" s="207">
        <f t="shared" si="19"/>
        <v>400</v>
      </c>
      <c r="N608" s="207">
        <f t="shared" si="19"/>
        <v>400</v>
      </c>
      <c r="O608" s="207">
        <f t="shared" si="19"/>
        <v>400</v>
      </c>
      <c r="P608" s="207">
        <f t="shared" si="19"/>
        <v>400</v>
      </c>
      <c r="Q608" s="207">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5" t="str">
        <f>'PC Despesas'!X4</f>
        <v>5.8</v>
      </c>
      <c r="D708" s="196" t="str">
        <f>VLOOKUP(C708,'PC Despesas'!$X$4:$Y$103,2,FALSE)</f>
        <v>INVESTIMENTOS</v>
      </c>
      <c r="E708" s="207">
        <f>SUM(E709:E807)</f>
        <v>0</v>
      </c>
      <c r="F708" s="207">
        <f t="shared" ref="F708:Q708" si="22">SUM(F709:F807)</f>
        <v>0</v>
      </c>
      <c r="G708" s="207">
        <f t="shared" si="22"/>
        <v>0</v>
      </c>
      <c r="H708" s="207">
        <f t="shared" si="22"/>
        <v>0</v>
      </c>
      <c r="I708" s="207">
        <f t="shared" si="22"/>
        <v>0</v>
      </c>
      <c r="J708" s="207">
        <f t="shared" si="22"/>
        <v>0</v>
      </c>
      <c r="K708" s="207">
        <f t="shared" si="22"/>
        <v>0</v>
      </c>
      <c r="L708" s="207">
        <f t="shared" si="22"/>
        <v>0</v>
      </c>
      <c r="M708" s="207">
        <f t="shared" si="22"/>
        <v>0</v>
      </c>
      <c r="N708" s="207">
        <f t="shared" si="22"/>
        <v>0</v>
      </c>
      <c r="O708" s="207">
        <f t="shared" si="22"/>
        <v>0</v>
      </c>
      <c r="P708" s="207">
        <f t="shared" si="22"/>
        <v>0</v>
      </c>
      <c r="Q708" s="207">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6" t="s">
        <v>109</v>
      </c>
      <c r="D1" s="236"/>
      <c r="E1" s="236"/>
      <c r="F1" s="236"/>
      <c r="G1" s="236"/>
      <c r="H1" s="236"/>
      <c r="I1" s="236"/>
      <c r="J1" s="236"/>
      <c r="K1" s="236"/>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60" t="s">
        <v>85</v>
      </c>
      <c r="D4" s="260"/>
      <c r="E4" s="192" t="s">
        <v>66</v>
      </c>
      <c r="F4" s="192" t="s">
        <v>67</v>
      </c>
      <c r="G4" s="192" t="s">
        <v>68</v>
      </c>
      <c r="H4" s="192" t="s">
        <v>69</v>
      </c>
      <c r="I4" s="192" t="s">
        <v>70</v>
      </c>
      <c r="J4" s="192" t="s">
        <v>71</v>
      </c>
      <c r="K4" s="192" t="s">
        <v>72</v>
      </c>
      <c r="L4" s="192" t="s">
        <v>73</v>
      </c>
      <c r="M4" s="192" t="s">
        <v>74</v>
      </c>
      <c r="N4" s="192" t="s">
        <v>75</v>
      </c>
      <c r="O4" s="192" t="s">
        <v>76</v>
      </c>
      <c r="P4" s="192" t="s">
        <v>77</v>
      </c>
      <c r="Q4" s="192"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60" t="s">
        <v>95</v>
      </c>
      <c r="D6" s="260"/>
      <c r="E6" s="206">
        <f>E8+E108+E208</f>
        <v>0</v>
      </c>
      <c r="F6" s="206">
        <f t="shared" ref="F6:Q6" si="0">F8+F108+F208</f>
        <v>0</v>
      </c>
      <c r="G6" s="206">
        <f t="shared" si="0"/>
        <v>0</v>
      </c>
      <c r="H6" s="206">
        <f t="shared" si="0"/>
        <v>0</v>
      </c>
      <c r="I6" s="206">
        <f t="shared" si="0"/>
        <v>0</v>
      </c>
      <c r="J6" s="206">
        <f t="shared" si="0"/>
        <v>0</v>
      </c>
      <c r="K6" s="206">
        <f t="shared" si="0"/>
        <v>0</v>
      </c>
      <c r="L6" s="206">
        <f t="shared" si="0"/>
        <v>0</v>
      </c>
      <c r="M6" s="206">
        <f t="shared" si="0"/>
        <v>0</v>
      </c>
      <c r="N6" s="206">
        <f t="shared" si="0"/>
        <v>0</v>
      </c>
      <c r="O6" s="206">
        <f t="shared" si="0"/>
        <v>0</v>
      </c>
      <c r="P6" s="206">
        <f t="shared" si="0"/>
        <v>0</v>
      </c>
      <c r="Q6" s="206">
        <f t="shared" si="0"/>
        <v>0</v>
      </c>
    </row>
    <row r="7" spans="1:17" ht="17.25" customHeight="1" thickTop="1" thickBot="1" x14ac:dyDescent="0.3">
      <c r="A7" s="169"/>
      <c r="C7" s="266"/>
      <c r="D7" s="266"/>
      <c r="E7" s="54"/>
      <c r="F7" s="54"/>
      <c r="G7" s="54"/>
      <c r="H7" s="54"/>
      <c r="I7" s="54"/>
      <c r="J7" s="54"/>
      <c r="K7" s="54"/>
      <c r="L7" s="54"/>
      <c r="M7" s="54"/>
      <c r="N7" s="54"/>
      <c r="O7" s="54"/>
      <c r="P7" s="54"/>
      <c r="Q7" s="54"/>
    </row>
    <row r="8" spans="1:17" ht="33.75" customHeight="1" thickTop="1" thickBot="1" x14ac:dyDescent="0.3">
      <c r="A8" s="169"/>
      <c r="C8" s="201" t="str">
        <f>'PC Receitas'!C4</f>
        <v>4.1</v>
      </c>
      <c r="D8" s="210" t="str">
        <f>VLOOKUP(C8,'PC Receitas'!C4:D103,2,FALSE)</f>
        <v>RECEITAS COM PRODUTO</v>
      </c>
      <c r="E8" s="202">
        <f>SUM(E9:E107)</f>
        <v>0</v>
      </c>
      <c r="F8" s="202">
        <f t="shared" ref="F8:P8" si="1">SUM(F9:F107)</f>
        <v>0</v>
      </c>
      <c r="G8" s="202">
        <f t="shared" si="1"/>
        <v>0</v>
      </c>
      <c r="H8" s="202">
        <f t="shared" si="1"/>
        <v>0</v>
      </c>
      <c r="I8" s="202">
        <f t="shared" si="1"/>
        <v>0</v>
      </c>
      <c r="J8" s="202">
        <f t="shared" si="1"/>
        <v>0</v>
      </c>
      <c r="K8" s="202">
        <f t="shared" si="1"/>
        <v>0</v>
      </c>
      <c r="L8" s="202">
        <f t="shared" si="1"/>
        <v>0</v>
      </c>
      <c r="M8" s="202">
        <f t="shared" si="1"/>
        <v>0</v>
      </c>
      <c r="N8" s="202">
        <f t="shared" si="1"/>
        <v>0</v>
      </c>
      <c r="O8" s="202">
        <f t="shared" si="1"/>
        <v>0</v>
      </c>
      <c r="P8" s="202">
        <f t="shared" si="1"/>
        <v>0</v>
      </c>
      <c r="Q8" s="202">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201" t="str">
        <f>'PC Receitas'!G4</f>
        <v>4.2</v>
      </c>
      <c r="D108" s="211" t="str">
        <f>VLOOKUP(C108,'PC Receitas'!$G$4:$H$103,2,FALSE)</f>
        <v>RECEITAS COM SERVIÇOS</v>
      </c>
      <c r="E108" s="202">
        <f>SUM(E109:E207)</f>
        <v>0</v>
      </c>
      <c r="F108" s="202">
        <f t="shared" ref="F108:P108" si="4">SUM(F109:F207)</f>
        <v>0</v>
      </c>
      <c r="G108" s="202">
        <f t="shared" si="4"/>
        <v>0</v>
      </c>
      <c r="H108" s="202">
        <f t="shared" si="4"/>
        <v>0</v>
      </c>
      <c r="I108" s="202">
        <f t="shared" si="4"/>
        <v>0</v>
      </c>
      <c r="J108" s="202">
        <f t="shared" si="4"/>
        <v>0</v>
      </c>
      <c r="K108" s="202">
        <f t="shared" si="4"/>
        <v>0</v>
      </c>
      <c r="L108" s="202">
        <f t="shared" si="4"/>
        <v>0</v>
      </c>
      <c r="M108" s="202">
        <f t="shared" si="4"/>
        <v>0</v>
      </c>
      <c r="N108" s="202">
        <f t="shared" si="4"/>
        <v>0</v>
      </c>
      <c r="O108" s="202">
        <f t="shared" si="4"/>
        <v>0</v>
      </c>
      <c r="P108" s="202">
        <f t="shared" si="4"/>
        <v>0</v>
      </c>
      <c r="Q108" s="202">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201" t="s">
        <v>32</v>
      </c>
      <c r="D208" s="210" t="str">
        <f>VLOOKUP(C208,'PC Receitas'!$J$4:$K$103,2,FALSE)</f>
        <v>RECEITAS NÃO OPERACIONAIS</v>
      </c>
      <c r="E208" s="202">
        <f>SUM(E209:E307)</f>
        <v>0</v>
      </c>
      <c r="F208" s="202">
        <f t="shared" ref="F208:P208" si="7">SUM(F209:F307)</f>
        <v>0</v>
      </c>
      <c r="G208" s="202">
        <f t="shared" si="7"/>
        <v>0</v>
      </c>
      <c r="H208" s="202">
        <f t="shared" si="7"/>
        <v>0</v>
      </c>
      <c r="I208" s="202">
        <f t="shared" si="7"/>
        <v>0</v>
      </c>
      <c r="J208" s="202">
        <f t="shared" si="7"/>
        <v>0</v>
      </c>
      <c r="K208" s="202">
        <f t="shared" si="7"/>
        <v>0</v>
      </c>
      <c r="L208" s="202">
        <f t="shared" si="7"/>
        <v>0</v>
      </c>
      <c r="M208" s="202">
        <f t="shared" si="7"/>
        <v>0</v>
      </c>
      <c r="N208" s="202">
        <f t="shared" si="7"/>
        <v>0</v>
      </c>
      <c r="O208" s="202">
        <f t="shared" si="7"/>
        <v>0</v>
      </c>
      <c r="P208" s="202">
        <f t="shared" si="7"/>
        <v>0</v>
      </c>
      <c r="Q208" s="202">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6" t="s">
        <v>241</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7" t="s">
        <v>96</v>
      </c>
      <c r="D4" s="267"/>
      <c r="E4" s="267"/>
      <c r="F4" s="267"/>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7" t="s">
        <v>99</v>
      </c>
      <c r="D34" s="267"/>
      <c r="E34" s="267"/>
      <c r="F34" s="267"/>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7" t="s">
        <v>100</v>
      </c>
      <c r="D49" s="267"/>
      <c r="E49" s="267"/>
      <c r="I49" s="267" t="s">
        <v>101</v>
      </c>
      <c r="J49" s="267"/>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7" t="s">
        <v>310</v>
      </c>
      <c r="D68" s="267"/>
      <c r="E68" s="267"/>
      <c r="F68" s="267"/>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8" t="s">
        <v>335</v>
      </c>
      <c r="D85" s="268"/>
      <c r="E85" s="268"/>
      <c r="F85" s="268"/>
      <c r="G85" s="268"/>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6" t="s">
        <v>241</v>
      </c>
      <c r="D1" s="236"/>
      <c r="E1" s="236"/>
      <c r="F1" s="236"/>
      <c r="G1" s="236"/>
      <c r="H1" s="236"/>
      <c r="I1" s="236"/>
      <c r="J1" s="236"/>
      <c r="K1" s="236"/>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51" t="s">
        <v>247</v>
      </c>
      <c r="F4" s="252"/>
      <c r="G4" s="252"/>
      <c r="H4" s="253"/>
    </row>
    <row r="5" spans="1:56" ht="7.5" customHeight="1" thickBot="1" x14ac:dyDescent="0.3">
      <c r="A5" s="169"/>
    </row>
    <row r="6" spans="1:56" ht="23.25" customHeight="1" thickTop="1" x14ac:dyDescent="0.25">
      <c r="A6" s="169"/>
      <c r="C6" s="267" t="s">
        <v>312</v>
      </c>
      <c r="D6" s="267"/>
      <c r="E6" s="267"/>
      <c r="F6" s="60">
        <f>SUM(Z7:Z9)</f>
        <v>0</v>
      </c>
      <c r="I6" s="268" t="str">
        <f>"2. Top "&amp;Y8</f>
        <v>2. Top RECEITAS COM PRODUTO</v>
      </c>
      <c r="J6" s="268"/>
      <c r="K6" s="270"/>
      <c r="L6" s="238">
        <f>Z8</f>
        <v>0</v>
      </c>
      <c r="M6" s="269"/>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7" t="str">
        <f>"3. Top "&amp;Y9</f>
        <v>3. Top RECEITAS COM SERVIÇOS</v>
      </c>
      <c r="D24" s="267"/>
      <c r="E24" s="267"/>
      <c r="F24" s="60">
        <f>Z9</f>
        <v>0</v>
      </c>
      <c r="H24" s="13"/>
      <c r="I24" s="268" t="str">
        <f>"4. Top "&amp;Y7</f>
        <v>4. Top RECEITAS NÃO OPERACIONAIS</v>
      </c>
      <c r="J24" s="268"/>
      <c r="K24" s="268"/>
      <c r="L24" s="238">
        <f>Z7</f>
        <v>0</v>
      </c>
      <c r="M24" s="269"/>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7"/>
      <c r="D44" s="267"/>
      <c r="E44" s="267"/>
      <c r="F44" s="267"/>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7"/>
      <c r="D59" s="267"/>
      <c r="E59" s="267"/>
      <c r="I59" s="267"/>
      <c r="J59" s="267"/>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7"/>
      <c r="D78" s="267"/>
      <c r="E78" s="267"/>
      <c r="F78" s="267"/>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8"/>
      <c r="D95" s="268"/>
      <c r="E95" s="268"/>
      <c r="F95" s="268"/>
      <c r="G95" s="268"/>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6" t="s">
        <v>241</v>
      </c>
      <c r="D1" s="236"/>
      <c r="E1" s="236"/>
      <c r="F1" s="236"/>
      <c r="G1" s="236"/>
      <c r="H1" s="236"/>
      <c r="I1" s="236"/>
      <c r="J1" s="236"/>
      <c r="K1" s="236"/>
      <c r="L1" s="236"/>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51" t="s">
        <v>247</v>
      </c>
      <c r="F4" s="252"/>
      <c r="G4" s="252"/>
      <c r="H4" s="253"/>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7" t="s">
        <v>314</v>
      </c>
      <c r="D6" s="267"/>
      <c r="E6" s="267"/>
      <c r="F6" s="74">
        <f>SUM('G. Receitas'!Z10:Z17)</f>
        <v>751.05000000000007</v>
      </c>
      <c r="J6" s="268" t="str">
        <f>"2. "&amp;'G. Receitas'!Y10</f>
        <v>2. DESPESAS COM PRODUTOS</v>
      </c>
      <c r="K6" s="268"/>
      <c r="L6" s="270"/>
      <c r="M6" s="271">
        <f>'G. Receitas'!Z10</f>
        <v>0</v>
      </c>
      <c r="N6" s="271"/>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7" t="str">
        <f>"3. "&amp;'G. Receitas'!Y11</f>
        <v>3. DESPESAS COM SERVIÇOS</v>
      </c>
      <c r="D24" s="267"/>
      <c r="E24" s="267"/>
      <c r="F24" s="74">
        <f>'G. Receitas'!Z11</f>
        <v>209.35</v>
      </c>
      <c r="H24" s="13"/>
      <c r="I24" s="13"/>
      <c r="J24" s="268" t="str">
        <f>"4. "&amp;'G. Receitas'!Y15</f>
        <v>4. DESPESAS NÃO OPERACIONAIS</v>
      </c>
      <c r="K24" s="268"/>
      <c r="L24" s="268"/>
      <c r="M24" s="271">
        <f>'G. Receitas'!Z15</f>
        <v>0</v>
      </c>
      <c r="N24" s="271"/>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7" t="str">
        <f>"5. "&amp;'G. Receitas'!Y12</f>
        <v>5. DESPESAS COM RH</v>
      </c>
      <c r="D44" s="267"/>
      <c r="E44" s="267"/>
      <c r="F44" s="74">
        <f>'G. Receitas'!Z12</f>
        <v>209.35</v>
      </c>
      <c r="H44" s="13"/>
      <c r="I44" s="13"/>
      <c r="J44" s="268" t="str">
        <f>"6. "&amp;'G. Receitas'!Y13</f>
        <v>6. DESPESAS OPERACIONAIS</v>
      </c>
      <c r="K44" s="268"/>
      <c r="L44" s="268"/>
      <c r="M44" s="271">
        <f>'G. Receitas'!Z13</f>
        <v>123</v>
      </c>
      <c r="N44" s="271"/>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7" t="str">
        <f>"7. "&amp;'G. Receitas'!Y14</f>
        <v>7. DESPESAS DE MARKETING</v>
      </c>
      <c r="D62" s="267"/>
      <c r="E62" s="267"/>
      <c r="F62" s="75">
        <f>'G. Receitas'!Z14</f>
        <v>0</v>
      </c>
      <c r="H62" s="13"/>
      <c r="I62" s="13"/>
      <c r="J62" s="268" t="str">
        <f>"8. "&amp;'G. Receitas'!Y16</f>
        <v>8. IMPOSTOS</v>
      </c>
      <c r="K62" s="268"/>
      <c r="L62" s="268"/>
      <c r="M62" s="271">
        <f>'G. Receitas'!Z16</f>
        <v>209.35</v>
      </c>
      <c r="N62" s="271"/>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7" t="str">
        <f>"9. "&amp;'G. Receitas'!Y17</f>
        <v>9. INVESTIMENTOS</v>
      </c>
      <c r="D80" s="267"/>
      <c r="E80" s="267"/>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7"/>
      <c r="D93" s="267"/>
      <c r="E93" s="267"/>
      <c r="F93" s="267"/>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8"/>
      <c r="D115" s="268"/>
      <c r="E115" s="268"/>
      <c r="F115" s="268"/>
      <c r="G115" s="268"/>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6" t="s">
        <v>242</v>
      </c>
      <c r="D1" s="236"/>
      <c r="E1" s="236"/>
      <c r="F1" s="236"/>
      <c r="G1" s="236"/>
      <c r="H1" s="236"/>
      <c r="I1" s="236"/>
      <c r="J1" s="236"/>
      <c r="K1" s="236"/>
      <c r="L1" s="236"/>
      <c r="M1" s="236"/>
      <c r="N1" s="236"/>
      <c r="O1" s="236"/>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8" t="s">
        <v>243</v>
      </c>
      <c r="F4" s="279"/>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201" t="s">
        <v>80</v>
      </c>
      <c r="D6" s="59">
        <f>HLOOKUP($E$4,$C$13:$N$32,2,FALSE)</f>
        <v>0</v>
      </c>
      <c r="E6" s="201" t="s">
        <v>279</v>
      </c>
      <c r="F6" s="59" t="str">
        <f>HLOOKUP($E$4,$C$13:$N$32,7,FALSE)</f>
        <v>-</v>
      </c>
      <c r="G6" s="211" t="s">
        <v>85</v>
      </c>
      <c r="H6" s="91">
        <f>HLOOKUP($E$4,$C$13:$N$32,12,FALSE)</f>
        <v>0</v>
      </c>
      <c r="I6" s="211" t="s">
        <v>87</v>
      </c>
      <c r="J6" s="91">
        <f>IF(HLOOKUP($E$4,$C$13:$N$32,17,FALSE)&lt;0,"-",HLOOKUP($E$4,$C$13:$N$32,17,FALSE))</f>
        <v>0</v>
      </c>
    </row>
    <row r="7" spans="1:20" ht="34.5" customHeight="1" thickTop="1" thickBot="1" x14ac:dyDescent="0.3">
      <c r="A7" s="169"/>
      <c r="C7" s="201" t="s">
        <v>81</v>
      </c>
      <c r="D7" s="93">
        <f>HLOOKUP($E$4,$C$13:$N$32,3,FALSE)</f>
        <v>0</v>
      </c>
      <c r="E7" s="201" t="s">
        <v>280</v>
      </c>
      <c r="F7" s="91">
        <f>HLOOKUP($E$4,$C$13:$N$32,8,FALSE)</f>
        <v>0</v>
      </c>
      <c r="G7" s="211" t="s">
        <v>86</v>
      </c>
      <c r="H7" s="91">
        <f>HLOOKUP($E$4,$C$13:$N$32,13,FALSE)</f>
        <v>0</v>
      </c>
      <c r="I7" s="201" t="s">
        <v>64</v>
      </c>
      <c r="J7" s="91">
        <f>HLOOKUP($E$4,$C$13:$N$32,18,FALSE)</f>
        <v>12927.7</v>
      </c>
    </row>
    <row r="8" spans="1:20" ht="16.5" thickTop="1" thickBot="1" x14ac:dyDescent="0.3">
      <c r="A8" s="169"/>
    </row>
    <row r="9" spans="1:20" ht="33" customHeight="1" thickTop="1" thickBot="1" x14ac:dyDescent="0.3">
      <c r="A9" s="169"/>
      <c r="C9" s="274" t="s">
        <v>102</v>
      </c>
      <c r="D9" s="275"/>
      <c r="E9" s="274" t="s">
        <v>103</v>
      </c>
      <c r="F9" s="275"/>
      <c r="G9" s="274" t="s">
        <v>104</v>
      </c>
      <c r="H9" s="275"/>
      <c r="I9" s="276" t="s">
        <v>105</v>
      </c>
      <c r="J9" s="276"/>
    </row>
    <row r="10" spans="1:20" ht="139.5" customHeight="1" thickTop="1" thickBot="1" x14ac:dyDescent="0.3">
      <c r="A10" s="169"/>
      <c r="C10" s="272" t="str">
        <f>HLOOKUP($E$4,$C$13:$N$32,5,FALSE)</f>
        <v>Suas receitas e despesas se igualaram esse mês. Se puder, busque reduzir custos para o póximo mês que isso pode deixar seu resultado positivo</v>
      </c>
      <c r="D10" s="273"/>
      <c r="E10" s="272" t="str">
        <f>HLOOKUP($E$4,$C$13:$N$32,10,FALSE)</f>
        <v>Mês anterior sem resultado para comparação</v>
      </c>
      <c r="F10" s="273"/>
      <c r="G10" s="272" t="str">
        <f>HLOOKUP($E$4,$C$13:$N$32,15,FALSE)</f>
        <v>Seu contas a pagar e a receber se igualaram esse mês</v>
      </c>
      <c r="H10" s="273"/>
      <c r="I10" s="277" t="str">
        <f>HLOOKUP($E$4,$C$13:$N$32,20,FALSE)</f>
        <v>Sua necessidade de caixa para o mês que vem é menor do que você tem acumulado. Sua empresa está indo bem, mas fique de olho nos meses futuros para não ter surpresas!</v>
      </c>
      <c r="J10" s="277"/>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80" t="s">
        <v>332</v>
      </c>
      <c r="E3" s="280"/>
      <c r="F3" s="280"/>
      <c r="G3" s="280"/>
      <c r="H3" s="280"/>
      <c r="I3" s="280"/>
      <c r="J3" s="280"/>
      <c r="K3" s="280"/>
      <c r="L3" s="280"/>
      <c r="M3" s="280"/>
      <c r="N3" s="280"/>
      <c r="R3" s="120"/>
      <c r="S3" s="120"/>
      <c r="T3" s="120"/>
      <c r="U3" s="120"/>
      <c r="V3" s="120"/>
      <c r="W3" s="120"/>
      <c r="X3" s="120"/>
      <c r="Y3" s="120"/>
      <c r="Z3" s="120"/>
    </row>
    <row r="4" spans="1:26" s="84" customFormat="1" ht="69.75" customHeight="1" x14ac:dyDescent="1.35">
      <c r="A4" s="169"/>
      <c r="B4"/>
      <c r="D4" s="283" t="s">
        <v>331</v>
      </c>
      <c r="E4" s="283"/>
      <c r="F4" s="283"/>
      <c r="G4" s="283"/>
      <c r="H4" s="283"/>
      <c r="I4" s="283"/>
      <c r="J4" s="283"/>
      <c r="K4" s="283"/>
      <c r="L4" s="283"/>
      <c r="M4" s="283"/>
      <c r="N4" s="283"/>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1" t="s">
        <v>316</v>
      </c>
      <c r="E8" s="281"/>
      <c r="F8" s="281"/>
      <c r="G8" s="281"/>
      <c r="H8" s="281"/>
      <c r="I8" s="281"/>
      <c r="J8" s="281"/>
      <c r="K8" s="281"/>
      <c r="L8" s="281"/>
      <c r="M8" s="281"/>
      <c r="N8" s="281"/>
      <c r="O8" s="281"/>
      <c r="P8" s="281"/>
      <c r="Q8" s="281"/>
    </row>
    <row r="9" spans="1:26" ht="70.5" customHeight="1" x14ac:dyDescent="0.25">
      <c r="A9" s="169"/>
      <c r="D9" s="281" t="s">
        <v>321</v>
      </c>
      <c r="E9" s="281"/>
      <c r="F9" s="281"/>
      <c r="G9" s="281"/>
      <c r="H9" s="281"/>
      <c r="I9" s="281"/>
      <c r="J9" s="281"/>
      <c r="K9" s="281"/>
      <c r="L9" s="281"/>
      <c r="M9" s="281"/>
      <c r="N9" s="281"/>
      <c r="O9" s="281"/>
      <c r="P9" s="281"/>
      <c r="Q9" s="281"/>
    </row>
    <row r="10" spans="1:26" ht="70.5" customHeight="1" x14ac:dyDescent="0.25">
      <c r="A10" s="169"/>
      <c r="D10" s="281" t="s">
        <v>322</v>
      </c>
      <c r="E10" s="281"/>
      <c r="F10" s="281"/>
      <c r="G10" s="281"/>
      <c r="H10" s="281"/>
      <c r="I10" s="281"/>
      <c r="J10" s="281"/>
      <c r="K10" s="281"/>
      <c r="L10" s="281"/>
      <c r="M10" s="281"/>
      <c r="N10" s="281"/>
      <c r="O10" s="281"/>
      <c r="P10" s="281"/>
      <c r="Q10" s="281"/>
    </row>
    <row r="11" spans="1:26" ht="70.5" customHeight="1" x14ac:dyDescent="0.25">
      <c r="A11" s="169"/>
      <c r="D11" s="281" t="s">
        <v>317</v>
      </c>
      <c r="E11" s="281"/>
      <c r="F11" s="281"/>
      <c r="G11" s="281"/>
      <c r="H11" s="281"/>
      <c r="I11" s="281"/>
      <c r="J11" s="281"/>
      <c r="K11" s="281"/>
      <c r="L11" s="281"/>
      <c r="M11" s="281"/>
      <c r="N11" s="281"/>
      <c r="O11" s="281"/>
      <c r="P11" s="281"/>
      <c r="Q11" s="281"/>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82" t="s">
        <v>318</v>
      </c>
      <c r="E15" s="282"/>
      <c r="F15" s="282"/>
      <c r="G15" s="282"/>
      <c r="H15" s="282"/>
      <c r="I15" s="282"/>
      <c r="J15" s="282"/>
      <c r="K15" s="282"/>
      <c r="L15" s="282"/>
      <c r="M15" s="282"/>
      <c r="N15" s="282"/>
      <c r="O15" s="282"/>
      <c r="P15" s="282"/>
      <c r="Q15" s="282"/>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91" t="s">
        <v>308</v>
      </c>
      <c r="E28" s="192" t="s">
        <v>66</v>
      </c>
      <c r="F28" s="192" t="s">
        <v>67</v>
      </c>
      <c r="G28" s="192" t="s">
        <v>68</v>
      </c>
      <c r="H28" s="192" t="s">
        <v>69</v>
      </c>
      <c r="I28" s="192" t="s">
        <v>70</v>
      </c>
      <c r="J28" s="192" t="s">
        <v>71</v>
      </c>
      <c r="K28" s="192" t="s">
        <v>72</v>
      </c>
      <c r="L28" s="192" t="s">
        <v>73</v>
      </c>
      <c r="M28" s="192" t="s">
        <v>74</v>
      </c>
      <c r="N28" s="192" t="s">
        <v>75</v>
      </c>
      <c r="O28" s="192" t="s">
        <v>76</v>
      </c>
      <c r="P28" s="192" t="s">
        <v>77</v>
      </c>
      <c r="Q28" s="192" t="s">
        <v>78</v>
      </c>
    </row>
    <row r="29" spans="1:17" ht="33.75" customHeight="1" thickTop="1" thickBot="1" x14ac:dyDescent="0.3">
      <c r="A29" s="169"/>
      <c r="B29" s="55"/>
      <c r="D29" s="193"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3"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3"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3"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3"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3"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82" t="s">
        <v>323</v>
      </c>
      <c r="E35" s="282"/>
      <c r="F35" s="282"/>
      <c r="G35" s="282"/>
      <c r="H35" s="282"/>
      <c r="I35" s="282"/>
      <c r="J35" s="282"/>
      <c r="K35" s="282"/>
      <c r="L35" s="282"/>
      <c r="M35" s="282"/>
      <c r="N35" s="282"/>
      <c r="O35" s="282"/>
      <c r="P35" s="282"/>
      <c r="Q35" s="282"/>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91" t="s">
        <v>307</v>
      </c>
      <c r="E47" s="192" t="s">
        <v>66</v>
      </c>
      <c r="F47" s="192" t="s">
        <v>67</v>
      </c>
      <c r="G47" s="192" t="s">
        <v>68</v>
      </c>
      <c r="H47" s="192" t="s">
        <v>69</v>
      </c>
      <c r="I47" s="192" t="s">
        <v>70</v>
      </c>
      <c r="J47" s="192" t="s">
        <v>71</v>
      </c>
      <c r="K47" s="192" t="s">
        <v>72</v>
      </c>
      <c r="L47" s="192" t="s">
        <v>73</v>
      </c>
      <c r="M47" s="192" t="s">
        <v>74</v>
      </c>
      <c r="N47" s="192" t="s">
        <v>75</v>
      </c>
      <c r="O47" s="192" t="s">
        <v>76</v>
      </c>
      <c r="P47" s="192" t="s">
        <v>77</v>
      </c>
      <c r="Q47" s="192" t="s">
        <v>78</v>
      </c>
    </row>
    <row r="48" spans="1:26" ht="33" customHeight="1" thickTop="1" thickBot="1" x14ac:dyDescent="0.3">
      <c r="A48" s="169"/>
      <c r="D48" s="212"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2"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2"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2"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2"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2"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3"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2"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82" t="s">
        <v>325</v>
      </c>
      <c r="E56" s="282"/>
      <c r="F56" s="282"/>
      <c r="G56" s="282"/>
      <c r="H56" s="282"/>
      <c r="I56" s="282"/>
      <c r="J56" s="282"/>
      <c r="K56" s="282"/>
      <c r="L56" s="282"/>
      <c r="M56" s="282"/>
      <c r="N56" s="282"/>
      <c r="O56" s="282"/>
      <c r="P56" s="282"/>
      <c r="Q56" s="282"/>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91" t="s">
        <v>327</v>
      </c>
      <c r="E71" s="192" t="s">
        <v>66</v>
      </c>
      <c r="F71" s="192" t="s">
        <v>67</v>
      </c>
      <c r="G71" s="192" t="s">
        <v>68</v>
      </c>
      <c r="H71" s="192" t="s">
        <v>69</v>
      </c>
      <c r="I71" s="192" t="s">
        <v>70</v>
      </c>
      <c r="J71" s="192" t="s">
        <v>71</v>
      </c>
      <c r="K71" s="192" t="s">
        <v>72</v>
      </c>
      <c r="L71" s="192" t="s">
        <v>73</v>
      </c>
      <c r="M71" s="192" t="s">
        <v>74</v>
      </c>
      <c r="N71" s="192" t="s">
        <v>75</v>
      </c>
      <c r="O71" s="192" t="s">
        <v>76</v>
      </c>
      <c r="P71" s="192" t="s">
        <v>77</v>
      </c>
      <c r="Q71" s="192"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82" t="s">
        <v>319</v>
      </c>
      <c r="E76" s="282"/>
      <c r="F76" s="282"/>
      <c r="G76" s="282"/>
      <c r="H76" s="282"/>
      <c r="I76" s="282"/>
      <c r="J76" s="282"/>
      <c r="K76" s="282"/>
      <c r="L76" s="282"/>
      <c r="M76" s="282"/>
      <c r="N76" s="282"/>
      <c r="O76" s="282"/>
      <c r="P76" s="282"/>
      <c r="Q76" s="282"/>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7" t="s">
        <v>312</v>
      </c>
      <c r="F79" s="267"/>
      <c r="G79" s="267"/>
      <c r="H79" s="116">
        <f>'G. Receitas'!$F$6</f>
        <v>0</v>
      </c>
      <c r="I79" s="5" t="str">
        <f>'G. Receitas'!E4</f>
        <v>Agosto</v>
      </c>
      <c r="K79" s="267" t="s">
        <v>328</v>
      </c>
      <c r="L79" s="267"/>
      <c r="M79" s="267"/>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6" t="s">
        <v>1423</v>
      </c>
      <c r="D1" s="236"/>
      <c r="E1" s="236"/>
      <c r="F1" s="236"/>
      <c r="G1" s="236"/>
      <c r="H1" s="236"/>
      <c r="I1" s="236"/>
      <c r="J1" s="236"/>
      <c r="K1" s="236"/>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8" t="s">
        <v>11</v>
      </c>
      <c r="D3" s="288"/>
      <c r="E3" s="288"/>
      <c r="F3" s="288"/>
      <c r="G3" s="288"/>
      <c r="H3" s="288"/>
      <c r="I3" s="288"/>
      <c r="J3" s="288"/>
      <c r="K3" s="288"/>
      <c r="L3" s="288"/>
      <c r="M3" s="288"/>
      <c r="N3" s="288"/>
      <c r="O3" s="3"/>
      <c r="P3" s="3"/>
      <c r="Q3" s="3"/>
      <c r="R3" s="3"/>
      <c r="S3" s="3"/>
    </row>
    <row r="4" spans="1:25" ht="33.950000000000003" customHeight="1" x14ac:dyDescent="0.25">
      <c r="A4" s="169"/>
      <c r="C4" s="286" t="s">
        <v>165</v>
      </c>
      <c r="D4" s="286"/>
      <c r="E4" s="286"/>
      <c r="F4" s="286"/>
      <c r="G4" s="286"/>
      <c r="H4" s="286"/>
      <c r="I4" s="286"/>
      <c r="J4" s="286"/>
      <c r="K4" s="286"/>
      <c r="L4" s="286"/>
      <c r="M4" s="3"/>
      <c r="N4" s="3"/>
      <c r="O4" s="3"/>
      <c r="P4" s="3"/>
      <c r="Q4" s="3"/>
      <c r="R4" s="3"/>
      <c r="S4" s="3"/>
      <c r="T4" s="3"/>
    </row>
    <row r="5" spans="1:25" ht="8.1" customHeight="1" x14ac:dyDescent="0.25">
      <c r="A5" s="169"/>
    </row>
    <row r="6" spans="1:25" ht="39.950000000000003" customHeight="1" thickBot="1" x14ac:dyDescent="0.3">
      <c r="A6" s="169"/>
      <c r="C6" s="289" t="s">
        <v>106</v>
      </c>
      <c r="D6" s="289"/>
      <c r="E6" s="289"/>
      <c r="F6" s="289"/>
      <c r="G6" s="289"/>
      <c r="H6" s="289"/>
      <c r="I6" s="289"/>
      <c r="J6" s="289"/>
      <c r="K6" s="289"/>
      <c r="L6" s="289"/>
      <c r="M6" s="289"/>
      <c r="N6" s="63"/>
      <c r="O6" s="63"/>
      <c r="P6" s="63"/>
      <c r="Q6" s="63"/>
      <c r="R6" s="63"/>
      <c r="S6" s="63"/>
    </row>
    <row r="7" spans="1:25" ht="12" customHeight="1" thickTop="1" thickBot="1" x14ac:dyDescent="0.3">
      <c r="A7" s="169"/>
      <c r="C7" s="28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7"/>
      <c r="E7" s="287"/>
      <c r="F7" s="287"/>
      <c r="G7" s="287"/>
      <c r="H7" s="287"/>
      <c r="I7" s="287"/>
      <c r="J7" s="287"/>
      <c r="K7" s="287"/>
      <c r="L7" s="287"/>
      <c r="M7" s="4"/>
      <c r="N7" s="4"/>
      <c r="O7" s="4"/>
      <c r="P7" s="4"/>
      <c r="Q7" s="4"/>
      <c r="R7" s="4"/>
      <c r="S7" s="4"/>
      <c r="T7" s="4"/>
      <c r="U7" s="4"/>
      <c r="V7" s="4"/>
      <c r="W7" s="4"/>
      <c r="X7" s="4"/>
      <c r="Y7" s="4"/>
    </row>
    <row r="8" spans="1:25" ht="12" customHeight="1" thickTop="1" thickBot="1" x14ac:dyDescent="0.3">
      <c r="A8" s="169"/>
      <c r="C8" s="287"/>
      <c r="D8" s="287"/>
      <c r="E8" s="287"/>
      <c r="F8" s="287"/>
      <c r="G8" s="287"/>
      <c r="H8" s="287"/>
      <c r="I8" s="287"/>
      <c r="J8" s="287"/>
      <c r="K8" s="287"/>
      <c r="L8" s="287"/>
      <c r="M8" s="4"/>
      <c r="N8" s="4"/>
      <c r="O8" s="4"/>
      <c r="P8" s="4"/>
      <c r="Q8" s="4"/>
      <c r="R8" s="4"/>
      <c r="S8" s="4"/>
      <c r="T8" s="4"/>
      <c r="U8" s="4"/>
      <c r="V8" s="4"/>
      <c r="W8" s="4"/>
      <c r="X8" s="4"/>
      <c r="Y8" s="4"/>
    </row>
    <row r="9" spans="1:25" ht="12" customHeight="1" thickTop="1" thickBot="1" x14ac:dyDescent="0.3">
      <c r="A9" s="169"/>
      <c r="C9" s="287"/>
      <c r="D9" s="287"/>
      <c r="E9" s="287"/>
      <c r="F9" s="287"/>
      <c r="G9" s="287"/>
      <c r="H9" s="287"/>
      <c r="I9" s="287"/>
      <c r="J9" s="287"/>
      <c r="K9" s="287"/>
      <c r="L9" s="287"/>
      <c r="M9" s="4"/>
      <c r="N9" s="4"/>
      <c r="O9" s="4"/>
      <c r="P9" s="4"/>
      <c r="Q9" s="4"/>
      <c r="R9" s="4"/>
      <c r="S9" s="4"/>
      <c r="T9" s="4"/>
      <c r="U9" s="4"/>
      <c r="V9" s="4"/>
      <c r="W9" s="4"/>
      <c r="X9" s="4"/>
      <c r="Y9" s="4"/>
    </row>
    <row r="10" spans="1:25" ht="12" customHeight="1" thickTop="1" thickBot="1" x14ac:dyDescent="0.3">
      <c r="A10" s="169"/>
      <c r="C10" s="287"/>
      <c r="D10" s="287"/>
      <c r="E10" s="287"/>
      <c r="F10" s="287"/>
      <c r="G10" s="287"/>
      <c r="H10" s="287"/>
      <c r="I10" s="287"/>
      <c r="J10" s="287"/>
      <c r="K10" s="287"/>
      <c r="L10" s="287"/>
      <c r="M10" s="4"/>
      <c r="N10" s="4"/>
      <c r="O10" s="4"/>
      <c r="P10" s="4"/>
      <c r="Q10" s="4"/>
      <c r="R10" s="4"/>
      <c r="S10" s="4"/>
      <c r="T10" s="4"/>
      <c r="U10" s="4"/>
      <c r="V10" s="4"/>
      <c r="W10" s="4"/>
      <c r="X10" s="4"/>
      <c r="Y10" s="4"/>
    </row>
    <row r="11" spans="1:25" ht="12" customHeight="1" thickTop="1" thickBot="1" x14ac:dyDescent="0.3">
      <c r="A11" s="169"/>
      <c r="C11" s="287"/>
      <c r="D11" s="287"/>
      <c r="E11" s="287"/>
      <c r="F11" s="287"/>
      <c r="G11" s="287"/>
      <c r="H11" s="287"/>
      <c r="I11" s="287"/>
      <c r="J11" s="287"/>
      <c r="K11" s="287"/>
      <c r="L11" s="287"/>
      <c r="M11" s="4"/>
      <c r="N11" s="4"/>
      <c r="O11" s="4"/>
      <c r="P11" s="4"/>
      <c r="Q11" s="4"/>
      <c r="R11" s="4"/>
      <c r="S11" s="4"/>
      <c r="T11" s="4"/>
      <c r="U11" s="4"/>
      <c r="V11" s="4"/>
      <c r="W11" s="4"/>
      <c r="X11" s="4"/>
      <c r="Y11" s="4"/>
    </row>
    <row r="12" spans="1:25" ht="12" customHeight="1" thickTop="1" thickBot="1" x14ac:dyDescent="0.3">
      <c r="A12" s="169"/>
      <c r="C12" s="287"/>
      <c r="D12" s="287"/>
      <c r="E12" s="287"/>
      <c r="F12" s="287"/>
      <c r="G12" s="287"/>
      <c r="H12" s="287"/>
      <c r="I12" s="287"/>
      <c r="J12" s="287"/>
      <c r="K12" s="287"/>
      <c r="L12" s="287"/>
      <c r="M12" s="4"/>
      <c r="N12" s="4"/>
      <c r="O12" s="4"/>
      <c r="P12" s="4"/>
      <c r="Q12" s="4"/>
      <c r="R12" s="4"/>
      <c r="S12" s="4"/>
      <c r="T12" s="4"/>
      <c r="U12" s="4"/>
      <c r="V12" s="4"/>
      <c r="W12" s="4"/>
      <c r="X12" s="4"/>
      <c r="Y12" s="4"/>
    </row>
    <row r="13" spans="1:25" ht="12" customHeight="1" thickTop="1" thickBot="1" x14ac:dyDescent="0.3">
      <c r="A13" s="169"/>
      <c r="C13" s="287"/>
      <c r="D13" s="287"/>
      <c r="E13" s="287"/>
      <c r="F13" s="287"/>
      <c r="G13" s="287"/>
      <c r="H13" s="287"/>
      <c r="I13" s="287"/>
      <c r="J13" s="287"/>
      <c r="K13" s="287"/>
      <c r="L13" s="287"/>
      <c r="M13" s="4"/>
      <c r="N13" s="4"/>
      <c r="O13" s="4"/>
      <c r="P13" s="4"/>
      <c r="Q13" s="4"/>
      <c r="R13" s="4"/>
      <c r="S13" s="4"/>
      <c r="T13" s="4"/>
      <c r="U13" s="4"/>
      <c r="V13" s="4"/>
      <c r="W13" s="4"/>
      <c r="X13" s="4"/>
      <c r="Y13" s="4"/>
    </row>
    <row r="14" spans="1:25" ht="12" customHeight="1" thickTop="1" thickBot="1" x14ac:dyDescent="0.3">
      <c r="A14" s="169"/>
      <c r="C14" s="287"/>
      <c r="D14" s="287"/>
      <c r="E14" s="287"/>
      <c r="F14" s="287"/>
      <c r="G14" s="287"/>
      <c r="H14" s="287"/>
      <c r="I14" s="287"/>
      <c r="J14" s="287"/>
      <c r="K14" s="287"/>
      <c r="L14" s="287"/>
      <c r="M14" s="4"/>
      <c r="N14" s="4"/>
      <c r="O14" s="4"/>
      <c r="P14" s="4"/>
      <c r="Q14" s="4"/>
      <c r="R14" s="4"/>
      <c r="S14" s="4"/>
      <c r="T14" s="4"/>
      <c r="U14" s="4"/>
      <c r="V14" s="4"/>
      <c r="W14" s="4"/>
      <c r="X14" s="4"/>
      <c r="Y14" s="4"/>
    </row>
    <row r="15" spans="1:25" ht="12" customHeight="1" thickTop="1" thickBot="1" x14ac:dyDescent="0.3">
      <c r="A15" s="169"/>
      <c r="C15" s="287"/>
      <c r="D15" s="287"/>
      <c r="E15" s="287"/>
      <c r="F15" s="287"/>
      <c r="G15" s="287"/>
      <c r="H15" s="287"/>
      <c r="I15" s="287"/>
      <c r="J15" s="287"/>
      <c r="K15" s="287"/>
      <c r="L15" s="287"/>
      <c r="M15" s="4"/>
      <c r="N15" s="4"/>
      <c r="O15" s="4"/>
      <c r="P15" s="4"/>
      <c r="Q15" s="4"/>
      <c r="R15" s="4"/>
      <c r="S15" s="4"/>
      <c r="T15" s="4"/>
      <c r="U15" s="4"/>
      <c r="V15" s="4"/>
      <c r="W15" s="4"/>
      <c r="X15" s="4"/>
      <c r="Y15" s="4"/>
    </row>
    <row r="16" spans="1:25" ht="12" customHeight="1" thickTop="1" thickBot="1" x14ac:dyDescent="0.3">
      <c r="A16" s="169"/>
      <c r="C16" s="287"/>
      <c r="D16" s="287"/>
      <c r="E16" s="287"/>
      <c r="F16" s="287"/>
      <c r="G16" s="287"/>
      <c r="H16" s="287"/>
      <c r="I16" s="287"/>
      <c r="J16" s="287"/>
      <c r="K16" s="287"/>
      <c r="L16" s="287"/>
      <c r="M16" s="4"/>
      <c r="N16" s="4"/>
      <c r="O16" s="4"/>
      <c r="P16" s="4"/>
      <c r="Q16" s="4"/>
      <c r="R16" s="4"/>
      <c r="S16" s="4"/>
      <c r="T16" s="4"/>
      <c r="U16" s="4"/>
      <c r="V16" s="4"/>
      <c r="W16" s="4"/>
      <c r="X16" s="4"/>
      <c r="Y16" s="4"/>
    </row>
    <row r="17" spans="1:25" ht="12" customHeight="1" thickTop="1" thickBot="1" x14ac:dyDescent="0.3">
      <c r="A17" s="169"/>
      <c r="C17" s="287"/>
      <c r="D17" s="287"/>
      <c r="E17" s="287"/>
      <c r="F17" s="287"/>
      <c r="G17" s="287"/>
      <c r="H17" s="287"/>
      <c r="I17" s="287"/>
      <c r="J17" s="287"/>
      <c r="K17" s="287"/>
      <c r="L17" s="287"/>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4"/>
      <c r="F27" s="284"/>
      <c r="G27" s="284"/>
      <c r="H27" s="284"/>
      <c r="I27" s="284"/>
      <c r="J27" s="284"/>
      <c r="K27" s="284"/>
      <c r="L27" s="284"/>
      <c r="M27" s="284"/>
      <c r="N27" s="284"/>
      <c r="O27" s="284"/>
      <c r="P27" s="284"/>
      <c r="Q27" s="284"/>
      <c r="R27" s="284"/>
      <c r="S27" s="284"/>
      <c r="T27" s="284"/>
      <c r="U27" s="284"/>
      <c r="V27" s="284"/>
      <c r="W27" s="284"/>
      <c r="X27" s="284"/>
      <c r="Y27" s="284"/>
    </row>
    <row r="28" spans="1:25" ht="17.100000000000001" customHeight="1" x14ac:dyDescent="0.25">
      <c r="C28" s="4"/>
      <c r="E28" s="285"/>
      <c r="F28" s="285"/>
      <c r="G28" s="285"/>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1424</v>
      </c>
      <c r="D1" s="236"/>
      <c r="E1" s="236"/>
      <c r="F1" s="236"/>
      <c r="G1" s="236"/>
      <c r="H1" s="236"/>
      <c r="I1" s="236"/>
      <c r="J1" s="236"/>
      <c r="K1" s="236"/>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6" t="s">
        <v>1407</v>
      </c>
      <c r="D1" s="236"/>
      <c r="E1" s="236"/>
      <c r="F1" s="236"/>
      <c r="G1" s="236"/>
      <c r="H1" s="236"/>
      <c r="I1" s="236"/>
      <c r="J1" s="236"/>
      <c r="K1" s="236"/>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2017-12-06T13:19:42Z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