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86" documentId="1C35755651628A18F5707CA7666387FAE030FD3C" xr6:coauthVersionLast="28" xr6:coauthVersionMax="28" xr10:uidLastSave="{46C17929-FC29-4443-8C65-52A5622F84FE}"/>
  <bookViews>
    <workbookView xWindow="0" yWindow="0" windowWidth="20490" windowHeight="7755" tabRatio="411" firstSheet="8"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25" r:id="rId12"/>
    <sheet name="Abr" sheetId="26" r:id="rId13"/>
    <sheet name="Mai" sheetId="27" r:id="rId14"/>
    <sheet name="Jun" sheetId="28" r:id="rId15"/>
    <sheet name="Jul" sheetId="29"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Mar!$C$4:$L$605</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Jul!$C$5:$L$605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N5" i="13" l="1"/>
  <c r="D1035" i="20" l="1"/>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034"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931"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8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730"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6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5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427"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20" i="20"/>
  <c r="C21" i="20"/>
  <c r="C22" i="20"/>
  <c r="D22" i="20" s="1"/>
  <c r="C23" i="20"/>
  <c r="D23" i="20" s="1"/>
  <c r="C24" i="20"/>
  <c r="C25" i="20"/>
  <c r="C26" i="20"/>
  <c r="C27" i="20"/>
  <c r="D27" i="20" s="1"/>
  <c r="C28" i="20"/>
  <c r="C29" i="20"/>
  <c r="C30" i="20"/>
  <c r="D30" i="20" s="1"/>
  <c r="C31" i="20"/>
  <c r="D31" i="20" s="1"/>
  <c r="C32" i="20"/>
  <c r="C33" i="20"/>
  <c r="C34" i="20"/>
  <c r="D34" i="20" s="1"/>
  <c r="C35" i="20"/>
  <c r="D35" i="20" s="1"/>
  <c r="C36" i="20"/>
  <c r="C37" i="20"/>
  <c r="C38" i="20"/>
  <c r="D38" i="20" s="1"/>
  <c r="C39" i="20"/>
  <c r="D39" i="20" s="1"/>
  <c r="C40" i="20"/>
  <c r="C41" i="20"/>
  <c r="C42" i="20"/>
  <c r="D42" i="20" s="1"/>
  <c r="C43" i="20"/>
  <c r="D43" i="20" s="1"/>
  <c r="C44" i="20"/>
  <c r="C45" i="20"/>
  <c r="C46" i="20"/>
  <c r="D46" i="20" s="1"/>
  <c r="C47" i="20"/>
  <c r="D47" i="20" s="1"/>
  <c r="C48" i="20"/>
  <c r="C49" i="20"/>
  <c r="C50" i="20"/>
  <c r="D50" i="20" s="1"/>
  <c r="C51" i="20"/>
  <c r="D51" i="20" s="1"/>
  <c r="C52" i="20"/>
  <c r="C53" i="20"/>
  <c r="C54" i="20"/>
  <c r="D54" i="20" s="1"/>
  <c r="C55" i="20"/>
  <c r="D55" i="20" s="1"/>
  <c r="C56" i="20"/>
  <c r="C57" i="20"/>
  <c r="C58" i="20"/>
  <c r="D58" i="20" s="1"/>
  <c r="C59" i="20"/>
  <c r="D59" i="20" s="1"/>
  <c r="C60" i="20"/>
  <c r="C61" i="20"/>
  <c r="C62" i="20"/>
  <c r="D62" i="20" s="1"/>
  <c r="C63" i="20"/>
  <c r="D63" i="20" s="1"/>
  <c r="C64" i="20"/>
  <c r="C65" i="20"/>
  <c r="C66" i="20"/>
  <c r="D66" i="20" s="1"/>
  <c r="C67" i="20"/>
  <c r="D67" i="20" s="1"/>
  <c r="C68" i="20"/>
  <c r="C69" i="20"/>
  <c r="C70" i="20"/>
  <c r="D70" i="20" s="1"/>
  <c r="C71" i="20"/>
  <c r="D71" i="20" s="1"/>
  <c r="C72" i="20"/>
  <c r="C73" i="20"/>
  <c r="C74" i="20"/>
  <c r="D74" i="20" s="1"/>
  <c r="C75" i="20"/>
  <c r="D75" i="20" s="1"/>
  <c r="C76" i="20"/>
  <c r="C77" i="20"/>
  <c r="C78" i="20"/>
  <c r="D78" i="20" s="1"/>
  <c r="C79" i="20"/>
  <c r="D79" i="20" s="1"/>
  <c r="C80" i="20"/>
  <c r="C81" i="20"/>
  <c r="C82" i="20"/>
  <c r="D82" i="20" s="1"/>
  <c r="C83" i="20"/>
  <c r="D83" i="20" s="1"/>
  <c r="C84" i="20"/>
  <c r="C85" i="20"/>
  <c r="C86" i="20"/>
  <c r="D86" i="20" s="1"/>
  <c r="C87" i="20"/>
  <c r="D87" i="20" s="1"/>
  <c r="C88" i="20"/>
  <c r="C89" i="20"/>
  <c r="C90" i="20"/>
  <c r="D90" i="20" s="1"/>
  <c r="C91" i="20"/>
  <c r="D91" i="20" s="1"/>
  <c r="C92" i="20"/>
  <c r="C93" i="20"/>
  <c r="C94" i="20"/>
  <c r="D94" i="20" s="1"/>
  <c r="C95" i="20"/>
  <c r="D95" i="20" s="1"/>
  <c r="C96" i="20"/>
  <c r="C97" i="20"/>
  <c r="C98" i="20"/>
  <c r="D98" i="20" s="1"/>
  <c r="C99" i="20"/>
  <c r="D99" i="20" s="1"/>
  <c r="C100" i="20"/>
  <c r="C101" i="20"/>
  <c r="C102" i="20"/>
  <c r="D102" i="20" s="1"/>
  <c r="C103" i="20"/>
  <c r="D103" i="20" s="1"/>
  <c r="C104" i="20"/>
  <c r="C105" i="20"/>
  <c r="C106" i="20"/>
  <c r="D106" i="20" s="1"/>
  <c r="C107" i="20"/>
  <c r="D107" i="20" s="1"/>
  <c r="C108" i="20"/>
  <c r="C109" i="20"/>
  <c r="C110" i="20"/>
  <c r="D110" i="20" s="1"/>
  <c r="C111" i="20"/>
  <c r="D111" i="20" s="1"/>
  <c r="C112" i="20"/>
  <c r="C113" i="20"/>
  <c r="C114" i="20"/>
  <c r="D114" i="20" s="1"/>
  <c r="C115" i="20"/>
  <c r="D115" i="20" s="1"/>
  <c r="C116" i="20"/>
  <c r="C117" i="20"/>
  <c r="C118" i="20"/>
  <c r="D118" i="20" s="1"/>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D19" i="20"/>
  <c r="D20" i="20"/>
  <c r="D21" i="20"/>
  <c r="D24" i="20"/>
  <c r="C19" i="20"/>
  <c r="C222"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6" i="20"/>
  <c r="D28" i="20"/>
  <c r="D29" i="20"/>
  <c r="D32" i="20"/>
  <c r="D33" i="20"/>
  <c r="D36" i="20"/>
  <c r="D37" i="20"/>
  <c r="D40" i="20"/>
  <c r="D41" i="20"/>
  <c r="D44" i="20"/>
  <c r="D45" i="20"/>
  <c r="D48" i="20"/>
  <c r="D49" i="20"/>
  <c r="D52" i="20"/>
  <c r="D53" i="20"/>
  <c r="D56" i="20"/>
  <c r="D57" i="20"/>
  <c r="D60" i="20"/>
  <c r="D61" i="20"/>
  <c r="D64" i="20"/>
  <c r="D65" i="20"/>
  <c r="D68" i="20"/>
  <c r="D69" i="20"/>
  <c r="D72" i="20"/>
  <c r="D73" i="20"/>
  <c r="D76" i="20"/>
  <c r="D77" i="20"/>
  <c r="D80" i="20"/>
  <c r="D81" i="20"/>
  <c r="D84" i="20"/>
  <c r="D85" i="20"/>
  <c r="D88" i="20"/>
  <c r="D89" i="20"/>
  <c r="D92" i="20"/>
  <c r="D93" i="20"/>
  <c r="D96" i="20"/>
  <c r="D97" i="20"/>
  <c r="D100" i="20"/>
  <c r="D101" i="20"/>
  <c r="D104" i="20"/>
  <c r="D105" i="20"/>
  <c r="D108" i="20"/>
  <c r="D109" i="20"/>
  <c r="D112"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Q9" i="34" l="1"/>
  <c r="Q7" i="34"/>
  <c r="Q9" i="33"/>
  <c r="Q7" i="33"/>
  <c r="Q11" i="33" s="1"/>
  <c r="Q9" i="32"/>
  <c r="Q7" i="32"/>
  <c r="Q9" i="31"/>
  <c r="Q7" i="31"/>
  <c r="Q9" i="30"/>
  <c r="Q7" i="30"/>
  <c r="Q9" i="29"/>
  <c r="Q7" i="29"/>
  <c r="Q9" i="28"/>
  <c r="Q7" i="28"/>
  <c r="Q9" i="27"/>
  <c r="Q7" i="27"/>
  <c r="Q9" i="26"/>
  <c r="Q7" i="26"/>
  <c r="Q9" i="25"/>
  <c r="Q7" i="25"/>
  <c r="Q9" i="24"/>
  <c r="Q7" i="24"/>
  <c r="Q11" i="25" l="1"/>
  <c r="Q11" i="27"/>
  <c r="Q11" i="31"/>
  <c r="Q11" i="28"/>
  <c r="Q11" i="30"/>
  <c r="Q11" i="34"/>
  <c r="Q11" i="24"/>
  <c r="Q11" i="26"/>
  <c r="Q11" i="32"/>
  <c r="Q11" i="29"/>
  <c r="A4" i="6"/>
  <c r="A3" i="6"/>
  <c r="C7" i="5"/>
  <c r="O79" i="38"/>
  <c r="I79" i="38"/>
  <c r="E29" i="38"/>
  <c r="E10" i="16"/>
  <c r="F6" i="16"/>
  <c r="AC143" i="40"/>
  <c r="Z15" i="40" s="1"/>
  <c r="AC142" i="40"/>
  <c r="AC141" i="40"/>
  <c r="AC140" i="40"/>
  <c r="AC139" i="40"/>
  <c r="AC123" i="40"/>
  <c r="AC90" i="40"/>
  <c r="AC89" i="40"/>
  <c r="AC88" i="40"/>
  <c r="AC41" i="40"/>
  <c r="AC25" i="40"/>
  <c r="AC1022" i="39"/>
  <c r="AC1020" i="39"/>
  <c r="AB1017" i="39"/>
  <c r="AB921" i="39"/>
  <c r="AC919" i="39"/>
  <c r="AD919" i="39" s="1"/>
  <c r="AB919" i="39"/>
  <c r="AC718" i="39"/>
  <c r="AC716" i="39"/>
  <c r="AB711" i="39"/>
  <c r="AC415" i="39"/>
  <c r="AD415" i="39" s="1"/>
  <c r="AB415" i="39"/>
  <c r="AB414" i="39"/>
  <c r="AC413" i="39"/>
  <c r="AD413" i="39" s="1"/>
  <c r="AB413" i="39"/>
  <c r="AB412" i="39"/>
  <c r="AC411" i="39"/>
  <c r="AD411" i="39" s="1"/>
  <c r="AB411" i="39"/>
  <c r="AB320" i="39"/>
  <c r="AB312"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D140" i="22"/>
  <c r="C140" i="22"/>
  <c r="C139" i="22"/>
  <c r="D139" i="22" s="1"/>
  <c r="C138" i="22"/>
  <c r="D138" i="22" s="1"/>
  <c r="C137" i="22"/>
  <c r="D137" i="22" s="1"/>
  <c r="D136" i="22"/>
  <c r="C136" i="22"/>
  <c r="C135" i="22"/>
  <c r="D135" i="22" s="1"/>
  <c r="C134" i="22"/>
  <c r="D134" i="22" s="1"/>
  <c r="C133" i="22"/>
  <c r="D133" i="22" s="1"/>
  <c r="D132" i="22"/>
  <c r="C132" i="22"/>
  <c r="C131" i="22"/>
  <c r="D131" i="22" s="1"/>
  <c r="C130" i="22"/>
  <c r="D130" i="22" s="1"/>
  <c r="C129" i="22"/>
  <c r="D129" i="22" s="1"/>
  <c r="D128" i="22"/>
  <c r="C128" i="22"/>
  <c r="C127" i="22"/>
  <c r="D127" i="22" s="1"/>
  <c r="C126" i="22"/>
  <c r="D126" i="22" s="1"/>
  <c r="C125" i="22"/>
  <c r="D125" i="22" s="1"/>
  <c r="D124" i="22"/>
  <c r="C124" i="22"/>
  <c r="C123" i="22"/>
  <c r="D123" i="22" s="1"/>
  <c r="C122" i="22"/>
  <c r="D122" i="22" s="1"/>
  <c r="C121" i="22"/>
  <c r="D121" i="22" s="1"/>
  <c r="C120" i="22"/>
  <c r="D120" i="22" s="1"/>
  <c r="C119" i="22"/>
  <c r="D119" i="22" s="1"/>
  <c r="C118" i="22"/>
  <c r="D118" i="22" s="1"/>
  <c r="C117" i="22"/>
  <c r="D117" i="22" s="1"/>
  <c r="C116" i="22"/>
  <c r="D116" i="22" s="1"/>
  <c r="C115" i="22"/>
  <c r="D115" i="22" s="1"/>
  <c r="C114" i="22"/>
  <c r="D114" i="22" s="1"/>
  <c r="D113" i="22"/>
  <c r="C113" i="22"/>
  <c r="D112" i="22"/>
  <c r="C112" i="22"/>
  <c r="C111" i="22"/>
  <c r="D111" i="22" s="1"/>
  <c r="C110" i="22"/>
  <c r="D110" i="22" s="1"/>
  <c r="D109" i="22"/>
  <c r="C109" i="22"/>
  <c r="D108" i="22"/>
  <c r="C108" i="22"/>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D90" i="22"/>
  <c r="C90" i="22"/>
  <c r="C89" i="22"/>
  <c r="D89" i="22" s="1"/>
  <c r="C88" i="22"/>
  <c r="D88" i="22" s="1"/>
  <c r="C87" i="22"/>
  <c r="D87" i="22" s="1"/>
  <c r="D86" i="22"/>
  <c r="C86" i="22"/>
  <c r="C85" i="22"/>
  <c r="D85" i="22" s="1"/>
  <c r="C84" i="22"/>
  <c r="D84" i="22" s="1"/>
  <c r="C83" i="22"/>
  <c r="D83" i="22" s="1"/>
  <c r="D82" i="22"/>
  <c r="C82" i="22"/>
  <c r="C81" i="22"/>
  <c r="D81" i="22" s="1"/>
  <c r="C80" i="22"/>
  <c r="D80" i="22" s="1"/>
  <c r="C79" i="22"/>
  <c r="D79" i="22" s="1"/>
  <c r="D78" i="22"/>
  <c r="C78" i="22"/>
  <c r="C77" i="22"/>
  <c r="D77" i="22" s="1"/>
  <c r="C76" i="22"/>
  <c r="D76" i="22" s="1"/>
  <c r="C75" i="22"/>
  <c r="D75" i="22" s="1"/>
  <c r="D74" i="22"/>
  <c r="C74" i="22"/>
  <c r="C73" i="22"/>
  <c r="D73" i="22" s="1"/>
  <c r="C72" i="22"/>
  <c r="D72" i="22" s="1"/>
  <c r="C71" i="22"/>
  <c r="D71" i="22" s="1"/>
  <c r="D70" i="22"/>
  <c r="C70" i="22"/>
  <c r="C69" i="22"/>
  <c r="D69" i="22" s="1"/>
  <c r="C68" i="22"/>
  <c r="D68" i="22" s="1"/>
  <c r="C67" i="22"/>
  <c r="D67" i="22" s="1"/>
  <c r="D66" i="22"/>
  <c r="C66" i="22"/>
  <c r="C65" i="22"/>
  <c r="D65" i="22" s="1"/>
  <c r="C64" i="22"/>
  <c r="D64" i="22" s="1"/>
  <c r="C63" i="22"/>
  <c r="D63" i="22" s="1"/>
  <c r="D62" i="22"/>
  <c r="C62" i="22"/>
  <c r="C61" i="22"/>
  <c r="D61" i="22" s="1"/>
  <c r="C60" i="22"/>
  <c r="D60" i="22" s="1"/>
  <c r="C59" i="22"/>
  <c r="D59" i="22" s="1"/>
  <c r="D58" i="22"/>
  <c r="C58" i="22"/>
  <c r="C57" i="22"/>
  <c r="D57" i="22" s="1"/>
  <c r="C56" i="22"/>
  <c r="D56" i="22" s="1"/>
  <c r="C55" i="22"/>
  <c r="D55" i="22" s="1"/>
  <c r="D54" i="22"/>
  <c r="C54" i="22"/>
  <c r="C53" i="22"/>
  <c r="D53" i="22" s="1"/>
  <c r="C52" i="22"/>
  <c r="D52" i="22" s="1"/>
  <c r="C51" i="22"/>
  <c r="D51" i="22" s="1"/>
  <c r="D50" i="22"/>
  <c r="C50" i="22"/>
  <c r="C49" i="22"/>
  <c r="D49" i="22" s="1"/>
  <c r="C48" i="22"/>
  <c r="D48" i="22" s="1"/>
  <c r="C47" i="22"/>
  <c r="D47" i="22" s="1"/>
  <c r="D46" i="22"/>
  <c r="C46" i="22"/>
  <c r="C45" i="22"/>
  <c r="D45" i="22" s="1"/>
  <c r="C44" i="22"/>
  <c r="D44" i="22" s="1"/>
  <c r="C43" i="22"/>
  <c r="D43" i="22" s="1"/>
  <c r="D42" i="22"/>
  <c r="C42" i="22"/>
  <c r="D41" i="22"/>
  <c r="C41" i="22"/>
  <c r="C40" i="22"/>
  <c r="D40" i="22" s="1"/>
  <c r="C39" i="22"/>
  <c r="D39" i="22" s="1"/>
  <c r="D38" i="22"/>
  <c r="C38" i="22"/>
  <c r="D37" i="22"/>
  <c r="C37" i="22"/>
  <c r="C36" i="22"/>
  <c r="D36" i="22" s="1"/>
  <c r="C35" i="22"/>
  <c r="D35" i="22" s="1"/>
  <c r="D34" i="22"/>
  <c r="C34" i="22"/>
  <c r="D33" i="22"/>
  <c r="C33" i="22"/>
  <c r="C32" i="22"/>
  <c r="D32" i="22" s="1"/>
  <c r="C31" i="22"/>
  <c r="D31" i="22" s="1"/>
  <c r="D30" i="22"/>
  <c r="C30" i="22"/>
  <c r="D29" i="22"/>
  <c r="C29" i="22"/>
  <c r="C28" i="22"/>
  <c r="D28" i="22" s="1"/>
  <c r="C27" i="22"/>
  <c r="D27" i="22" s="1"/>
  <c r="D26" i="22"/>
  <c r="C26" i="22"/>
  <c r="D25" i="22"/>
  <c r="C25" i="22"/>
  <c r="C24" i="22"/>
  <c r="D24" i="22" s="1"/>
  <c r="C23" i="22"/>
  <c r="D23" i="22" s="1"/>
  <c r="D22" i="22"/>
  <c r="C22" i="22"/>
  <c r="D21" i="22"/>
  <c r="C21" i="22"/>
  <c r="C20" i="22"/>
  <c r="D20" i="22" s="1"/>
  <c r="C19" i="22"/>
  <c r="D19" i="22" s="1"/>
  <c r="D18" i="22"/>
  <c r="C18" i="22"/>
  <c r="D17" i="22"/>
  <c r="C17" i="22"/>
  <c r="C16" i="22"/>
  <c r="D16" i="22" s="1"/>
  <c r="C15" i="22"/>
  <c r="D15" i="22" s="1"/>
  <c r="D14" i="22"/>
  <c r="C14" i="22"/>
  <c r="D13" i="22"/>
  <c r="C13" i="22"/>
  <c r="C12" i="22"/>
  <c r="D12" i="22" s="1"/>
  <c r="D11" i="22"/>
  <c r="C11" i="22"/>
  <c r="C10" i="22"/>
  <c r="D10" i="22" s="1"/>
  <c r="D9" i="22"/>
  <c r="C9" i="22"/>
  <c r="C8" i="22"/>
  <c r="D8" i="22" s="1"/>
  <c r="C807" i="21"/>
  <c r="D807" i="21" s="1"/>
  <c r="D806" i="21"/>
  <c r="C806" i="21"/>
  <c r="C805" i="21"/>
  <c r="D805" i="21" s="1"/>
  <c r="D804" i="21"/>
  <c r="C804" i="21"/>
  <c r="C803" i="21"/>
  <c r="D803" i="21" s="1"/>
  <c r="D802" i="21"/>
  <c r="C802" i="21"/>
  <c r="C801" i="21"/>
  <c r="D801" i="21" s="1"/>
  <c r="D800" i="21"/>
  <c r="C800" i="21"/>
  <c r="C799" i="21"/>
  <c r="D799" i="21" s="1"/>
  <c r="D798" i="21"/>
  <c r="C798" i="21"/>
  <c r="C797" i="21"/>
  <c r="D797" i="21" s="1"/>
  <c r="D796" i="21"/>
  <c r="C796" i="21"/>
  <c r="C795" i="21"/>
  <c r="D795" i="21" s="1"/>
  <c r="D794" i="21"/>
  <c r="C794" i="21"/>
  <c r="C793" i="21"/>
  <c r="D793" i="21" s="1"/>
  <c r="D792" i="21"/>
  <c r="C792" i="21"/>
  <c r="C791" i="21"/>
  <c r="D791" i="21" s="1"/>
  <c r="D790" i="21"/>
  <c r="C790" i="21"/>
  <c r="C789" i="21"/>
  <c r="D789" i="21" s="1"/>
  <c r="D788" i="21"/>
  <c r="C788" i="21"/>
  <c r="C787" i="21"/>
  <c r="D787" i="21" s="1"/>
  <c r="D786" i="21"/>
  <c r="C786" i="21"/>
  <c r="C785" i="21"/>
  <c r="D785" i="21" s="1"/>
  <c r="D784" i="21"/>
  <c r="C784" i="21"/>
  <c r="C783" i="21"/>
  <c r="D783" i="21" s="1"/>
  <c r="D782" i="21"/>
  <c r="C782" i="21"/>
  <c r="C781" i="21"/>
  <c r="D781" i="21" s="1"/>
  <c r="D780" i="21"/>
  <c r="C780" i="21"/>
  <c r="C779" i="21"/>
  <c r="D779" i="21" s="1"/>
  <c r="D778" i="21"/>
  <c r="C778" i="21"/>
  <c r="C777" i="21"/>
  <c r="D777" i="21" s="1"/>
  <c r="D776" i="21"/>
  <c r="C776" i="21"/>
  <c r="C775" i="21"/>
  <c r="D775" i="21" s="1"/>
  <c r="D774" i="21"/>
  <c r="C774" i="21"/>
  <c r="C773" i="21"/>
  <c r="D773" i="21" s="1"/>
  <c r="D772" i="21"/>
  <c r="C772" i="21"/>
  <c r="C771" i="21"/>
  <c r="D771" i="21" s="1"/>
  <c r="D770" i="21"/>
  <c r="C770" i="21"/>
  <c r="C769" i="21"/>
  <c r="D769" i="21" s="1"/>
  <c r="D768" i="21"/>
  <c r="C768" i="21"/>
  <c r="C767" i="21"/>
  <c r="D767" i="21" s="1"/>
  <c r="D766" i="21"/>
  <c r="C766" i="21"/>
  <c r="C765" i="21"/>
  <c r="D765" i="21" s="1"/>
  <c r="D764" i="21"/>
  <c r="C764" i="21"/>
  <c r="C763" i="21"/>
  <c r="D763" i="21" s="1"/>
  <c r="D762" i="21"/>
  <c r="C762" i="21"/>
  <c r="C761" i="21"/>
  <c r="D761" i="21" s="1"/>
  <c r="D760" i="21"/>
  <c r="C760" i="21"/>
  <c r="C759" i="21"/>
  <c r="D759" i="21" s="1"/>
  <c r="D758" i="21"/>
  <c r="C758" i="21"/>
  <c r="C757" i="21"/>
  <c r="D757" i="21" s="1"/>
  <c r="D756" i="21"/>
  <c r="C756" i="21"/>
  <c r="C755" i="21"/>
  <c r="D755" i="21" s="1"/>
  <c r="D754" i="21"/>
  <c r="C754" i="21"/>
  <c r="C753" i="21"/>
  <c r="D753" i="21" s="1"/>
  <c r="D752" i="21"/>
  <c r="C752" i="21"/>
  <c r="C751" i="21"/>
  <c r="D751" i="21" s="1"/>
  <c r="D750" i="21"/>
  <c r="C750" i="21"/>
  <c r="C749" i="21"/>
  <c r="D749" i="21" s="1"/>
  <c r="D748" i="21"/>
  <c r="C748" i="21"/>
  <c r="C747" i="21"/>
  <c r="D747" i="21" s="1"/>
  <c r="D746" i="21"/>
  <c r="C746" i="21"/>
  <c r="C745" i="21"/>
  <c r="D745" i="21" s="1"/>
  <c r="D744" i="21"/>
  <c r="C744" i="21"/>
  <c r="C743" i="21"/>
  <c r="D743" i="21" s="1"/>
  <c r="D742" i="21"/>
  <c r="C742" i="21"/>
  <c r="C741" i="21"/>
  <c r="D741" i="21" s="1"/>
  <c r="D740" i="21"/>
  <c r="C740" i="21"/>
  <c r="C739" i="21"/>
  <c r="D739" i="21" s="1"/>
  <c r="D738" i="21"/>
  <c r="C738" i="21"/>
  <c r="C737" i="21"/>
  <c r="D737" i="21" s="1"/>
  <c r="D736" i="21"/>
  <c r="C736" i="21"/>
  <c r="C735" i="21"/>
  <c r="D735" i="21" s="1"/>
  <c r="D734" i="21"/>
  <c r="C734" i="21"/>
  <c r="C733" i="21"/>
  <c r="D733" i="21" s="1"/>
  <c r="D732" i="21"/>
  <c r="C732" i="21"/>
  <c r="C731" i="21"/>
  <c r="D731" i="21" s="1"/>
  <c r="D730" i="21"/>
  <c r="C730" i="21"/>
  <c r="C729" i="21"/>
  <c r="D729" i="21" s="1"/>
  <c r="D728" i="21"/>
  <c r="C728" i="21"/>
  <c r="C727" i="21"/>
  <c r="D727" i="21" s="1"/>
  <c r="D726" i="21"/>
  <c r="C726" i="21"/>
  <c r="C725" i="21"/>
  <c r="D725" i="21" s="1"/>
  <c r="D724" i="21"/>
  <c r="C724" i="21"/>
  <c r="C723" i="21"/>
  <c r="D723" i="21" s="1"/>
  <c r="D722" i="21"/>
  <c r="C722" i="21"/>
  <c r="C721" i="21"/>
  <c r="D721" i="21" s="1"/>
  <c r="D720" i="21"/>
  <c r="C720" i="21"/>
  <c r="C719" i="21"/>
  <c r="D719" i="21" s="1"/>
  <c r="D718" i="21"/>
  <c r="C718" i="21"/>
  <c r="C717" i="21"/>
  <c r="D717" i="21" s="1"/>
  <c r="D716" i="21"/>
  <c r="C716" i="21"/>
  <c r="C715" i="21"/>
  <c r="D715" i="21" s="1"/>
  <c r="D714" i="21"/>
  <c r="C714" i="21"/>
  <c r="C713" i="21"/>
  <c r="D713" i="21" s="1"/>
  <c r="D712" i="21"/>
  <c r="C712" i="21"/>
  <c r="C711" i="21"/>
  <c r="D711" i="21" s="1"/>
  <c r="D710" i="21"/>
  <c r="C710" i="21"/>
  <c r="C709" i="21"/>
  <c r="D709" i="21" s="1"/>
  <c r="D708" i="21"/>
  <c r="C708" i="21"/>
  <c r="C707" i="21"/>
  <c r="D707" i="21" s="1"/>
  <c r="D706" i="21"/>
  <c r="C706" i="21"/>
  <c r="C705" i="21"/>
  <c r="D705" i="21" s="1"/>
  <c r="D704" i="21"/>
  <c r="C704" i="21"/>
  <c r="C703" i="21"/>
  <c r="D703" i="21" s="1"/>
  <c r="D702" i="21"/>
  <c r="C702" i="21"/>
  <c r="C701" i="21"/>
  <c r="D701" i="21" s="1"/>
  <c r="D700" i="21"/>
  <c r="C700" i="21"/>
  <c r="C699" i="21"/>
  <c r="D699" i="21" s="1"/>
  <c r="D698" i="21"/>
  <c r="C698" i="21"/>
  <c r="C697" i="21"/>
  <c r="D697" i="21" s="1"/>
  <c r="D696" i="21"/>
  <c r="C696" i="21"/>
  <c r="C695" i="21"/>
  <c r="D695" i="21" s="1"/>
  <c r="D694" i="21"/>
  <c r="C694" i="21"/>
  <c r="C693" i="21"/>
  <c r="D693" i="21" s="1"/>
  <c r="D692" i="21"/>
  <c r="C692" i="21"/>
  <c r="C691" i="21"/>
  <c r="D691" i="21" s="1"/>
  <c r="D690" i="21"/>
  <c r="C690" i="21"/>
  <c r="C689" i="21"/>
  <c r="D689" i="21" s="1"/>
  <c r="D688" i="21"/>
  <c r="C688" i="21"/>
  <c r="C687" i="21"/>
  <c r="D687" i="21" s="1"/>
  <c r="D686" i="21"/>
  <c r="C686" i="21"/>
  <c r="C685" i="21"/>
  <c r="D685" i="21" s="1"/>
  <c r="D684" i="21"/>
  <c r="C684" i="21"/>
  <c r="C683" i="21"/>
  <c r="D683" i="21" s="1"/>
  <c r="D682" i="21"/>
  <c r="C682" i="21"/>
  <c r="C681" i="21"/>
  <c r="D681" i="21" s="1"/>
  <c r="D680" i="21"/>
  <c r="C680" i="21"/>
  <c r="C679" i="21"/>
  <c r="D679" i="21" s="1"/>
  <c r="D678" i="21"/>
  <c r="C678" i="21"/>
  <c r="C677" i="21"/>
  <c r="D677" i="21" s="1"/>
  <c r="D676" i="21"/>
  <c r="C676" i="21"/>
  <c r="C675" i="21"/>
  <c r="D675" i="21" s="1"/>
  <c r="D674" i="21"/>
  <c r="C674" i="21"/>
  <c r="C673" i="21"/>
  <c r="D673" i="21" s="1"/>
  <c r="D672" i="21"/>
  <c r="C672" i="21"/>
  <c r="C671" i="21"/>
  <c r="D671" i="21" s="1"/>
  <c r="D670" i="21"/>
  <c r="C670" i="21"/>
  <c r="C669" i="21"/>
  <c r="D669" i="21" s="1"/>
  <c r="D668" i="21"/>
  <c r="C668" i="21"/>
  <c r="C667" i="21"/>
  <c r="D667" i="21" s="1"/>
  <c r="D666" i="21"/>
  <c r="C666" i="21"/>
  <c r="C665" i="21"/>
  <c r="D665" i="21" s="1"/>
  <c r="D664" i="21"/>
  <c r="C664" i="21"/>
  <c r="C663" i="21"/>
  <c r="D663" i="21" s="1"/>
  <c r="D662" i="21"/>
  <c r="C662" i="21"/>
  <c r="C661" i="21"/>
  <c r="D661" i="21" s="1"/>
  <c r="D660" i="21"/>
  <c r="C660" i="21"/>
  <c r="C659" i="21"/>
  <c r="D659" i="21" s="1"/>
  <c r="D658" i="21"/>
  <c r="C658" i="21"/>
  <c r="C657" i="21"/>
  <c r="D657" i="21" s="1"/>
  <c r="D656" i="21"/>
  <c r="C656" i="21"/>
  <c r="C655" i="21"/>
  <c r="D655" i="21" s="1"/>
  <c r="D654" i="21"/>
  <c r="C654" i="21"/>
  <c r="C653" i="21"/>
  <c r="D653" i="21" s="1"/>
  <c r="D652" i="21"/>
  <c r="C652" i="21"/>
  <c r="C651" i="21"/>
  <c r="D651" i="21" s="1"/>
  <c r="D650" i="21"/>
  <c r="C650" i="21"/>
  <c r="C649" i="21"/>
  <c r="D649" i="21" s="1"/>
  <c r="D648" i="21"/>
  <c r="C648" i="21"/>
  <c r="C647" i="21"/>
  <c r="D647" i="21" s="1"/>
  <c r="D646" i="21"/>
  <c r="C646" i="21"/>
  <c r="C645" i="21"/>
  <c r="D645" i="21" s="1"/>
  <c r="D644" i="21"/>
  <c r="C644" i="21"/>
  <c r="C643" i="21"/>
  <c r="D643" i="21" s="1"/>
  <c r="D642" i="21"/>
  <c r="C642" i="21"/>
  <c r="C641" i="21"/>
  <c r="D641" i="21" s="1"/>
  <c r="D640" i="21"/>
  <c r="C640" i="21"/>
  <c r="C639" i="21"/>
  <c r="D639" i="21" s="1"/>
  <c r="D638" i="21"/>
  <c r="C638" i="21"/>
  <c r="C637" i="21"/>
  <c r="D637" i="21" s="1"/>
  <c r="D636" i="21"/>
  <c r="C636" i="21"/>
  <c r="C635" i="21"/>
  <c r="D635" i="21" s="1"/>
  <c r="D634" i="21"/>
  <c r="C634" i="21"/>
  <c r="C633" i="21"/>
  <c r="D633" i="21" s="1"/>
  <c r="D632" i="21"/>
  <c r="C632" i="21"/>
  <c r="C631" i="21"/>
  <c r="D631" i="21" s="1"/>
  <c r="D630" i="21"/>
  <c r="C630" i="21"/>
  <c r="C629" i="21"/>
  <c r="D629" i="21" s="1"/>
  <c r="D628" i="21"/>
  <c r="C628" i="21"/>
  <c r="C627" i="21"/>
  <c r="D627" i="21" s="1"/>
  <c r="D626" i="21"/>
  <c r="C626" i="21"/>
  <c r="C625" i="21"/>
  <c r="D625" i="21" s="1"/>
  <c r="D624" i="21"/>
  <c r="C624" i="21"/>
  <c r="C623" i="21"/>
  <c r="D623" i="21" s="1"/>
  <c r="D622" i="21"/>
  <c r="C622" i="21"/>
  <c r="C621" i="21"/>
  <c r="D621" i="21" s="1"/>
  <c r="D620" i="21"/>
  <c r="C620" i="21"/>
  <c r="C619" i="21"/>
  <c r="D619" i="21" s="1"/>
  <c r="D618" i="21"/>
  <c r="C618" i="21"/>
  <c r="C617" i="21"/>
  <c r="D617" i="21" s="1"/>
  <c r="D616" i="21"/>
  <c r="C616" i="21"/>
  <c r="D615" i="21"/>
  <c r="C615" i="21"/>
  <c r="D614" i="21"/>
  <c r="C614" i="21"/>
  <c r="D613" i="21"/>
  <c r="C613" i="21"/>
  <c r="D612" i="21"/>
  <c r="C612" i="21"/>
  <c r="D611" i="21"/>
  <c r="C611" i="21"/>
  <c r="D610" i="21"/>
  <c r="C610" i="21"/>
  <c r="D609" i="21"/>
  <c r="C609" i="21"/>
  <c r="D608" i="21"/>
  <c r="C608" i="21"/>
  <c r="D607" i="21"/>
  <c r="C607" i="21"/>
  <c r="C606" i="21"/>
  <c r="D606" i="21" s="1"/>
  <c r="D605" i="21"/>
  <c r="C605" i="21"/>
  <c r="C604" i="21"/>
  <c r="D604" i="21" s="1"/>
  <c r="D603" i="21"/>
  <c r="C603" i="21"/>
  <c r="C602" i="21"/>
  <c r="D602" i="21" s="1"/>
  <c r="D601" i="21"/>
  <c r="C601" i="21"/>
  <c r="C600" i="21"/>
  <c r="D600" i="21" s="1"/>
  <c r="D599" i="21"/>
  <c r="C599" i="21"/>
  <c r="C598" i="21"/>
  <c r="D598" i="21" s="1"/>
  <c r="D597" i="21"/>
  <c r="C597" i="21"/>
  <c r="C596" i="21"/>
  <c r="D596" i="21" s="1"/>
  <c r="D595" i="21"/>
  <c r="C595" i="21"/>
  <c r="C594" i="21"/>
  <c r="D594" i="21" s="1"/>
  <c r="D593" i="21"/>
  <c r="C593" i="21"/>
  <c r="C592" i="21"/>
  <c r="D592" i="21" s="1"/>
  <c r="D591" i="21"/>
  <c r="C591" i="21"/>
  <c r="C590" i="21"/>
  <c r="D590" i="21" s="1"/>
  <c r="D589" i="21"/>
  <c r="C589" i="21"/>
  <c r="C588" i="21"/>
  <c r="D588" i="21" s="1"/>
  <c r="D587" i="21"/>
  <c r="C587" i="21"/>
  <c r="C586" i="21"/>
  <c r="D586" i="21" s="1"/>
  <c r="D585" i="21"/>
  <c r="C585" i="21"/>
  <c r="C584" i="21"/>
  <c r="D584" i="21" s="1"/>
  <c r="D583" i="21"/>
  <c r="C583" i="21"/>
  <c r="C582" i="21"/>
  <c r="D582" i="21" s="1"/>
  <c r="D581" i="21"/>
  <c r="C581" i="21"/>
  <c r="C580" i="21"/>
  <c r="D580" i="21" s="1"/>
  <c r="D579" i="21"/>
  <c r="C579" i="21"/>
  <c r="C578" i="21"/>
  <c r="D578" i="21" s="1"/>
  <c r="D577" i="21"/>
  <c r="C577" i="21"/>
  <c r="C576" i="21"/>
  <c r="D576" i="21" s="1"/>
  <c r="D575" i="21"/>
  <c r="C575" i="21"/>
  <c r="C574" i="21"/>
  <c r="D574" i="21" s="1"/>
  <c r="D573" i="21"/>
  <c r="C573" i="21"/>
  <c r="C572" i="21"/>
  <c r="D572" i="21" s="1"/>
  <c r="D571" i="21"/>
  <c r="C571" i="21"/>
  <c r="C570" i="21"/>
  <c r="D570" i="21" s="1"/>
  <c r="D569" i="21"/>
  <c r="C569" i="21"/>
  <c r="C568" i="21"/>
  <c r="D568" i="21" s="1"/>
  <c r="D567" i="21"/>
  <c r="C567" i="21"/>
  <c r="C566" i="21"/>
  <c r="D566" i="21" s="1"/>
  <c r="D565" i="21"/>
  <c r="C565" i="21"/>
  <c r="C564" i="21"/>
  <c r="D564" i="21" s="1"/>
  <c r="D563" i="21"/>
  <c r="C563" i="21"/>
  <c r="C562" i="21"/>
  <c r="D562" i="21" s="1"/>
  <c r="D561" i="21"/>
  <c r="C561" i="21"/>
  <c r="C560" i="21"/>
  <c r="D560" i="21" s="1"/>
  <c r="D559" i="21"/>
  <c r="C559" i="21"/>
  <c r="C558" i="21"/>
  <c r="D558" i="21" s="1"/>
  <c r="D557" i="21"/>
  <c r="C557" i="21"/>
  <c r="C556" i="21"/>
  <c r="D556" i="21" s="1"/>
  <c r="D555" i="21"/>
  <c r="C555" i="21"/>
  <c r="C554" i="21"/>
  <c r="D554" i="21" s="1"/>
  <c r="D553" i="21"/>
  <c r="C553" i="21"/>
  <c r="C552" i="21"/>
  <c r="D552" i="21" s="1"/>
  <c r="D551" i="21"/>
  <c r="C551" i="21"/>
  <c r="C550" i="21"/>
  <c r="D550" i="21" s="1"/>
  <c r="D549" i="21"/>
  <c r="C549" i="21"/>
  <c r="C548" i="21"/>
  <c r="D548" i="21" s="1"/>
  <c r="D547" i="21"/>
  <c r="C547" i="21"/>
  <c r="C546" i="21"/>
  <c r="D546" i="21" s="1"/>
  <c r="D545" i="21"/>
  <c r="C545" i="21"/>
  <c r="C544" i="21"/>
  <c r="D544" i="21" s="1"/>
  <c r="D543" i="21"/>
  <c r="C543" i="21"/>
  <c r="C542" i="21"/>
  <c r="D542" i="21" s="1"/>
  <c r="D541" i="21"/>
  <c r="C541" i="21"/>
  <c r="C540" i="21"/>
  <c r="D540" i="21" s="1"/>
  <c r="D539" i="21"/>
  <c r="C539" i="21"/>
  <c r="C538" i="21"/>
  <c r="D538" i="21" s="1"/>
  <c r="D537" i="21"/>
  <c r="C537" i="21"/>
  <c r="C536" i="21"/>
  <c r="D536" i="21" s="1"/>
  <c r="D535" i="21"/>
  <c r="C535" i="21"/>
  <c r="C534" i="21"/>
  <c r="D534" i="21" s="1"/>
  <c r="D533" i="21"/>
  <c r="C533" i="21"/>
  <c r="C532" i="21"/>
  <c r="D532" i="21" s="1"/>
  <c r="D531" i="21"/>
  <c r="C531" i="21"/>
  <c r="C530" i="21"/>
  <c r="D530" i="21" s="1"/>
  <c r="D529" i="21"/>
  <c r="C529" i="21"/>
  <c r="C528" i="21"/>
  <c r="D528" i="21" s="1"/>
  <c r="D527" i="21"/>
  <c r="C527" i="21"/>
  <c r="C526" i="21"/>
  <c r="D526" i="21" s="1"/>
  <c r="D525" i="21"/>
  <c r="C525" i="21"/>
  <c r="C524" i="21"/>
  <c r="D524" i="21" s="1"/>
  <c r="D523" i="21"/>
  <c r="C523" i="21"/>
  <c r="C522" i="21"/>
  <c r="D522" i="21" s="1"/>
  <c r="D521" i="21"/>
  <c r="C521" i="21"/>
  <c r="C520" i="21"/>
  <c r="D520" i="21" s="1"/>
  <c r="D519" i="21"/>
  <c r="C519" i="21"/>
  <c r="C518" i="21"/>
  <c r="D518" i="21" s="1"/>
  <c r="D517" i="21"/>
  <c r="C517" i="21"/>
  <c r="C516" i="21"/>
  <c r="D516" i="21" s="1"/>
  <c r="D515" i="21"/>
  <c r="C515" i="21"/>
  <c r="C514" i="21"/>
  <c r="D514" i="21" s="1"/>
  <c r="D513" i="21"/>
  <c r="C513" i="21"/>
  <c r="C512" i="21"/>
  <c r="D512" i="21" s="1"/>
  <c r="D511" i="21"/>
  <c r="C511" i="21"/>
  <c r="D510" i="21"/>
  <c r="C510" i="21"/>
  <c r="D509" i="21"/>
  <c r="C509" i="21"/>
  <c r="D508" i="21"/>
  <c r="C508" i="2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D457" i="21"/>
  <c r="C457" i="21"/>
  <c r="D456" i="21"/>
  <c r="C456" i="21"/>
  <c r="D455" i="21"/>
  <c r="C455" i="21"/>
  <c r="D454" i="21"/>
  <c r="C454" i="21"/>
  <c r="D453" i="21"/>
  <c r="C453" i="21"/>
  <c r="D452" i="21"/>
  <c r="C452" i="21"/>
  <c r="D451" i="21"/>
  <c r="C451" i="21"/>
  <c r="D450" i="21"/>
  <c r="C450" i="21"/>
  <c r="D449" i="21"/>
  <c r="C449" i="21"/>
  <c r="D448" i="21"/>
  <c r="C448" i="21"/>
  <c r="D447" i="21"/>
  <c r="C447" i="21"/>
  <c r="D446" i="21"/>
  <c r="C446" i="21"/>
  <c r="D445" i="21"/>
  <c r="C445" i="21"/>
  <c r="D444" i="21"/>
  <c r="C444" i="21"/>
  <c r="D443" i="21"/>
  <c r="C443" i="21"/>
  <c r="D442" i="21"/>
  <c r="C442" i="21"/>
  <c r="D441" i="21"/>
  <c r="C441" i="21"/>
  <c r="D440" i="21"/>
  <c r="C440" i="21"/>
  <c r="D439" i="21"/>
  <c r="C439" i="21"/>
  <c r="D438" i="21"/>
  <c r="C438" i="21"/>
  <c r="D437" i="21"/>
  <c r="C437" i="21"/>
  <c r="D436" i="21"/>
  <c r="C436" i="21"/>
  <c r="D435" i="21"/>
  <c r="C435" i="21"/>
  <c r="D434" i="21"/>
  <c r="C434" i="21"/>
  <c r="D433" i="21"/>
  <c r="C433" i="21"/>
  <c r="D432" i="21"/>
  <c r="C432" i="21"/>
  <c r="D431" i="21"/>
  <c r="C431" i="21"/>
  <c r="D430" i="21"/>
  <c r="C430" i="21"/>
  <c r="D429" i="21"/>
  <c r="C429" i="21"/>
  <c r="D428" i="21"/>
  <c r="C428" i="21"/>
  <c r="D427" i="21"/>
  <c r="C427" i="21"/>
  <c r="D426" i="21"/>
  <c r="C426" i="21"/>
  <c r="D425" i="21"/>
  <c r="C425" i="21"/>
  <c r="D424" i="21"/>
  <c r="C424" i="21"/>
  <c r="D423" i="21"/>
  <c r="C423" i="21"/>
  <c r="D422" i="21"/>
  <c r="C422" i="21"/>
  <c r="D421" i="21"/>
  <c r="C421" i="21"/>
  <c r="D420" i="21"/>
  <c r="C420" i="21"/>
  <c r="D419" i="21"/>
  <c r="C419" i="21"/>
  <c r="D418" i="21"/>
  <c r="C418" i="21"/>
  <c r="D417" i="21"/>
  <c r="C417" i="21"/>
  <c r="D416" i="21"/>
  <c r="C416" i="21"/>
  <c r="D415" i="21"/>
  <c r="C415" i="21"/>
  <c r="D414" i="21"/>
  <c r="C414" i="21"/>
  <c r="D413" i="21"/>
  <c r="C413" i="21"/>
  <c r="D412" i="21"/>
  <c r="C412" i="21"/>
  <c r="D411" i="21"/>
  <c r="C411" i="21"/>
  <c r="D410" i="21"/>
  <c r="C410" i="21"/>
  <c r="D409" i="21"/>
  <c r="C409" i="21"/>
  <c r="D408" i="21"/>
  <c r="C408" i="2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D222" i="21"/>
  <c r="C222" i="21"/>
  <c r="C221" i="21"/>
  <c r="D221" i="21" s="1"/>
  <c r="D220" i="21"/>
  <c r="C220" i="21"/>
  <c r="C219" i="21"/>
  <c r="D219" i="21" s="1"/>
  <c r="D218" i="21"/>
  <c r="C218" i="21"/>
  <c r="C217" i="21"/>
  <c r="D217" i="21" s="1"/>
  <c r="D216" i="21"/>
  <c r="C216" i="21"/>
  <c r="C215" i="21"/>
  <c r="D215" i="21" s="1"/>
  <c r="D214" i="21"/>
  <c r="C214" i="21"/>
  <c r="D213" i="21"/>
  <c r="C213" i="21"/>
  <c r="D212" i="21"/>
  <c r="C212" i="21"/>
  <c r="D211" i="21"/>
  <c r="C211" i="21"/>
  <c r="D210" i="21"/>
  <c r="C210" i="21"/>
  <c r="D209" i="21"/>
  <c r="C209" i="21"/>
  <c r="D208" i="21"/>
  <c r="C208" i="2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D13" i="21"/>
  <c r="C13" i="21"/>
  <c r="D12" i="21"/>
  <c r="C12" i="21"/>
  <c r="D11" i="21"/>
  <c r="C11" i="21"/>
  <c r="D10" i="21"/>
  <c r="C10" i="21"/>
  <c r="D9" i="21"/>
  <c r="C9" i="21"/>
  <c r="D8" i="21"/>
  <c r="C8" i="21"/>
  <c r="C1132" i="20"/>
  <c r="C1131" i="20"/>
  <c r="C1130" i="20"/>
  <c r="C1129" i="20"/>
  <c r="C1128" i="20"/>
  <c r="C1127" i="20"/>
  <c r="C1126" i="20"/>
  <c r="C1125" i="20"/>
  <c r="C1124" i="20"/>
  <c r="C1123" i="20"/>
  <c r="C1122" i="20"/>
  <c r="C1121" i="20"/>
  <c r="C1120" i="20"/>
  <c r="C1119" i="20"/>
  <c r="C1118" i="20"/>
  <c r="AB1108" i="39" s="1"/>
  <c r="C1117" i="20"/>
  <c r="AB1107" i="39" s="1"/>
  <c r="C1116" i="20"/>
  <c r="AB1106" i="39" s="1"/>
  <c r="C1115" i="20"/>
  <c r="AB1105" i="39" s="1"/>
  <c r="C1114" i="20"/>
  <c r="AB1104" i="39" s="1"/>
  <c r="C1113" i="20"/>
  <c r="AB1103" i="39" s="1"/>
  <c r="C1112" i="20"/>
  <c r="AB1102" i="39" s="1"/>
  <c r="C1111" i="20"/>
  <c r="AB1101" i="39" s="1"/>
  <c r="C1110" i="20"/>
  <c r="AB1100" i="39" s="1"/>
  <c r="C1109" i="20"/>
  <c r="AB1099" i="39" s="1"/>
  <c r="C1108" i="20"/>
  <c r="AB1098" i="39" s="1"/>
  <c r="C1107" i="20"/>
  <c r="AB1097" i="39" s="1"/>
  <c r="C1106" i="20"/>
  <c r="AB1096" i="39" s="1"/>
  <c r="C1105" i="20"/>
  <c r="AB1095" i="39" s="1"/>
  <c r="C1104" i="20"/>
  <c r="AB1094" i="39" s="1"/>
  <c r="C1103" i="20"/>
  <c r="AB1093" i="39" s="1"/>
  <c r="C1102" i="20"/>
  <c r="AB1092" i="39" s="1"/>
  <c r="C1101" i="20"/>
  <c r="AB1091" i="39" s="1"/>
  <c r="C1100" i="20"/>
  <c r="AB1090" i="39" s="1"/>
  <c r="C1099" i="20"/>
  <c r="AB1089" i="39" s="1"/>
  <c r="C1098" i="20"/>
  <c r="AB1088" i="39" s="1"/>
  <c r="C1097" i="20"/>
  <c r="AB1087" i="39" s="1"/>
  <c r="C1096" i="20"/>
  <c r="AB1086" i="39" s="1"/>
  <c r="C1095" i="20"/>
  <c r="AB1085" i="39" s="1"/>
  <c r="C1094" i="20"/>
  <c r="AB1084" i="39" s="1"/>
  <c r="C1093" i="20"/>
  <c r="AB1083" i="39" s="1"/>
  <c r="C1092" i="20"/>
  <c r="AB1082" i="39" s="1"/>
  <c r="C1091" i="20"/>
  <c r="AB1081" i="39" s="1"/>
  <c r="C1090" i="20"/>
  <c r="AB1080" i="39" s="1"/>
  <c r="C1089" i="20"/>
  <c r="AB1079" i="39" s="1"/>
  <c r="C1088" i="20"/>
  <c r="AB1078" i="39" s="1"/>
  <c r="C1087" i="20"/>
  <c r="AB1077" i="39" s="1"/>
  <c r="C1086" i="20"/>
  <c r="AB1076" i="39" s="1"/>
  <c r="C1085" i="20"/>
  <c r="AB1075" i="39" s="1"/>
  <c r="C1084" i="20"/>
  <c r="AB1074" i="39" s="1"/>
  <c r="C1083" i="20"/>
  <c r="AB1073" i="39" s="1"/>
  <c r="C1082" i="20"/>
  <c r="AB1072" i="39" s="1"/>
  <c r="C1081" i="20"/>
  <c r="AB1071" i="39" s="1"/>
  <c r="C1080" i="20"/>
  <c r="AB1070" i="39" s="1"/>
  <c r="C1079" i="20"/>
  <c r="AB1069" i="39" s="1"/>
  <c r="C1078" i="20"/>
  <c r="AB1068" i="39" s="1"/>
  <c r="C1077" i="20"/>
  <c r="AB1067" i="39" s="1"/>
  <c r="C1076" i="20"/>
  <c r="AB1066" i="39" s="1"/>
  <c r="C1075" i="20"/>
  <c r="AB1065" i="39" s="1"/>
  <c r="C1074" i="20"/>
  <c r="AB1064" i="39" s="1"/>
  <c r="C1073" i="20"/>
  <c r="AB1063" i="39" s="1"/>
  <c r="C1072" i="20"/>
  <c r="AB1062" i="39" s="1"/>
  <c r="C1071" i="20"/>
  <c r="AB1061" i="39" s="1"/>
  <c r="C1070" i="20"/>
  <c r="AB1060" i="39" s="1"/>
  <c r="C1069" i="20"/>
  <c r="AB1059" i="39" s="1"/>
  <c r="C1068" i="20"/>
  <c r="AB1058" i="39" s="1"/>
  <c r="C1067" i="20"/>
  <c r="AB1057" i="39" s="1"/>
  <c r="C1066" i="20"/>
  <c r="AB1056" i="39" s="1"/>
  <c r="C1065" i="20"/>
  <c r="AB1055" i="39" s="1"/>
  <c r="C1064" i="20"/>
  <c r="AB1054" i="39" s="1"/>
  <c r="C1063" i="20"/>
  <c r="AB1053" i="39" s="1"/>
  <c r="C1062" i="20"/>
  <c r="AB1052" i="39" s="1"/>
  <c r="C1061" i="20"/>
  <c r="AB1051" i="39" s="1"/>
  <c r="C1060" i="20"/>
  <c r="AB1050" i="39" s="1"/>
  <c r="C1059" i="20"/>
  <c r="AB1049" i="39" s="1"/>
  <c r="C1058" i="20"/>
  <c r="AB1048" i="39" s="1"/>
  <c r="C1057" i="20"/>
  <c r="AB1047" i="39" s="1"/>
  <c r="C1056" i="20"/>
  <c r="AB1046" i="39" s="1"/>
  <c r="C1055" i="20"/>
  <c r="AB1045" i="39" s="1"/>
  <c r="C1054" i="20"/>
  <c r="AB1044" i="39" s="1"/>
  <c r="C1053" i="20"/>
  <c r="AB1043" i="39" s="1"/>
  <c r="C1052" i="20"/>
  <c r="AB1042" i="39" s="1"/>
  <c r="C1051" i="20"/>
  <c r="AB1041" i="39" s="1"/>
  <c r="C1050" i="20"/>
  <c r="AB1040" i="39" s="1"/>
  <c r="C1049" i="20"/>
  <c r="AB1039" i="39" s="1"/>
  <c r="C1048" i="20"/>
  <c r="AB1038" i="39" s="1"/>
  <c r="C1047" i="20"/>
  <c r="AB1037" i="39" s="1"/>
  <c r="C1046" i="20"/>
  <c r="AB1036" i="39" s="1"/>
  <c r="C1045" i="20"/>
  <c r="AB1035" i="39" s="1"/>
  <c r="C1044" i="20"/>
  <c r="AB1034" i="39" s="1"/>
  <c r="C1043" i="20"/>
  <c r="AB1033" i="39" s="1"/>
  <c r="C1042" i="20"/>
  <c r="AB1032" i="39" s="1"/>
  <c r="C1041" i="20"/>
  <c r="AB1031" i="39" s="1"/>
  <c r="C1040" i="20"/>
  <c r="AB1030" i="39" s="1"/>
  <c r="C1039" i="20"/>
  <c r="AB1029" i="39" s="1"/>
  <c r="C1038" i="20"/>
  <c r="AB1028" i="39" s="1"/>
  <c r="C1037" i="20"/>
  <c r="AB1027" i="39" s="1"/>
  <c r="C1036" i="20"/>
  <c r="AB1026" i="39" s="1"/>
  <c r="C1035" i="20"/>
  <c r="AB1025" i="39" s="1"/>
  <c r="C1034" i="20"/>
  <c r="D1033" i="20"/>
  <c r="AB1023" i="39" s="1"/>
  <c r="Y17" i="39" s="1"/>
  <c r="C80" i="40" s="1"/>
  <c r="C1029" i="20"/>
  <c r="AB1019" i="39" s="1"/>
  <c r="C1028" i="20"/>
  <c r="C1027" i="20"/>
  <c r="AC137" i="40" s="1"/>
  <c r="C1026" i="20"/>
  <c r="C1025" i="20"/>
  <c r="AB1015" i="39" s="1"/>
  <c r="C1024" i="20"/>
  <c r="C1023" i="20"/>
  <c r="AC133" i="40" s="1"/>
  <c r="C1022" i="20"/>
  <c r="C1021" i="20"/>
  <c r="AB1011" i="39" s="1"/>
  <c r="C1020" i="20"/>
  <c r="C1019" i="20"/>
  <c r="AC129" i="40" s="1"/>
  <c r="C1018" i="20"/>
  <c r="C1017" i="20"/>
  <c r="AB1007" i="39" s="1"/>
  <c r="C1016" i="20"/>
  <c r="C1015" i="20"/>
  <c r="AB1005" i="39" s="1"/>
  <c r="C1014" i="20"/>
  <c r="AB1004" i="39" s="1"/>
  <c r="C1013" i="20"/>
  <c r="AB1003" i="39" s="1"/>
  <c r="C1012" i="20"/>
  <c r="AB1002" i="39" s="1"/>
  <c r="C1011" i="20"/>
  <c r="AB1001" i="39" s="1"/>
  <c r="C1010" i="20"/>
  <c r="AB1000" i="39" s="1"/>
  <c r="C1009" i="20"/>
  <c r="AB999" i="39" s="1"/>
  <c r="C1008" i="20"/>
  <c r="AB998" i="39" s="1"/>
  <c r="C1007" i="20"/>
  <c r="AB997" i="39" s="1"/>
  <c r="C1006" i="20"/>
  <c r="AB996" i="39" s="1"/>
  <c r="C1005" i="20"/>
  <c r="AB995" i="39" s="1"/>
  <c r="C1004" i="20"/>
  <c r="AB994" i="39" s="1"/>
  <c r="C1003" i="20"/>
  <c r="AB993" i="39" s="1"/>
  <c r="C1002" i="20"/>
  <c r="AB992" i="39" s="1"/>
  <c r="C1001" i="20"/>
  <c r="AB991" i="39" s="1"/>
  <c r="C1000" i="20"/>
  <c r="AB990" i="39" s="1"/>
  <c r="C999" i="20"/>
  <c r="AB989" i="39" s="1"/>
  <c r="C998" i="20"/>
  <c r="AB988" i="39" s="1"/>
  <c r="C997" i="20"/>
  <c r="AB987" i="39" s="1"/>
  <c r="C996" i="20"/>
  <c r="AB986" i="39" s="1"/>
  <c r="C995" i="20"/>
  <c r="AB985" i="39" s="1"/>
  <c r="C994" i="20"/>
  <c r="AB984" i="39" s="1"/>
  <c r="C993" i="20"/>
  <c r="AB983" i="39" s="1"/>
  <c r="C992" i="20"/>
  <c r="AB982" i="39" s="1"/>
  <c r="C991" i="20"/>
  <c r="AB981" i="39" s="1"/>
  <c r="C990" i="20"/>
  <c r="AB980" i="39" s="1"/>
  <c r="C989" i="20"/>
  <c r="AB979" i="39" s="1"/>
  <c r="C988" i="20"/>
  <c r="AB978" i="39" s="1"/>
  <c r="C987" i="20"/>
  <c r="AB977" i="39" s="1"/>
  <c r="C986" i="20"/>
  <c r="AB976" i="39" s="1"/>
  <c r="C985" i="20"/>
  <c r="AB975" i="39" s="1"/>
  <c r="C984" i="20"/>
  <c r="AB974" i="39" s="1"/>
  <c r="C983" i="20"/>
  <c r="AB973" i="39" s="1"/>
  <c r="C982" i="20"/>
  <c r="AB972" i="39" s="1"/>
  <c r="C981" i="20"/>
  <c r="AB971" i="39" s="1"/>
  <c r="C980" i="20"/>
  <c r="AB970" i="39" s="1"/>
  <c r="C979" i="20"/>
  <c r="AB969" i="39" s="1"/>
  <c r="C978" i="20"/>
  <c r="AB968" i="39" s="1"/>
  <c r="C977" i="20"/>
  <c r="AB967" i="39" s="1"/>
  <c r="C976" i="20"/>
  <c r="AB966" i="39" s="1"/>
  <c r="C975" i="20"/>
  <c r="AB965" i="39" s="1"/>
  <c r="C974" i="20"/>
  <c r="AB964" i="39" s="1"/>
  <c r="C973" i="20"/>
  <c r="AB963" i="39" s="1"/>
  <c r="C972" i="20"/>
  <c r="AB962" i="39" s="1"/>
  <c r="C971" i="20"/>
  <c r="AB961" i="39" s="1"/>
  <c r="C970" i="20"/>
  <c r="AB960" i="39" s="1"/>
  <c r="C969" i="20"/>
  <c r="AB959" i="39" s="1"/>
  <c r="C968" i="20"/>
  <c r="AB958" i="39" s="1"/>
  <c r="C967" i="20"/>
  <c r="AB957" i="39" s="1"/>
  <c r="C966" i="20"/>
  <c r="AB956" i="39" s="1"/>
  <c r="C965" i="20"/>
  <c r="AB955" i="39" s="1"/>
  <c r="C964" i="20"/>
  <c r="AB954" i="39" s="1"/>
  <c r="C963" i="20"/>
  <c r="AB953" i="39" s="1"/>
  <c r="C962" i="20"/>
  <c r="AB952" i="39" s="1"/>
  <c r="C961" i="20"/>
  <c r="AB951" i="39" s="1"/>
  <c r="C960" i="20"/>
  <c r="AB950" i="39" s="1"/>
  <c r="C959" i="20"/>
  <c r="AB949" i="39" s="1"/>
  <c r="C958" i="20"/>
  <c r="AB948" i="39" s="1"/>
  <c r="C957" i="20"/>
  <c r="AB947" i="39" s="1"/>
  <c r="C956" i="20"/>
  <c r="AB946" i="39" s="1"/>
  <c r="C955" i="20"/>
  <c r="AB945" i="39" s="1"/>
  <c r="C954" i="20"/>
  <c r="AB944" i="39" s="1"/>
  <c r="C953" i="20"/>
  <c r="AB943" i="39" s="1"/>
  <c r="C952" i="20"/>
  <c r="AB942" i="39" s="1"/>
  <c r="C951" i="20"/>
  <c r="AB941" i="39" s="1"/>
  <c r="C950" i="20"/>
  <c r="AB940" i="39" s="1"/>
  <c r="C949" i="20"/>
  <c r="AB939" i="39" s="1"/>
  <c r="C948" i="20"/>
  <c r="AB938" i="39" s="1"/>
  <c r="C947" i="20"/>
  <c r="AB937" i="39" s="1"/>
  <c r="C946" i="20"/>
  <c r="AB936" i="39" s="1"/>
  <c r="C945" i="20"/>
  <c r="AB935" i="39" s="1"/>
  <c r="C944" i="20"/>
  <c r="AB934" i="39" s="1"/>
  <c r="C943" i="20"/>
  <c r="AB933" i="39" s="1"/>
  <c r="C942" i="20"/>
  <c r="AB932" i="39" s="1"/>
  <c r="C941" i="20"/>
  <c r="AB931" i="39" s="1"/>
  <c r="C940" i="20"/>
  <c r="AB930" i="39" s="1"/>
  <c r="C939" i="20"/>
  <c r="AB929" i="39" s="1"/>
  <c r="AB928" i="39"/>
  <c r="C938" i="20"/>
  <c r="AB927" i="39"/>
  <c r="C937" i="20"/>
  <c r="AB926" i="39"/>
  <c r="C936" i="20"/>
  <c r="AB925" i="39"/>
  <c r="C935" i="20"/>
  <c r="AB924" i="39"/>
  <c r="C934" i="20"/>
  <c r="AB923" i="39"/>
  <c r="C933" i="20"/>
  <c r="AB922" i="39"/>
  <c r="C932" i="20"/>
  <c r="AC125" i="40"/>
  <c r="C931" i="20"/>
  <c r="D930" i="20"/>
  <c r="AC122" i="40"/>
  <c r="C928" i="20"/>
  <c r="C927" i="20"/>
  <c r="AC120" i="40"/>
  <c r="C926" i="20"/>
  <c r="C925" i="20"/>
  <c r="AC118" i="40"/>
  <c r="C924" i="20"/>
  <c r="C923" i="20"/>
  <c r="AC116" i="40"/>
  <c r="C922" i="20"/>
  <c r="C921" i="20"/>
  <c r="AC114" i="40"/>
  <c r="C920" i="20"/>
  <c r="C919" i="20"/>
  <c r="AC112" i="40"/>
  <c r="C918" i="20"/>
  <c r="C917" i="20"/>
  <c r="AC110" i="40"/>
  <c r="C916" i="20"/>
  <c r="C915" i="20"/>
  <c r="AB904" i="39"/>
  <c r="C914" i="20"/>
  <c r="C913" i="20"/>
  <c r="AB903" i="39" s="1"/>
  <c r="AB902" i="39"/>
  <c r="C912" i="20"/>
  <c r="C911" i="20"/>
  <c r="AB901" i="39" s="1"/>
  <c r="AB900" i="39"/>
  <c r="C910" i="20"/>
  <c r="C909" i="20"/>
  <c r="AB899" i="39" s="1"/>
  <c r="AB898" i="39"/>
  <c r="C908" i="20"/>
  <c r="C907" i="20"/>
  <c r="AB897" i="39" s="1"/>
  <c r="AB896" i="39"/>
  <c r="C906" i="20"/>
  <c r="C905" i="20"/>
  <c r="AB895" i="39" s="1"/>
  <c r="AB894" i="39"/>
  <c r="C904" i="20"/>
  <c r="C903" i="20"/>
  <c r="AB893" i="39" s="1"/>
  <c r="AB892" i="39"/>
  <c r="C902" i="20"/>
  <c r="C901" i="20"/>
  <c r="AB891" i="39" s="1"/>
  <c r="AB890" i="39"/>
  <c r="C900" i="20"/>
  <c r="C899" i="20"/>
  <c r="AB889" i="39" s="1"/>
  <c r="AB888" i="39"/>
  <c r="C898" i="20"/>
  <c r="C897" i="20"/>
  <c r="AB887" i="39" s="1"/>
  <c r="AB886" i="39"/>
  <c r="C896" i="20"/>
  <c r="C895" i="20"/>
  <c r="AB885" i="39" s="1"/>
  <c r="AB884" i="39"/>
  <c r="C894" i="20"/>
  <c r="C893" i="20"/>
  <c r="AB883" i="39" s="1"/>
  <c r="AB882" i="39"/>
  <c r="C892" i="20"/>
  <c r="C891" i="20"/>
  <c r="AB881" i="39" s="1"/>
  <c r="AB880" i="39"/>
  <c r="C890" i="20"/>
  <c r="C889" i="20"/>
  <c r="AB879" i="39" s="1"/>
  <c r="AB878" i="39"/>
  <c r="C888" i="20"/>
  <c r="C887" i="20"/>
  <c r="AB877" i="39" s="1"/>
  <c r="AB876" i="39"/>
  <c r="C886" i="20"/>
  <c r="C885" i="20"/>
  <c r="AB875" i="39" s="1"/>
  <c r="AB874" i="39"/>
  <c r="C884" i="20"/>
  <c r="C883" i="20"/>
  <c r="AB873" i="39" s="1"/>
  <c r="AB872" i="39"/>
  <c r="C882" i="20"/>
  <c r="C881" i="20"/>
  <c r="AB871" i="39" s="1"/>
  <c r="AB870" i="39"/>
  <c r="C880" i="20"/>
  <c r="C879" i="20"/>
  <c r="AB869" i="39" s="1"/>
  <c r="AB868" i="39"/>
  <c r="C878" i="20"/>
  <c r="C877" i="20"/>
  <c r="AB867" i="39" s="1"/>
  <c r="AB866" i="39"/>
  <c r="C876" i="20"/>
  <c r="C875" i="20"/>
  <c r="AB865" i="39" s="1"/>
  <c r="AB864" i="39"/>
  <c r="C874" i="20"/>
  <c r="C873" i="20"/>
  <c r="AB863" i="39" s="1"/>
  <c r="AB862" i="39"/>
  <c r="C872" i="20"/>
  <c r="C871" i="20"/>
  <c r="AB861" i="39" s="1"/>
  <c r="AB860" i="39"/>
  <c r="C870" i="20"/>
  <c r="C869" i="20"/>
  <c r="AB859" i="39" s="1"/>
  <c r="AB858" i="39"/>
  <c r="C868" i="20"/>
  <c r="C867" i="20"/>
  <c r="AB857" i="39" s="1"/>
  <c r="AB856" i="39"/>
  <c r="C866" i="20"/>
  <c r="C865" i="20"/>
  <c r="AB855" i="39" s="1"/>
  <c r="AB854" i="39"/>
  <c r="C864" i="20"/>
  <c r="C863" i="20"/>
  <c r="AB853" i="39" s="1"/>
  <c r="AB852" i="39"/>
  <c r="C862" i="20"/>
  <c r="C861" i="20"/>
  <c r="AB851" i="39" s="1"/>
  <c r="AB850" i="39"/>
  <c r="C860" i="20"/>
  <c r="C859" i="20"/>
  <c r="AB849" i="39" s="1"/>
  <c r="AB848" i="39"/>
  <c r="C858" i="20"/>
  <c r="C857" i="20"/>
  <c r="AB847" i="39" s="1"/>
  <c r="AB846" i="39"/>
  <c r="C856" i="20"/>
  <c r="C855" i="20"/>
  <c r="AB845" i="39" s="1"/>
  <c r="AB844" i="39"/>
  <c r="C854" i="20"/>
  <c r="C853" i="20"/>
  <c r="AB843" i="39" s="1"/>
  <c r="AB842" i="39"/>
  <c r="C852" i="20"/>
  <c r="C851" i="20"/>
  <c r="AB841" i="39" s="1"/>
  <c r="AB840" i="39"/>
  <c r="C850" i="20"/>
  <c r="C849" i="20"/>
  <c r="AB839" i="39" s="1"/>
  <c r="AB838" i="39"/>
  <c r="C848" i="20"/>
  <c r="C847" i="20"/>
  <c r="AB837" i="39" s="1"/>
  <c r="AB836" i="39"/>
  <c r="C846" i="20"/>
  <c r="C845" i="20"/>
  <c r="AB835" i="39" s="1"/>
  <c r="C844" i="20"/>
  <c r="AB834" i="39" s="1"/>
  <c r="C843" i="20"/>
  <c r="AB833" i="39" s="1"/>
  <c r="C842" i="20"/>
  <c r="AB832" i="39" s="1"/>
  <c r="C841" i="20"/>
  <c r="AB831" i="39" s="1"/>
  <c r="C840" i="20"/>
  <c r="AB830" i="39" s="1"/>
  <c r="C839" i="20"/>
  <c r="AB829" i="39" s="1"/>
  <c r="C838" i="20"/>
  <c r="AB828" i="39" s="1"/>
  <c r="C837" i="20"/>
  <c r="AB827" i="39" s="1"/>
  <c r="C836" i="20"/>
  <c r="AB826" i="39" s="1"/>
  <c r="AB825" i="39"/>
  <c r="C835" i="20"/>
  <c r="AB824" i="39"/>
  <c r="C834" i="20"/>
  <c r="AB823" i="39"/>
  <c r="C833" i="20"/>
  <c r="AB822" i="39"/>
  <c r="C832" i="20"/>
  <c r="AB821" i="39"/>
  <c r="C831" i="20"/>
  <c r="AC108" i="40"/>
  <c r="C830" i="20"/>
  <c r="D829" i="20"/>
  <c r="AB819" i="39" s="1"/>
  <c r="Y15" i="39" s="1"/>
  <c r="J24" i="40" s="1"/>
  <c r="C829" i="20"/>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C788" i="20"/>
  <c r="C787" i="20"/>
  <c r="C786" i="20"/>
  <c r="C785" i="20"/>
  <c r="C784" i="20"/>
  <c r="C783" i="20"/>
  <c r="C782" i="20"/>
  <c r="C781" i="20"/>
  <c r="C780" i="20"/>
  <c r="AB770" i="39" s="1"/>
  <c r="C779" i="20"/>
  <c r="C778" i="20"/>
  <c r="C777" i="20"/>
  <c r="AB766" i="39"/>
  <c r="C776" i="20"/>
  <c r="C775" i="20"/>
  <c r="C774" i="20"/>
  <c r="C773" i="20"/>
  <c r="C772" i="20"/>
  <c r="AB762" i="39" s="1"/>
  <c r="C771" i="20"/>
  <c r="C770" i="20"/>
  <c r="C769" i="20"/>
  <c r="AB758" i="39"/>
  <c r="C768" i="20"/>
  <c r="C767" i="20"/>
  <c r="C766" i="20"/>
  <c r="C765" i="20"/>
  <c r="AB754" i="39"/>
  <c r="C764" i="20"/>
  <c r="C763" i="20"/>
  <c r="C762" i="20"/>
  <c r="C761" i="20"/>
  <c r="AB750" i="39"/>
  <c r="C760" i="20"/>
  <c r="C759" i="20"/>
  <c r="C758" i="20"/>
  <c r="C757" i="20"/>
  <c r="AB746" i="39"/>
  <c r="C756" i="20"/>
  <c r="C755" i="20"/>
  <c r="C754" i="20"/>
  <c r="C753" i="20"/>
  <c r="AB742" i="39"/>
  <c r="C752" i="20"/>
  <c r="C751" i="20"/>
  <c r="C750" i="20"/>
  <c r="C749" i="20"/>
  <c r="AB738" i="39"/>
  <c r="C748" i="20"/>
  <c r="C747" i="20"/>
  <c r="C746" i="20"/>
  <c r="C745" i="20"/>
  <c r="AB734" i="39"/>
  <c r="C744" i="20"/>
  <c r="C743" i="20"/>
  <c r="C742" i="20"/>
  <c r="C741" i="20"/>
  <c r="AB730" i="39"/>
  <c r="C740" i="20"/>
  <c r="C739" i="20"/>
  <c r="C738" i="20"/>
  <c r="C737" i="20"/>
  <c r="AB726" i="39"/>
  <c r="C736" i="20"/>
  <c r="C735" i="20"/>
  <c r="C734" i="20"/>
  <c r="C733" i="20"/>
  <c r="C732" i="20"/>
  <c r="AB722" i="39" s="1"/>
  <c r="C731" i="20"/>
  <c r="C730" i="20"/>
  <c r="C729" i="20"/>
  <c r="D729" i="20" s="1"/>
  <c r="AC87" i="40"/>
  <c r="C725" i="20"/>
  <c r="C724" i="20"/>
  <c r="C723" i="20"/>
  <c r="C722" i="20"/>
  <c r="AB712" i="39" s="1"/>
  <c r="AC83" i="40"/>
  <c r="C721" i="20"/>
  <c r="C720" i="20"/>
  <c r="C719" i="20"/>
  <c r="C718" i="20"/>
  <c r="AB708" i="39" s="1"/>
  <c r="AC79" i="40"/>
  <c r="C717" i="20"/>
  <c r="C716" i="20"/>
  <c r="C715" i="20"/>
  <c r="C714" i="20"/>
  <c r="AC75" i="40"/>
  <c r="C713" i="20"/>
  <c r="C712" i="20"/>
  <c r="C711" i="20"/>
  <c r="AB701" i="39" s="1"/>
  <c r="C710" i="20"/>
  <c r="AB700" i="39" s="1"/>
  <c r="AB699" i="39"/>
  <c r="C709" i="20"/>
  <c r="AB698" i="39"/>
  <c r="C708" i="20"/>
  <c r="AB697" i="39"/>
  <c r="C707" i="20"/>
  <c r="AB696" i="39"/>
  <c r="C706" i="20"/>
  <c r="AB695" i="39"/>
  <c r="C705" i="20"/>
  <c r="AB694" i="39"/>
  <c r="C704" i="20"/>
  <c r="AB693" i="39"/>
  <c r="C703" i="20"/>
  <c r="AB692" i="39"/>
  <c r="C702" i="20"/>
  <c r="AB691" i="39"/>
  <c r="C701" i="20"/>
  <c r="AB690" i="39"/>
  <c r="C700" i="20"/>
  <c r="AB689" i="39"/>
  <c r="C699" i="20"/>
  <c r="AB688" i="39"/>
  <c r="C698" i="20"/>
  <c r="AB687" i="39"/>
  <c r="C697" i="20"/>
  <c r="AB686" i="39"/>
  <c r="C696" i="20"/>
  <c r="AB685" i="39"/>
  <c r="C695" i="20"/>
  <c r="AB684" i="39"/>
  <c r="C694" i="20"/>
  <c r="AB683" i="39"/>
  <c r="C693" i="20"/>
  <c r="AB682" i="39"/>
  <c r="C692" i="20"/>
  <c r="AB681" i="39"/>
  <c r="C691" i="20"/>
  <c r="AB680" i="39"/>
  <c r="C690" i="20"/>
  <c r="AB679" i="39"/>
  <c r="C689" i="20"/>
  <c r="AB678" i="39"/>
  <c r="C688" i="20"/>
  <c r="AB677" i="39"/>
  <c r="C687" i="20"/>
  <c r="AB676" i="39"/>
  <c r="C686" i="20"/>
  <c r="AB675" i="39"/>
  <c r="C685" i="20"/>
  <c r="AB674" i="39"/>
  <c r="C684" i="20"/>
  <c r="AB673" i="39"/>
  <c r="C683" i="20"/>
  <c r="AB672" i="39"/>
  <c r="C682" i="20"/>
  <c r="AB671" i="39"/>
  <c r="C681" i="20"/>
  <c r="AB670" i="39"/>
  <c r="C680" i="20"/>
  <c r="AB669" i="39"/>
  <c r="C679" i="20"/>
  <c r="AB668" i="39"/>
  <c r="C678" i="20"/>
  <c r="AB667" i="39"/>
  <c r="C677" i="20"/>
  <c r="AB666" i="39"/>
  <c r="C676" i="20"/>
  <c r="AB665" i="39"/>
  <c r="C675" i="20"/>
  <c r="AB664" i="39"/>
  <c r="C674" i="20"/>
  <c r="AB663" i="39"/>
  <c r="C673" i="20"/>
  <c r="AB662" i="39"/>
  <c r="C672" i="20"/>
  <c r="AB661" i="39"/>
  <c r="C671" i="20"/>
  <c r="AB660" i="39"/>
  <c r="C670" i="20"/>
  <c r="AB659" i="39"/>
  <c r="C669" i="20"/>
  <c r="AB658" i="39"/>
  <c r="C668" i="20"/>
  <c r="AB657" i="39"/>
  <c r="C667" i="20"/>
  <c r="AB656" i="39"/>
  <c r="C666" i="20"/>
  <c r="AB655" i="39"/>
  <c r="C665" i="20"/>
  <c r="AB654" i="39"/>
  <c r="C664" i="20"/>
  <c r="AB653" i="39"/>
  <c r="C663" i="20"/>
  <c r="AB652" i="39"/>
  <c r="C662" i="20"/>
  <c r="AB651" i="39"/>
  <c r="C661" i="20"/>
  <c r="AB650" i="39"/>
  <c r="C660" i="20"/>
  <c r="AB649" i="39"/>
  <c r="C659" i="20"/>
  <c r="AB648" i="39"/>
  <c r="C658" i="20"/>
  <c r="AB647" i="39"/>
  <c r="C657" i="20"/>
  <c r="AB646" i="39"/>
  <c r="C656" i="20"/>
  <c r="AB645" i="39"/>
  <c r="C655" i="20"/>
  <c r="AB644" i="39"/>
  <c r="C654" i="20"/>
  <c r="AB643" i="39"/>
  <c r="C653" i="20"/>
  <c r="AB642" i="39"/>
  <c r="C652" i="20"/>
  <c r="AB641" i="39"/>
  <c r="C651" i="20"/>
  <c r="AB640" i="39"/>
  <c r="C650" i="20"/>
  <c r="AB639" i="39"/>
  <c r="C649" i="20"/>
  <c r="AB638" i="39"/>
  <c r="C648" i="20"/>
  <c r="AB637" i="39"/>
  <c r="C647" i="20"/>
  <c r="AB636" i="39"/>
  <c r="C646" i="20"/>
  <c r="AB635" i="39"/>
  <c r="C645" i="20"/>
  <c r="AB634" i="39"/>
  <c r="C644" i="20"/>
  <c r="AB633" i="39"/>
  <c r="C643" i="20"/>
  <c r="AB632" i="39"/>
  <c r="C642" i="20"/>
  <c r="AB631" i="39"/>
  <c r="C641" i="20"/>
  <c r="AB630" i="39"/>
  <c r="C640" i="20"/>
  <c r="AB629" i="39"/>
  <c r="C639" i="20"/>
  <c r="AB628" i="39"/>
  <c r="C638" i="20"/>
  <c r="AB627" i="39"/>
  <c r="C637" i="20"/>
  <c r="AB626" i="39"/>
  <c r="C636" i="20"/>
  <c r="AB625" i="39"/>
  <c r="C635" i="20"/>
  <c r="AB624" i="39"/>
  <c r="C634" i="20"/>
  <c r="AB623" i="39"/>
  <c r="C633" i="20"/>
  <c r="AB622" i="39"/>
  <c r="C632" i="20"/>
  <c r="AB621" i="39"/>
  <c r="C631" i="20"/>
  <c r="AB620" i="39"/>
  <c r="C630" i="20"/>
  <c r="AB619" i="39"/>
  <c r="C629" i="20"/>
  <c r="AB618" i="39"/>
  <c r="C628" i="20"/>
  <c r="AB617" i="39"/>
  <c r="C627" i="20"/>
  <c r="D626" i="20"/>
  <c r="AC71" i="40"/>
  <c r="C625" i="20"/>
  <c r="C624" i="20"/>
  <c r="AB613" i="39"/>
  <c r="C623" i="20"/>
  <c r="C622" i="20"/>
  <c r="AC67" i="40"/>
  <c r="C621" i="20"/>
  <c r="C620" i="20"/>
  <c r="AC65" i="40"/>
  <c r="C619" i="20"/>
  <c r="C618" i="20"/>
  <c r="AC63" i="40"/>
  <c r="C617" i="20"/>
  <c r="C616" i="20"/>
  <c r="AC61" i="40"/>
  <c r="C615" i="20"/>
  <c r="C614" i="20"/>
  <c r="AC59" i="40"/>
  <c r="C613" i="20"/>
  <c r="C612" i="20"/>
  <c r="AB601" i="39"/>
  <c r="C611" i="20"/>
  <c r="C610" i="20"/>
  <c r="AB600" i="39" s="1"/>
  <c r="AB599" i="39"/>
  <c r="C609" i="20"/>
  <c r="C608" i="20"/>
  <c r="AB598" i="39" s="1"/>
  <c r="AB597" i="39"/>
  <c r="C607" i="20"/>
  <c r="C606" i="20"/>
  <c r="AB596" i="39" s="1"/>
  <c r="AB595" i="39"/>
  <c r="C605" i="20"/>
  <c r="C604" i="20"/>
  <c r="AB594" i="39" s="1"/>
  <c r="AB593" i="39"/>
  <c r="C603" i="20"/>
  <c r="C602" i="20"/>
  <c r="AB592" i="39" s="1"/>
  <c r="AB591" i="39"/>
  <c r="C601" i="20"/>
  <c r="C600" i="20"/>
  <c r="AB590" i="39" s="1"/>
  <c r="AB589" i="39"/>
  <c r="C599" i="20"/>
  <c r="C598" i="20"/>
  <c r="AB588" i="39" s="1"/>
  <c r="AB587" i="39"/>
  <c r="C597" i="20"/>
  <c r="C596" i="20"/>
  <c r="AB586" i="39" s="1"/>
  <c r="AB585" i="39"/>
  <c r="C595" i="20"/>
  <c r="C594" i="20"/>
  <c r="AB584" i="39" s="1"/>
  <c r="AB583" i="39"/>
  <c r="C593" i="20"/>
  <c r="C592" i="20"/>
  <c r="AB582" i="39" s="1"/>
  <c r="AB581" i="39"/>
  <c r="C591" i="20"/>
  <c r="C590" i="20"/>
  <c r="AB580" i="39" s="1"/>
  <c r="AB579" i="39"/>
  <c r="C589" i="20"/>
  <c r="C588" i="20"/>
  <c r="AB578" i="39" s="1"/>
  <c r="AB577" i="39"/>
  <c r="C587" i="20"/>
  <c r="C586" i="20"/>
  <c r="AB576" i="39" s="1"/>
  <c r="AB575" i="39"/>
  <c r="C585" i="20"/>
  <c r="C584" i="20"/>
  <c r="AB574" i="39" s="1"/>
  <c r="AB573" i="39"/>
  <c r="C583" i="20"/>
  <c r="C582" i="20"/>
  <c r="AB572" i="39" s="1"/>
  <c r="AB571" i="39"/>
  <c r="C581" i="20"/>
  <c r="C580" i="20"/>
  <c r="AB570" i="39" s="1"/>
  <c r="AB569" i="39"/>
  <c r="C579" i="20"/>
  <c r="C578" i="20"/>
  <c r="AB568" i="39" s="1"/>
  <c r="AB567" i="39"/>
  <c r="C577" i="20"/>
  <c r="C576" i="20"/>
  <c r="AB566" i="39" s="1"/>
  <c r="AB565" i="39"/>
  <c r="C575" i="20"/>
  <c r="AB564" i="39"/>
  <c r="C574" i="20"/>
  <c r="AB563" i="39"/>
  <c r="C573" i="20"/>
  <c r="AB562" i="39"/>
  <c r="C572" i="20"/>
  <c r="AB561" i="39"/>
  <c r="C571" i="20"/>
  <c r="AB560" i="39"/>
  <c r="C570" i="20"/>
  <c r="AB559" i="39"/>
  <c r="C569" i="20"/>
  <c r="AB558" i="39"/>
  <c r="C568" i="20"/>
  <c r="AB557" i="39"/>
  <c r="C567" i="20"/>
  <c r="AB556" i="39"/>
  <c r="C566" i="20"/>
  <c r="AB555" i="39"/>
  <c r="C565" i="20"/>
  <c r="AB554" i="39"/>
  <c r="C564" i="20"/>
  <c r="AB553" i="39"/>
  <c r="C563" i="20"/>
  <c r="AB552" i="39"/>
  <c r="C562" i="20"/>
  <c r="AB551" i="39"/>
  <c r="C561" i="20"/>
  <c r="AB550" i="39"/>
  <c r="C560" i="20"/>
  <c r="AB549" i="39"/>
  <c r="C559" i="20"/>
  <c r="AB548" i="39"/>
  <c r="C558" i="20"/>
  <c r="AB547" i="39"/>
  <c r="C557" i="20"/>
  <c r="AB546" i="39"/>
  <c r="C556" i="20"/>
  <c r="AB545" i="39"/>
  <c r="C555" i="20"/>
  <c r="AB544" i="39"/>
  <c r="C554" i="20"/>
  <c r="AB543" i="39"/>
  <c r="C553" i="20"/>
  <c r="AB542" i="39"/>
  <c r="C552" i="20"/>
  <c r="AB541" i="39"/>
  <c r="C551" i="20"/>
  <c r="AB540" i="39"/>
  <c r="C550" i="20"/>
  <c r="AB539" i="39"/>
  <c r="C549" i="20"/>
  <c r="AB538" i="39"/>
  <c r="C548" i="20"/>
  <c r="AB537" i="39"/>
  <c r="C547" i="20"/>
  <c r="AB536" i="39"/>
  <c r="C546" i="20"/>
  <c r="AB535" i="39"/>
  <c r="C545" i="20"/>
  <c r="AB534" i="39"/>
  <c r="C544" i="20"/>
  <c r="AB533" i="39"/>
  <c r="C543" i="20"/>
  <c r="AB532" i="39"/>
  <c r="C542" i="20"/>
  <c r="AB531" i="39"/>
  <c r="C541" i="20"/>
  <c r="AB530" i="39"/>
  <c r="C540" i="20"/>
  <c r="AB529" i="39"/>
  <c r="C539" i="20"/>
  <c r="AB528" i="39"/>
  <c r="C538" i="20"/>
  <c r="AB527" i="39"/>
  <c r="C537" i="20"/>
  <c r="AB526" i="39"/>
  <c r="C536" i="20"/>
  <c r="AB525" i="39"/>
  <c r="C535" i="20"/>
  <c r="AB524" i="39"/>
  <c r="C534" i="20"/>
  <c r="AB523" i="39"/>
  <c r="C533" i="20"/>
  <c r="AB522" i="39"/>
  <c r="C532" i="20"/>
  <c r="AB521" i="39"/>
  <c r="C531" i="20"/>
  <c r="AB520" i="39"/>
  <c r="C530" i="20"/>
  <c r="AB519" i="39"/>
  <c r="C529" i="20"/>
  <c r="AB518" i="39"/>
  <c r="C528" i="20"/>
  <c r="AB517" i="39"/>
  <c r="C527" i="20"/>
  <c r="D526" i="20"/>
  <c r="AB516" i="39" s="1"/>
  <c r="Y13" i="39" s="1"/>
  <c r="J44" i="40" s="1"/>
  <c r="C525" i="20"/>
  <c r="AC54" i="40"/>
  <c r="C524" i="20"/>
  <c r="C523" i="20"/>
  <c r="AB512" i="39"/>
  <c r="C522" i="20"/>
  <c r="C521" i="20"/>
  <c r="AC50" i="40"/>
  <c r="C520" i="20"/>
  <c r="C519" i="20"/>
  <c r="AB508" i="39"/>
  <c r="C518" i="20"/>
  <c r="C517" i="20"/>
  <c r="AC46" i="40"/>
  <c r="C516" i="20"/>
  <c r="C515" i="20"/>
  <c r="AB504" i="39"/>
  <c r="C514" i="20"/>
  <c r="C513" i="20"/>
  <c r="AC42" i="40"/>
  <c r="C512" i="20"/>
  <c r="C511" i="20"/>
  <c r="AB501" i="39" s="1"/>
  <c r="AB500" i="39"/>
  <c r="C510" i="20"/>
  <c r="C509" i="20"/>
  <c r="AB499" i="39" s="1"/>
  <c r="AB498" i="39"/>
  <c r="C508" i="20"/>
  <c r="C507" i="20"/>
  <c r="AB497" i="39" s="1"/>
  <c r="AB496" i="39"/>
  <c r="C506" i="20"/>
  <c r="C505" i="20"/>
  <c r="AB495" i="39" s="1"/>
  <c r="AB494" i="39"/>
  <c r="C504" i="20"/>
  <c r="C503" i="20"/>
  <c r="AB493" i="39" s="1"/>
  <c r="AB492" i="39"/>
  <c r="C502" i="20"/>
  <c r="C501" i="20"/>
  <c r="AB491" i="39" s="1"/>
  <c r="AB490" i="39"/>
  <c r="C500" i="20"/>
  <c r="C499" i="20"/>
  <c r="AB489" i="39" s="1"/>
  <c r="AB488" i="39"/>
  <c r="C498" i="20"/>
  <c r="C497" i="20"/>
  <c r="AB487" i="39" s="1"/>
  <c r="AB486" i="39"/>
  <c r="C496" i="20"/>
  <c r="C495" i="20"/>
  <c r="AB485" i="39" s="1"/>
  <c r="AB484" i="39"/>
  <c r="C494" i="20"/>
  <c r="C493" i="20"/>
  <c r="AB483" i="39" s="1"/>
  <c r="AB482" i="39"/>
  <c r="C492" i="20"/>
  <c r="C491" i="20"/>
  <c r="AB481" i="39" s="1"/>
  <c r="AB480" i="39"/>
  <c r="C490" i="20"/>
  <c r="C489" i="20"/>
  <c r="AB479" i="39" s="1"/>
  <c r="AB478" i="39"/>
  <c r="C488" i="20"/>
  <c r="C487" i="20"/>
  <c r="AB477" i="39" s="1"/>
  <c r="AB476" i="39"/>
  <c r="C486" i="20"/>
  <c r="C485" i="20"/>
  <c r="AB475" i="39" s="1"/>
  <c r="AB474" i="39"/>
  <c r="C484" i="20"/>
  <c r="C483" i="20"/>
  <c r="AB473" i="39" s="1"/>
  <c r="AB472" i="39"/>
  <c r="C482" i="20"/>
  <c r="C481" i="20"/>
  <c r="AB471" i="39" s="1"/>
  <c r="AB470" i="39"/>
  <c r="C480" i="20"/>
  <c r="C479" i="20"/>
  <c r="AB469" i="39" s="1"/>
  <c r="AB468" i="39"/>
  <c r="C478" i="20"/>
  <c r="C477" i="20"/>
  <c r="AB467" i="39" s="1"/>
  <c r="AB466" i="39"/>
  <c r="C476" i="20"/>
  <c r="C475" i="20"/>
  <c r="AB465" i="39" s="1"/>
  <c r="AB464" i="39"/>
  <c r="C474" i="20"/>
  <c r="C473" i="20"/>
  <c r="AB463" i="39" s="1"/>
  <c r="AB462" i="39"/>
  <c r="C472" i="20"/>
  <c r="C471" i="20"/>
  <c r="AB461" i="39" s="1"/>
  <c r="AB460" i="39"/>
  <c r="C470" i="20"/>
  <c r="C469" i="20"/>
  <c r="AB459" i="39" s="1"/>
  <c r="AB458" i="39"/>
  <c r="C468" i="20"/>
  <c r="C467" i="20"/>
  <c r="AB457" i="39" s="1"/>
  <c r="AB456" i="39"/>
  <c r="C466" i="20"/>
  <c r="C465" i="20"/>
  <c r="AB455" i="39" s="1"/>
  <c r="AB454" i="39"/>
  <c r="C464" i="20"/>
  <c r="C463" i="20"/>
  <c r="AB453" i="39" s="1"/>
  <c r="AB452" i="39"/>
  <c r="C462" i="20"/>
  <c r="C461" i="20"/>
  <c r="AB451" i="39" s="1"/>
  <c r="AB450" i="39"/>
  <c r="C460" i="20"/>
  <c r="C459" i="20"/>
  <c r="AB449" i="39" s="1"/>
  <c r="AB448" i="39"/>
  <c r="C458" i="20"/>
  <c r="C457" i="20"/>
  <c r="AB447" i="39" s="1"/>
  <c r="AB446" i="39"/>
  <c r="C456" i="20"/>
  <c r="C455" i="20"/>
  <c r="AB445" i="39" s="1"/>
  <c r="AB444" i="39"/>
  <c r="C454" i="20"/>
  <c r="C453" i="20"/>
  <c r="AB443" i="39" s="1"/>
  <c r="AB442" i="39"/>
  <c r="C452" i="20"/>
  <c r="AB441" i="39"/>
  <c r="C451" i="20"/>
  <c r="AB440" i="39"/>
  <c r="C450" i="20"/>
  <c r="AB439" i="39"/>
  <c r="C449" i="20"/>
  <c r="AB438" i="39"/>
  <c r="C448" i="20"/>
  <c r="AB437" i="39"/>
  <c r="C447" i="20"/>
  <c r="AB436" i="39"/>
  <c r="C446" i="20"/>
  <c r="AB435" i="39"/>
  <c r="C445" i="20"/>
  <c r="AB434" i="39"/>
  <c r="C444" i="20"/>
  <c r="AB433" i="39"/>
  <c r="C443" i="20"/>
  <c r="AB432" i="39"/>
  <c r="C442" i="20"/>
  <c r="AB431" i="39"/>
  <c r="C441" i="20"/>
  <c r="AB430" i="39"/>
  <c r="C440" i="20"/>
  <c r="AB429" i="39"/>
  <c r="C439" i="20"/>
  <c r="AB428" i="39"/>
  <c r="C438" i="20"/>
  <c r="AB427" i="39"/>
  <c r="C437" i="20"/>
  <c r="AB426" i="39"/>
  <c r="C436" i="20"/>
  <c r="AB425" i="39"/>
  <c r="C435" i="20"/>
  <c r="AB424" i="39"/>
  <c r="C434" i="20"/>
  <c r="AB423" i="39"/>
  <c r="C433" i="20"/>
  <c r="AB422" i="39"/>
  <c r="C432" i="20"/>
  <c r="AB421" i="39"/>
  <c r="C431" i="20"/>
  <c r="AB420" i="39"/>
  <c r="C430" i="20"/>
  <c r="AB419" i="39"/>
  <c r="C429" i="20"/>
  <c r="AB418" i="39"/>
  <c r="C428" i="20"/>
  <c r="AB417" i="39"/>
  <c r="C427" i="20"/>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1" i="20"/>
  <c r="AC24" i="40" s="1"/>
  <c r="Z9" i="40" s="1"/>
  <c r="C321" i="20"/>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D221" i="20"/>
  <c r="C221" i="20"/>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W605" i="34"/>
  <c r="U605" i="34" s="1"/>
  <c r="W604" i="34"/>
  <c r="U604" i="34" s="1"/>
  <c r="S604" i="34"/>
  <c r="V604" i="34" s="1"/>
  <c r="W603" i="34"/>
  <c r="U603" i="34" s="1"/>
  <c r="S603" i="34"/>
  <c r="V603" i="34" s="1"/>
  <c r="W602" i="34"/>
  <c r="U602" i="34" s="1"/>
  <c r="W601" i="34"/>
  <c r="U601" i="34" s="1"/>
  <c r="V601" i="34"/>
  <c r="S601" i="34"/>
  <c r="W600" i="34"/>
  <c r="U600" i="34"/>
  <c r="T600" i="34"/>
  <c r="S600" i="34"/>
  <c r="V600" i="34" s="1"/>
  <c r="W599" i="34"/>
  <c r="U599" i="34"/>
  <c r="T599" i="34"/>
  <c r="S599" i="34"/>
  <c r="V599" i="34" s="1"/>
  <c r="W598" i="34"/>
  <c r="U598" i="34" s="1"/>
  <c r="S598" i="34"/>
  <c r="V598" i="34" s="1"/>
  <c r="W597" i="34"/>
  <c r="U597" i="34" s="1"/>
  <c r="W596" i="34"/>
  <c r="U596" i="34" s="1"/>
  <c r="S596" i="34"/>
  <c r="V596" i="34" s="1"/>
  <c r="W595" i="34"/>
  <c r="U595" i="34" s="1"/>
  <c r="S595" i="34"/>
  <c r="V595" i="34" s="1"/>
  <c r="W594" i="34"/>
  <c r="U594" i="34" s="1"/>
  <c r="W593" i="34"/>
  <c r="U593" i="34" s="1"/>
  <c r="V593" i="34"/>
  <c r="S593" i="34"/>
  <c r="W592" i="34"/>
  <c r="U592" i="34"/>
  <c r="T592" i="34"/>
  <c r="S592" i="34"/>
  <c r="V592" i="34" s="1"/>
  <c r="W591" i="34"/>
  <c r="S591" i="34" s="1"/>
  <c r="V591" i="34" s="1"/>
  <c r="U591" i="34"/>
  <c r="T591" i="34"/>
  <c r="W590" i="34"/>
  <c r="U590" i="34" s="1"/>
  <c r="S590" i="34"/>
  <c r="V590" i="34" s="1"/>
  <c r="W589" i="34"/>
  <c r="U589" i="34" s="1"/>
  <c r="W588" i="34"/>
  <c r="S588" i="34" s="1"/>
  <c r="V588" i="34" s="1"/>
  <c r="W587" i="34"/>
  <c r="U587" i="34" s="1"/>
  <c r="S587" i="34"/>
  <c r="V587" i="34" s="1"/>
  <c r="W586" i="34"/>
  <c r="U586" i="34" s="1"/>
  <c r="W585" i="34"/>
  <c r="U585" i="34" s="1"/>
  <c r="V585" i="34"/>
  <c r="S585" i="34"/>
  <c r="W584" i="34"/>
  <c r="V584" i="34"/>
  <c r="U584" i="34"/>
  <c r="T584" i="34"/>
  <c r="S584" i="34"/>
  <c r="W583" i="34"/>
  <c r="S583" i="34" s="1"/>
  <c r="V583" i="34" s="1"/>
  <c r="U583" i="34"/>
  <c r="T583" i="34"/>
  <c r="W582" i="34"/>
  <c r="U582" i="34" s="1"/>
  <c r="S582" i="34"/>
  <c r="V582" i="34" s="1"/>
  <c r="W581" i="34"/>
  <c r="U581" i="34" s="1"/>
  <c r="W580" i="34"/>
  <c r="S580" i="34" s="1"/>
  <c r="V580" i="34" s="1"/>
  <c r="W579" i="34"/>
  <c r="U579" i="34" s="1"/>
  <c r="S579" i="34"/>
  <c r="V579" i="34" s="1"/>
  <c r="W578" i="34"/>
  <c r="U578" i="34" s="1"/>
  <c r="W577" i="34"/>
  <c r="U577" i="34" s="1"/>
  <c r="V577" i="34"/>
  <c r="S577" i="34"/>
  <c r="W576" i="34"/>
  <c r="V576" i="34"/>
  <c r="U576" i="34"/>
  <c r="T576" i="34"/>
  <c r="S576" i="34"/>
  <c r="W575" i="34"/>
  <c r="S575" i="34" s="1"/>
  <c r="V575" i="34" s="1"/>
  <c r="U575" i="34"/>
  <c r="T575" i="34"/>
  <c r="W574" i="34"/>
  <c r="U574" i="34" s="1"/>
  <c r="S574" i="34"/>
  <c r="V574" i="34" s="1"/>
  <c r="W573" i="34"/>
  <c r="U573" i="34" s="1"/>
  <c r="W572" i="34"/>
  <c r="S572" i="34" s="1"/>
  <c r="V572" i="34" s="1"/>
  <c r="W571" i="34"/>
  <c r="U571" i="34" s="1"/>
  <c r="S571" i="34"/>
  <c r="V571" i="34" s="1"/>
  <c r="W570" i="34"/>
  <c r="U570" i="34" s="1"/>
  <c r="W569" i="34"/>
  <c r="U569" i="34" s="1"/>
  <c r="V569" i="34"/>
  <c r="S569" i="34"/>
  <c r="W568" i="34"/>
  <c r="V568" i="34"/>
  <c r="U568" i="34"/>
  <c r="T568" i="34"/>
  <c r="S568" i="34"/>
  <c r="W567" i="34"/>
  <c r="S567" i="34" s="1"/>
  <c r="V567" i="34" s="1"/>
  <c r="U567" i="34"/>
  <c r="T567" i="34"/>
  <c r="W566" i="34"/>
  <c r="U566" i="34" s="1"/>
  <c r="S566" i="34"/>
  <c r="V566" i="34" s="1"/>
  <c r="W565" i="34"/>
  <c r="U565" i="34" s="1"/>
  <c r="W564" i="34"/>
  <c r="W563" i="34"/>
  <c r="U563" i="34" s="1"/>
  <c r="S563" i="34"/>
  <c r="V563" i="34" s="1"/>
  <c r="W562" i="34"/>
  <c r="U562" i="34" s="1"/>
  <c r="W561" i="34"/>
  <c r="U561" i="34" s="1"/>
  <c r="V561" i="34"/>
  <c r="S561" i="34"/>
  <c r="W560" i="34"/>
  <c r="V560" i="34"/>
  <c r="U560" i="34"/>
  <c r="T560" i="34"/>
  <c r="S560" i="34"/>
  <c r="W559" i="34"/>
  <c r="S559" i="34" s="1"/>
  <c r="V559" i="34" s="1"/>
  <c r="U559" i="34"/>
  <c r="T559" i="34"/>
  <c r="W558" i="34"/>
  <c r="U558" i="34" s="1"/>
  <c r="S558" i="34"/>
  <c r="V558" i="34" s="1"/>
  <c r="W557" i="34"/>
  <c r="U557" i="34" s="1"/>
  <c r="W556" i="34"/>
  <c r="S556" i="34" s="1"/>
  <c r="V556" i="34" s="1"/>
  <c r="W555" i="34"/>
  <c r="U555" i="34" s="1"/>
  <c r="S555" i="34"/>
  <c r="V555" i="34" s="1"/>
  <c r="W554" i="34"/>
  <c r="U554" i="34" s="1"/>
  <c r="W553" i="34"/>
  <c r="U553" i="34" s="1"/>
  <c r="V553" i="34"/>
  <c r="S553" i="34"/>
  <c r="W552" i="34"/>
  <c r="V552" i="34"/>
  <c r="U552" i="34"/>
  <c r="T552" i="34"/>
  <c r="S552" i="34"/>
  <c r="W551" i="34"/>
  <c r="S551" i="34" s="1"/>
  <c r="V551" i="34" s="1"/>
  <c r="U551" i="34"/>
  <c r="T551" i="34"/>
  <c r="W550" i="34"/>
  <c r="U550" i="34" s="1"/>
  <c r="S550" i="34"/>
  <c r="V550" i="34" s="1"/>
  <c r="W549" i="34"/>
  <c r="U549" i="34" s="1"/>
  <c r="W548" i="34"/>
  <c r="S548" i="34" s="1"/>
  <c r="V548" i="34" s="1"/>
  <c r="W547" i="34"/>
  <c r="U547" i="34" s="1"/>
  <c r="S547" i="34"/>
  <c r="V547" i="34" s="1"/>
  <c r="W546" i="34"/>
  <c r="U546" i="34" s="1"/>
  <c r="W545" i="34"/>
  <c r="U545" i="34" s="1"/>
  <c r="S545" i="34"/>
  <c r="V545" i="34" s="1"/>
  <c r="W544" i="34"/>
  <c r="V544" i="34"/>
  <c r="U544" i="34"/>
  <c r="T544" i="34"/>
  <c r="S544" i="34"/>
  <c r="W543" i="34"/>
  <c r="S543" i="34" s="1"/>
  <c r="V543" i="34" s="1"/>
  <c r="U543" i="34"/>
  <c r="T543" i="34"/>
  <c r="W542" i="34"/>
  <c r="U542" i="34" s="1"/>
  <c r="S542" i="34"/>
  <c r="V542" i="34" s="1"/>
  <c r="W541" i="34"/>
  <c r="W540" i="34"/>
  <c r="S540" i="34" s="1"/>
  <c r="V540" i="34" s="1"/>
  <c r="W539" i="34"/>
  <c r="S539" i="34"/>
  <c r="V539" i="34" s="1"/>
  <c r="W538" i="34"/>
  <c r="W537" i="34"/>
  <c r="U537" i="34" s="1"/>
  <c r="S537" i="34"/>
  <c r="V537" i="34" s="1"/>
  <c r="W536" i="34"/>
  <c r="V536" i="34"/>
  <c r="U536" i="34"/>
  <c r="T536" i="34"/>
  <c r="S536" i="34"/>
  <c r="W535" i="34"/>
  <c r="S535" i="34" s="1"/>
  <c r="V535" i="34" s="1"/>
  <c r="U535" i="34"/>
  <c r="T535" i="34"/>
  <c r="W534" i="34"/>
  <c r="U534" i="34" s="1"/>
  <c r="S534" i="34"/>
  <c r="V534" i="34" s="1"/>
  <c r="W533" i="34"/>
  <c r="W532" i="34"/>
  <c r="S532" i="34" s="1"/>
  <c r="V532" i="34" s="1"/>
  <c r="W531" i="34"/>
  <c r="U531" i="34" s="1"/>
  <c r="T531" i="34"/>
  <c r="W530" i="34"/>
  <c r="W529" i="34"/>
  <c r="U529" i="34" s="1"/>
  <c r="W528" i="34"/>
  <c r="V528" i="34"/>
  <c r="U528" i="34"/>
  <c r="T528" i="34"/>
  <c r="S528" i="34"/>
  <c r="W527" i="34"/>
  <c r="S527" i="34" s="1"/>
  <c r="V527" i="34" s="1"/>
  <c r="W526" i="34"/>
  <c r="U526" i="34" s="1"/>
  <c r="S526" i="34"/>
  <c r="V526" i="34" s="1"/>
  <c r="W525" i="34"/>
  <c r="U525" i="34" s="1"/>
  <c r="W524" i="34"/>
  <c r="U524" i="34" s="1"/>
  <c r="T524" i="34"/>
  <c r="W523" i="34"/>
  <c r="U523" i="34" s="1"/>
  <c r="T523" i="34"/>
  <c r="S523" i="34"/>
  <c r="V523" i="34" s="1"/>
  <c r="W522" i="34"/>
  <c r="W521" i="34"/>
  <c r="U521" i="34" s="1"/>
  <c r="V521" i="34"/>
  <c r="S521" i="34"/>
  <c r="W520" i="34"/>
  <c r="V520" i="34"/>
  <c r="U520" i="34"/>
  <c r="T520" i="34"/>
  <c r="S520" i="34"/>
  <c r="W519" i="34"/>
  <c r="S519" i="34" s="1"/>
  <c r="V519" i="34" s="1"/>
  <c r="W518" i="34"/>
  <c r="U518" i="34" s="1"/>
  <c r="S518" i="34"/>
  <c r="V518" i="34" s="1"/>
  <c r="W517" i="34"/>
  <c r="U517" i="34" s="1"/>
  <c r="W516" i="34"/>
  <c r="U516" i="34" s="1"/>
  <c r="V516" i="34"/>
  <c r="T516" i="34"/>
  <c r="S516" i="34"/>
  <c r="W515" i="34"/>
  <c r="U515" i="34" s="1"/>
  <c r="T515" i="34"/>
  <c r="S515" i="34"/>
  <c r="V515" i="34" s="1"/>
  <c r="W514" i="34"/>
  <c r="W513" i="34"/>
  <c r="U513" i="34" s="1"/>
  <c r="V513" i="34"/>
  <c r="S513" i="34"/>
  <c r="W512" i="34"/>
  <c r="V512" i="34"/>
  <c r="U512" i="34"/>
  <c r="T512" i="34"/>
  <c r="S512" i="34"/>
  <c r="W511" i="34"/>
  <c r="S511" i="34" s="1"/>
  <c r="V511" i="34" s="1"/>
  <c r="U511" i="34"/>
  <c r="T511" i="34"/>
  <c r="W510" i="34"/>
  <c r="U510" i="34" s="1"/>
  <c r="W509" i="34"/>
  <c r="U509" i="34" s="1"/>
  <c r="W508" i="34"/>
  <c r="U508" i="34" s="1"/>
  <c r="T508" i="34"/>
  <c r="W507" i="34"/>
  <c r="U507" i="34" s="1"/>
  <c r="S507" i="34"/>
  <c r="V507" i="34" s="1"/>
  <c r="W506" i="34"/>
  <c r="W505" i="34"/>
  <c r="U505" i="34" s="1"/>
  <c r="S505" i="34"/>
  <c r="V505" i="34" s="1"/>
  <c r="W504" i="34"/>
  <c r="V504" i="34"/>
  <c r="U504" i="34"/>
  <c r="T504" i="34"/>
  <c r="S504" i="34"/>
  <c r="W503" i="34"/>
  <c r="S503" i="34" s="1"/>
  <c r="V503" i="34" s="1"/>
  <c r="W502" i="34"/>
  <c r="U502" i="34" s="1"/>
  <c r="S502" i="34"/>
  <c r="V502" i="34" s="1"/>
  <c r="W501" i="34"/>
  <c r="U501" i="34" s="1"/>
  <c r="S501" i="34"/>
  <c r="V501" i="34" s="1"/>
  <c r="W500" i="34"/>
  <c r="U500" i="34" s="1"/>
  <c r="V500" i="34"/>
  <c r="S500" i="34"/>
  <c r="W499" i="34"/>
  <c r="U499" i="34" s="1"/>
  <c r="T499" i="34"/>
  <c r="W498" i="34"/>
  <c r="W497" i="34"/>
  <c r="U497" i="34" s="1"/>
  <c r="W496" i="34"/>
  <c r="V496" i="34"/>
  <c r="U496" i="34"/>
  <c r="T496" i="34"/>
  <c r="S496" i="34"/>
  <c r="W495" i="34"/>
  <c r="S495" i="34" s="1"/>
  <c r="V495" i="34" s="1"/>
  <c r="U495" i="34"/>
  <c r="W494" i="34"/>
  <c r="U494" i="34" s="1"/>
  <c r="S494" i="34"/>
  <c r="V494" i="34" s="1"/>
  <c r="W493" i="34"/>
  <c r="U493" i="34" s="1"/>
  <c r="W492" i="34"/>
  <c r="U492" i="34" s="1"/>
  <c r="T492" i="34"/>
  <c r="W491" i="34"/>
  <c r="U491" i="34" s="1"/>
  <c r="S491" i="34"/>
  <c r="V491" i="34" s="1"/>
  <c r="W490" i="34"/>
  <c r="W489" i="34"/>
  <c r="U489" i="34" s="1"/>
  <c r="W488" i="34"/>
  <c r="V488" i="34"/>
  <c r="U488" i="34"/>
  <c r="T488" i="34"/>
  <c r="S488" i="34"/>
  <c r="W487" i="34"/>
  <c r="S487" i="34" s="1"/>
  <c r="V487" i="34" s="1"/>
  <c r="W486" i="34"/>
  <c r="U486" i="34" s="1"/>
  <c r="S486" i="34"/>
  <c r="V486" i="34" s="1"/>
  <c r="W485" i="34"/>
  <c r="U485" i="34" s="1"/>
  <c r="S485" i="34"/>
  <c r="V485" i="34" s="1"/>
  <c r="W484" i="34"/>
  <c r="U484" i="34" s="1"/>
  <c r="V484" i="34"/>
  <c r="T484" i="34"/>
  <c r="S484" i="34"/>
  <c r="W483" i="34"/>
  <c r="U483" i="34" s="1"/>
  <c r="T483" i="34"/>
  <c r="S483" i="34"/>
  <c r="V483" i="34" s="1"/>
  <c r="W482" i="34"/>
  <c r="W481" i="34"/>
  <c r="U481" i="34" s="1"/>
  <c r="V481" i="34"/>
  <c r="S481" i="34"/>
  <c r="W480" i="34"/>
  <c r="V480" i="34"/>
  <c r="U480" i="34"/>
  <c r="T480" i="34"/>
  <c r="S480" i="34"/>
  <c r="W479" i="34"/>
  <c r="S479" i="34" s="1"/>
  <c r="V479" i="34" s="1"/>
  <c r="U479" i="34"/>
  <c r="T479" i="34"/>
  <c r="W478" i="34"/>
  <c r="U478" i="34" s="1"/>
  <c r="W477" i="34"/>
  <c r="U477" i="34" s="1"/>
  <c r="W476" i="34"/>
  <c r="U476" i="34" s="1"/>
  <c r="T476" i="34"/>
  <c r="W475" i="34"/>
  <c r="U475" i="34" s="1"/>
  <c r="S475" i="34"/>
  <c r="V475" i="34" s="1"/>
  <c r="W474" i="34"/>
  <c r="W473" i="34"/>
  <c r="U473" i="34" s="1"/>
  <c r="S473" i="34"/>
  <c r="V473" i="34" s="1"/>
  <c r="W472" i="34"/>
  <c r="V472" i="34"/>
  <c r="U472" i="34"/>
  <c r="T472" i="34"/>
  <c r="S472" i="34"/>
  <c r="W471" i="34"/>
  <c r="S471" i="34" s="1"/>
  <c r="V471" i="34" s="1"/>
  <c r="T471" i="34"/>
  <c r="W470" i="34"/>
  <c r="U470" i="34" s="1"/>
  <c r="S470" i="34"/>
  <c r="V470" i="34" s="1"/>
  <c r="W469" i="34"/>
  <c r="U469" i="34" s="1"/>
  <c r="S469" i="34"/>
  <c r="V469" i="34" s="1"/>
  <c r="W468" i="34"/>
  <c r="U468" i="34" s="1"/>
  <c r="V468" i="34"/>
  <c r="T468" i="34"/>
  <c r="S468" i="34"/>
  <c r="W467" i="34"/>
  <c r="U467" i="34" s="1"/>
  <c r="W466" i="34"/>
  <c r="U466" i="34" s="1"/>
  <c r="W465" i="34"/>
  <c r="U465" i="34" s="1"/>
  <c r="S465" i="34"/>
  <c r="V465" i="34" s="1"/>
  <c r="W464" i="34"/>
  <c r="V464" i="34"/>
  <c r="U464" i="34"/>
  <c r="T464" i="34"/>
  <c r="S464" i="34"/>
  <c r="W463" i="34"/>
  <c r="S463" i="34" s="1"/>
  <c r="V463" i="34" s="1"/>
  <c r="T463" i="34"/>
  <c r="W462" i="34"/>
  <c r="U462" i="34" s="1"/>
  <c r="W461" i="34"/>
  <c r="U461" i="34" s="1"/>
  <c r="W460" i="34"/>
  <c r="U460" i="34" s="1"/>
  <c r="V460" i="34"/>
  <c r="T460" i="34"/>
  <c r="S460" i="34"/>
  <c r="W459" i="34"/>
  <c r="U459" i="34" s="1"/>
  <c r="W458" i="34"/>
  <c r="U458" i="34" s="1"/>
  <c r="W457" i="34"/>
  <c r="U457" i="34" s="1"/>
  <c r="S457" i="34"/>
  <c r="V457" i="34" s="1"/>
  <c r="W456" i="34"/>
  <c r="V456" i="34"/>
  <c r="U456" i="34"/>
  <c r="T456" i="34"/>
  <c r="S456" i="34"/>
  <c r="W455" i="34"/>
  <c r="S455" i="34" s="1"/>
  <c r="V455" i="34" s="1"/>
  <c r="T455" i="34"/>
  <c r="W454" i="34"/>
  <c r="U454" i="34" s="1"/>
  <c r="W453" i="34"/>
  <c r="U453" i="34" s="1"/>
  <c r="W452" i="34"/>
  <c r="U452" i="34" s="1"/>
  <c r="V452" i="34"/>
  <c r="T452" i="34"/>
  <c r="S452" i="34"/>
  <c r="W451" i="34"/>
  <c r="U451" i="34" s="1"/>
  <c r="W450" i="34"/>
  <c r="U450" i="34" s="1"/>
  <c r="W449" i="34"/>
  <c r="U449" i="34" s="1"/>
  <c r="S449" i="34"/>
  <c r="V449" i="34" s="1"/>
  <c r="W448" i="34"/>
  <c r="V448" i="34"/>
  <c r="U448" i="34"/>
  <c r="T448" i="34"/>
  <c r="S448" i="34"/>
  <c r="W447" i="34"/>
  <c r="S447" i="34" s="1"/>
  <c r="V447" i="34" s="1"/>
  <c r="T447" i="34"/>
  <c r="W446" i="34"/>
  <c r="U446" i="34" s="1"/>
  <c r="W445" i="34"/>
  <c r="U445" i="34" s="1"/>
  <c r="W444" i="34"/>
  <c r="U444" i="34" s="1"/>
  <c r="V444" i="34"/>
  <c r="T444" i="34"/>
  <c r="S444" i="34"/>
  <c r="W443" i="34"/>
  <c r="U443" i="34" s="1"/>
  <c r="W442" i="34"/>
  <c r="U442" i="34" s="1"/>
  <c r="W441" i="34"/>
  <c r="U441" i="34" s="1"/>
  <c r="S441" i="34"/>
  <c r="V441" i="34" s="1"/>
  <c r="W440" i="34"/>
  <c r="V440" i="34"/>
  <c r="U440" i="34"/>
  <c r="T440" i="34"/>
  <c r="S440" i="34"/>
  <c r="W439" i="34"/>
  <c r="S439" i="34" s="1"/>
  <c r="V439" i="34" s="1"/>
  <c r="T439" i="34"/>
  <c r="W438" i="34"/>
  <c r="U438" i="34" s="1"/>
  <c r="W437" i="34"/>
  <c r="U437" i="34" s="1"/>
  <c r="W436" i="34"/>
  <c r="U436" i="34" s="1"/>
  <c r="V436" i="34"/>
  <c r="T436" i="34"/>
  <c r="S436" i="34"/>
  <c r="W435" i="34"/>
  <c r="U435" i="34" s="1"/>
  <c r="W434" i="34"/>
  <c r="S434" i="34" s="1"/>
  <c r="V434" i="34" s="1"/>
  <c r="W433" i="34"/>
  <c r="U433" i="34" s="1"/>
  <c r="S433" i="34"/>
  <c r="V433" i="34" s="1"/>
  <c r="W432" i="34"/>
  <c r="V432" i="34"/>
  <c r="U432" i="34"/>
  <c r="T432" i="34"/>
  <c r="S432" i="34"/>
  <c r="W431" i="34"/>
  <c r="S431" i="34" s="1"/>
  <c r="V431" i="34" s="1"/>
  <c r="T431" i="34"/>
  <c r="W430" i="34"/>
  <c r="S430" i="34" s="1"/>
  <c r="V430" i="34" s="1"/>
  <c r="W429" i="34"/>
  <c r="U429" i="34" s="1"/>
  <c r="W428" i="34"/>
  <c r="U428" i="34" s="1"/>
  <c r="V428" i="34"/>
  <c r="T428" i="34"/>
  <c r="S428" i="34"/>
  <c r="W427" i="34"/>
  <c r="U427" i="34" s="1"/>
  <c r="W426" i="34"/>
  <c r="S426" i="34" s="1"/>
  <c r="V426" i="34" s="1"/>
  <c r="W425" i="34"/>
  <c r="U425" i="34" s="1"/>
  <c r="S425" i="34"/>
  <c r="V425" i="34" s="1"/>
  <c r="W424" i="34"/>
  <c r="V424" i="34"/>
  <c r="U424" i="34"/>
  <c r="T424" i="34"/>
  <c r="S424" i="34"/>
  <c r="W423" i="34"/>
  <c r="S423" i="34" s="1"/>
  <c r="V423" i="34" s="1"/>
  <c r="T423" i="34"/>
  <c r="W422" i="34"/>
  <c r="S422" i="34" s="1"/>
  <c r="V422" i="34" s="1"/>
  <c r="W421" i="34"/>
  <c r="U421" i="34" s="1"/>
  <c r="W420" i="34"/>
  <c r="U420" i="34" s="1"/>
  <c r="S420" i="34"/>
  <c r="V420" i="34" s="1"/>
  <c r="W419" i="34"/>
  <c r="T419" i="34" s="1"/>
  <c r="U419" i="34"/>
  <c r="S419" i="34"/>
  <c r="V419" i="34" s="1"/>
  <c r="W418" i="34"/>
  <c r="S418" i="34"/>
  <c r="V418" i="34" s="1"/>
  <c r="W417" i="34"/>
  <c r="U417" i="34" s="1"/>
  <c r="V417" i="34"/>
  <c r="S417" i="34"/>
  <c r="W416" i="34"/>
  <c r="U416" i="34" s="1"/>
  <c r="S416" i="34"/>
  <c r="V416" i="34" s="1"/>
  <c r="W415" i="34"/>
  <c r="U415" i="34"/>
  <c r="T415" i="34"/>
  <c r="S415" i="34"/>
  <c r="V415" i="34" s="1"/>
  <c r="W414" i="34"/>
  <c r="S414" i="34" s="1"/>
  <c r="V414" i="34" s="1"/>
  <c r="W413" i="34"/>
  <c r="U413" i="34" s="1"/>
  <c r="W412" i="34"/>
  <c r="V412" i="34"/>
  <c r="U412" i="34"/>
  <c r="T412" i="34"/>
  <c r="S412" i="34"/>
  <c r="W411" i="34"/>
  <c r="T411" i="34" s="1"/>
  <c r="W410" i="34"/>
  <c r="S410" i="34" s="1"/>
  <c r="V410" i="34" s="1"/>
  <c r="W409" i="34"/>
  <c r="U409" i="34" s="1"/>
  <c r="S409" i="34"/>
  <c r="V409" i="34" s="1"/>
  <c r="W408" i="34"/>
  <c r="U408" i="34" s="1"/>
  <c r="V408" i="34"/>
  <c r="T408" i="34"/>
  <c r="S408" i="34"/>
  <c r="W407" i="34"/>
  <c r="U407" i="34" s="1"/>
  <c r="T407" i="34"/>
  <c r="W406" i="34"/>
  <c r="S406" i="34" s="1"/>
  <c r="V406" i="34" s="1"/>
  <c r="W405" i="34"/>
  <c r="U405" i="34" s="1"/>
  <c r="V405" i="34"/>
  <c r="S405" i="34"/>
  <c r="W404" i="34"/>
  <c r="U404" i="34" s="1"/>
  <c r="S404" i="34"/>
  <c r="V404" i="34" s="1"/>
  <c r="W403" i="34"/>
  <c r="U403" i="34"/>
  <c r="T403" i="34"/>
  <c r="S403" i="34"/>
  <c r="V403" i="34" s="1"/>
  <c r="W402" i="34"/>
  <c r="S402" i="34"/>
  <c r="V402" i="34" s="1"/>
  <c r="W401" i="34"/>
  <c r="U401" i="34" s="1"/>
  <c r="W400" i="34"/>
  <c r="T400" i="34" s="1"/>
  <c r="U400" i="34"/>
  <c r="S400" i="34"/>
  <c r="V400" i="34" s="1"/>
  <c r="W399" i="34"/>
  <c r="T399" i="34" s="1"/>
  <c r="U399" i="34"/>
  <c r="S399" i="34"/>
  <c r="V399" i="34" s="1"/>
  <c r="W398" i="34"/>
  <c r="S398" i="34" s="1"/>
  <c r="V398" i="34" s="1"/>
  <c r="W397" i="34"/>
  <c r="U397" i="34" s="1"/>
  <c r="W396" i="34"/>
  <c r="U396" i="34" s="1"/>
  <c r="V396" i="34"/>
  <c r="T396" i="34"/>
  <c r="S396" i="34"/>
  <c r="W395" i="34"/>
  <c r="U395" i="34" s="1"/>
  <c r="W394" i="34"/>
  <c r="S394" i="34" s="1"/>
  <c r="V394" i="34" s="1"/>
  <c r="W393" i="34"/>
  <c r="U393" i="34" s="1"/>
  <c r="S393" i="34"/>
  <c r="V393" i="34" s="1"/>
  <c r="W392" i="34"/>
  <c r="V392" i="34"/>
  <c r="U392" i="34"/>
  <c r="T392" i="34"/>
  <c r="S392" i="34"/>
  <c r="W391" i="34"/>
  <c r="S391" i="34" s="1"/>
  <c r="V391" i="34" s="1"/>
  <c r="T391" i="34"/>
  <c r="W390" i="34"/>
  <c r="S390" i="34" s="1"/>
  <c r="V390" i="34" s="1"/>
  <c r="W389" i="34"/>
  <c r="U389" i="34" s="1"/>
  <c r="W388" i="34"/>
  <c r="U388" i="34" s="1"/>
  <c r="S388" i="34"/>
  <c r="V388" i="34" s="1"/>
  <c r="W387" i="34"/>
  <c r="T387" i="34" s="1"/>
  <c r="U387" i="34"/>
  <c r="S387" i="34"/>
  <c r="V387" i="34" s="1"/>
  <c r="W386" i="34"/>
  <c r="S386" i="34"/>
  <c r="V386" i="34" s="1"/>
  <c r="W385" i="34"/>
  <c r="U385" i="34" s="1"/>
  <c r="V385" i="34"/>
  <c r="S385" i="34"/>
  <c r="W384" i="34"/>
  <c r="T384" i="34" s="1"/>
  <c r="U384" i="34"/>
  <c r="S384" i="34"/>
  <c r="V384" i="34" s="1"/>
  <c r="W383" i="34"/>
  <c r="U383" i="34"/>
  <c r="T383" i="34"/>
  <c r="S383" i="34"/>
  <c r="V383" i="34" s="1"/>
  <c r="W382" i="34"/>
  <c r="S382" i="34" s="1"/>
  <c r="V382" i="34" s="1"/>
  <c r="W381" i="34"/>
  <c r="U381" i="34" s="1"/>
  <c r="W380" i="34"/>
  <c r="V380" i="34"/>
  <c r="U380" i="34"/>
  <c r="T380" i="34"/>
  <c r="S380" i="34"/>
  <c r="W379" i="34"/>
  <c r="T379" i="34" s="1"/>
  <c r="W378" i="34"/>
  <c r="S378" i="34" s="1"/>
  <c r="V378" i="34" s="1"/>
  <c r="W377" i="34"/>
  <c r="U377" i="34" s="1"/>
  <c r="S377" i="34"/>
  <c r="V377" i="34" s="1"/>
  <c r="W376" i="34"/>
  <c r="U376" i="34" s="1"/>
  <c r="V376" i="34"/>
  <c r="T376" i="34"/>
  <c r="S376" i="34"/>
  <c r="W375" i="34"/>
  <c r="U375" i="34" s="1"/>
  <c r="T375" i="34"/>
  <c r="W374" i="34"/>
  <c r="S374" i="34" s="1"/>
  <c r="V374" i="34" s="1"/>
  <c r="W373" i="34"/>
  <c r="U373" i="34" s="1"/>
  <c r="V373" i="34"/>
  <c r="S373" i="34"/>
  <c r="W372" i="34"/>
  <c r="U372" i="34" s="1"/>
  <c r="S372" i="34"/>
  <c r="V372" i="34" s="1"/>
  <c r="W371" i="34"/>
  <c r="U371" i="34"/>
  <c r="T371" i="34"/>
  <c r="S371" i="34"/>
  <c r="V371" i="34" s="1"/>
  <c r="W370" i="34"/>
  <c r="S370" i="34"/>
  <c r="V370" i="34" s="1"/>
  <c r="W369" i="34"/>
  <c r="U369" i="34" s="1"/>
  <c r="W368" i="34"/>
  <c r="T368" i="34" s="1"/>
  <c r="U368" i="34"/>
  <c r="S368" i="34"/>
  <c r="V368" i="34" s="1"/>
  <c r="W367" i="34"/>
  <c r="T367" i="34" s="1"/>
  <c r="U367" i="34"/>
  <c r="S367" i="34"/>
  <c r="V367" i="34" s="1"/>
  <c r="W366" i="34"/>
  <c r="S366" i="34" s="1"/>
  <c r="V366" i="34" s="1"/>
  <c r="W365" i="34"/>
  <c r="U365" i="34" s="1"/>
  <c r="W364" i="34"/>
  <c r="U364" i="34" s="1"/>
  <c r="V364" i="34"/>
  <c r="T364" i="34"/>
  <c r="S364" i="34"/>
  <c r="W363" i="34"/>
  <c r="U363" i="34" s="1"/>
  <c r="W362" i="34"/>
  <c r="S362" i="34" s="1"/>
  <c r="V362" i="34" s="1"/>
  <c r="W361" i="34"/>
  <c r="U361" i="34" s="1"/>
  <c r="S361" i="34"/>
  <c r="V361" i="34" s="1"/>
  <c r="W360" i="34"/>
  <c r="V360" i="34"/>
  <c r="U360" i="34"/>
  <c r="T360" i="34"/>
  <c r="S360" i="34"/>
  <c r="W359" i="34"/>
  <c r="S359" i="34" s="1"/>
  <c r="V359" i="34" s="1"/>
  <c r="T359" i="34"/>
  <c r="W358" i="34"/>
  <c r="S358" i="34" s="1"/>
  <c r="V358" i="34" s="1"/>
  <c r="W357" i="34"/>
  <c r="U357" i="34" s="1"/>
  <c r="W356" i="34"/>
  <c r="U356" i="34" s="1"/>
  <c r="S356" i="34"/>
  <c r="V356" i="34" s="1"/>
  <c r="W355" i="34"/>
  <c r="T355" i="34" s="1"/>
  <c r="U355" i="34"/>
  <c r="S355" i="34"/>
  <c r="V355" i="34" s="1"/>
  <c r="W354" i="34"/>
  <c r="S354" i="34"/>
  <c r="V354" i="34" s="1"/>
  <c r="W353" i="34"/>
  <c r="U353" i="34" s="1"/>
  <c r="V353" i="34"/>
  <c r="S353" i="34"/>
  <c r="W352" i="34"/>
  <c r="T352" i="34" s="1"/>
  <c r="U352" i="34"/>
  <c r="S352" i="34"/>
  <c r="V352" i="34" s="1"/>
  <c r="W351" i="34"/>
  <c r="U351" i="34"/>
  <c r="T351" i="34"/>
  <c r="S351" i="34"/>
  <c r="V351" i="34" s="1"/>
  <c r="W350" i="34"/>
  <c r="S350" i="34" s="1"/>
  <c r="V350" i="34" s="1"/>
  <c r="W349" i="34"/>
  <c r="U349" i="34" s="1"/>
  <c r="W348" i="34"/>
  <c r="V348" i="34"/>
  <c r="U348" i="34"/>
  <c r="T348" i="34"/>
  <c r="S348" i="34"/>
  <c r="W347" i="34"/>
  <c r="T347" i="34" s="1"/>
  <c r="W346" i="34"/>
  <c r="S346" i="34" s="1"/>
  <c r="V346" i="34" s="1"/>
  <c r="W345" i="34"/>
  <c r="U345" i="34" s="1"/>
  <c r="S345" i="34"/>
  <c r="V345" i="34" s="1"/>
  <c r="W344" i="34"/>
  <c r="U344" i="34" s="1"/>
  <c r="V344" i="34"/>
  <c r="T344" i="34"/>
  <c r="S344" i="34"/>
  <c r="W343" i="34"/>
  <c r="W342" i="34"/>
  <c r="S342" i="34" s="1"/>
  <c r="V342" i="34" s="1"/>
  <c r="W341" i="34"/>
  <c r="U341" i="34" s="1"/>
  <c r="V341" i="34"/>
  <c r="S341" i="34"/>
  <c r="W340" i="34"/>
  <c r="T340" i="34" s="1"/>
  <c r="U340" i="34"/>
  <c r="S340" i="34"/>
  <c r="V340" i="34" s="1"/>
  <c r="W339" i="34"/>
  <c r="U339" i="34"/>
  <c r="T339" i="34"/>
  <c r="S339" i="34"/>
  <c r="V339" i="34" s="1"/>
  <c r="W338" i="34"/>
  <c r="S338" i="34"/>
  <c r="V338" i="34" s="1"/>
  <c r="W337" i="34"/>
  <c r="U337" i="34" s="1"/>
  <c r="W336" i="34"/>
  <c r="T336" i="34" s="1"/>
  <c r="S336" i="34"/>
  <c r="V336" i="34" s="1"/>
  <c r="W335" i="34"/>
  <c r="T335" i="34" s="1"/>
  <c r="U335" i="34"/>
  <c r="S335" i="34"/>
  <c r="V335" i="34" s="1"/>
  <c r="W334" i="34"/>
  <c r="S334" i="34" s="1"/>
  <c r="V334" i="34" s="1"/>
  <c r="W333" i="34"/>
  <c r="W332" i="34"/>
  <c r="U332" i="34" s="1"/>
  <c r="V332" i="34"/>
  <c r="T332" i="34"/>
  <c r="S332" i="34"/>
  <c r="W331" i="34"/>
  <c r="T331" i="34"/>
  <c r="W330" i="34"/>
  <c r="S330" i="34" s="1"/>
  <c r="V330" i="34" s="1"/>
  <c r="W329" i="34"/>
  <c r="U329" i="34" s="1"/>
  <c r="S329" i="34"/>
  <c r="V329" i="34" s="1"/>
  <c r="W328" i="34"/>
  <c r="V328" i="34"/>
  <c r="U328" i="34"/>
  <c r="T328" i="34"/>
  <c r="S328" i="34"/>
  <c r="W327" i="34"/>
  <c r="W326" i="34"/>
  <c r="S326" i="34" s="1"/>
  <c r="V326" i="34" s="1"/>
  <c r="W325" i="34"/>
  <c r="U325" i="34" s="1"/>
  <c r="W324" i="34"/>
  <c r="T324" i="34" s="1"/>
  <c r="U324" i="34"/>
  <c r="S324" i="34"/>
  <c r="V324" i="34" s="1"/>
  <c r="W323" i="34"/>
  <c r="T323" i="34" s="1"/>
  <c r="U323" i="34"/>
  <c r="S323" i="34"/>
  <c r="V323" i="34" s="1"/>
  <c r="W322" i="34"/>
  <c r="S322" i="34"/>
  <c r="V322" i="34" s="1"/>
  <c r="W321" i="34"/>
  <c r="U321" i="34" s="1"/>
  <c r="V321" i="34"/>
  <c r="S321" i="34"/>
  <c r="W320" i="34"/>
  <c r="W319" i="34"/>
  <c r="U319" i="34"/>
  <c r="T319" i="34"/>
  <c r="S319" i="34"/>
  <c r="V319" i="34" s="1"/>
  <c r="W318" i="34"/>
  <c r="S318" i="34" s="1"/>
  <c r="V318" i="34" s="1"/>
  <c r="W317" i="34"/>
  <c r="W316" i="34"/>
  <c r="V316" i="34"/>
  <c r="U316" i="34"/>
  <c r="T316" i="34"/>
  <c r="S316" i="34"/>
  <c r="W315" i="34"/>
  <c r="T315" i="34"/>
  <c r="W314" i="34"/>
  <c r="S314" i="34" s="1"/>
  <c r="V314" i="34" s="1"/>
  <c r="W313" i="34"/>
  <c r="U313" i="34" s="1"/>
  <c r="S313" i="34"/>
  <c r="V313" i="34" s="1"/>
  <c r="W312" i="34"/>
  <c r="U312" i="34" s="1"/>
  <c r="V312" i="34"/>
  <c r="T312" i="34"/>
  <c r="S312" i="34"/>
  <c r="W311" i="34"/>
  <c r="W310" i="34"/>
  <c r="S310" i="34" s="1"/>
  <c r="V310" i="34" s="1"/>
  <c r="W309" i="34"/>
  <c r="U309" i="34" s="1"/>
  <c r="V309" i="34"/>
  <c r="S309" i="34"/>
  <c r="W308" i="34"/>
  <c r="T308" i="34" s="1"/>
  <c r="S308" i="34"/>
  <c r="V308" i="34" s="1"/>
  <c r="W307" i="34"/>
  <c r="U307" i="34"/>
  <c r="T307" i="34"/>
  <c r="S307" i="34"/>
  <c r="V307" i="34" s="1"/>
  <c r="W306" i="34"/>
  <c r="S306" i="34"/>
  <c r="V306" i="34" s="1"/>
  <c r="W305" i="34"/>
  <c r="U305" i="34" s="1"/>
  <c r="W304" i="34"/>
  <c r="T304" i="34" s="1"/>
  <c r="U304" i="34"/>
  <c r="S304" i="34"/>
  <c r="V304" i="34" s="1"/>
  <c r="W303" i="34"/>
  <c r="T303" i="34" s="1"/>
  <c r="U303" i="34"/>
  <c r="S303" i="34"/>
  <c r="V303" i="34" s="1"/>
  <c r="W302" i="34"/>
  <c r="S302" i="34" s="1"/>
  <c r="V302" i="34" s="1"/>
  <c r="W301" i="34"/>
  <c r="W300" i="34"/>
  <c r="U300" i="34" s="1"/>
  <c r="V300" i="34"/>
  <c r="T300" i="34"/>
  <c r="S300" i="34"/>
  <c r="W299" i="34"/>
  <c r="W298" i="34"/>
  <c r="S298" i="34" s="1"/>
  <c r="V298" i="34" s="1"/>
  <c r="W297" i="34"/>
  <c r="U297" i="34" s="1"/>
  <c r="S297" i="34"/>
  <c r="V297" i="34" s="1"/>
  <c r="W296" i="34"/>
  <c r="V296" i="34"/>
  <c r="U296" i="34"/>
  <c r="T296" i="34"/>
  <c r="S296" i="34"/>
  <c r="W295" i="34"/>
  <c r="W294" i="34"/>
  <c r="S294" i="34" s="1"/>
  <c r="V294" i="34" s="1"/>
  <c r="W293" i="34"/>
  <c r="U293" i="34" s="1"/>
  <c r="W292" i="34"/>
  <c r="T292" i="34" s="1"/>
  <c r="U292" i="34"/>
  <c r="S292" i="34"/>
  <c r="V292" i="34" s="1"/>
  <c r="W291" i="34"/>
  <c r="T291" i="34" s="1"/>
  <c r="U291" i="34"/>
  <c r="S291" i="34"/>
  <c r="V291" i="34" s="1"/>
  <c r="W290" i="34"/>
  <c r="S290" i="34"/>
  <c r="V290" i="34" s="1"/>
  <c r="W289" i="34"/>
  <c r="U289" i="34" s="1"/>
  <c r="V289" i="34"/>
  <c r="S289" i="34"/>
  <c r="W288" i="34"/>
  <c r="W287" i="34"/>
  <c r="U287" i="34"/>
  <c r="T287" i="34"/>
  <c r="S287" i="34"/>
  <c r="V287" i="34" s="1"/>
  <c r="W286" i="34"/>
  <c r="S286" i="34" s="1"/>
  <c r="V286" i="34" s="1"/>
  <c r="W285" i="34"/>
  <c r="W284" i="34"/>
  <c r="V284" i="34"/>
  <c r="U284" i="34"/>
  <c r="T284" i="34"/>
  <c r="S284" i="34"/>
  <c r="W283" i="34"/>
  <c r="W282" i="34"/>
  <c r="S282" i="34"/>
  <c r="V282" i="34" s="1"/>
  <c r="W281" i="34"/>
  <c r="U281" i="34" s="1"/>
  <c r="S281" i="34"/>
  <c r="V281" i="34" s="1"/>
  <c r="W280" i="34"/>
  <c r="U280" i="34" s="1"/>
  <c r="V280" i="34"/>
  <c r="T280" i="34"/>
  <c r="S280" i="34"/>
  <c r="W279" i="34"/>
  <c r="U279" i="34" s="1"/>
  <c r="T279" i="34"/>
  <c r="W278" i="34"/>
  <c r="S278" i="34" s="1"/>
  <c r="V278" i="34" s="1"/>
  <c r="W277" i="34"/>
  <c r="U277" i="34" s="1"/>
  <c r="V277" i="34"/>
  <c r="S277" i="34"/>
  <c r="W276" i="34"/>
  <c r="U276" i="34" s="1"/>
  <c r="T276" i="34"/>
  <c r="W275" i="34"/>
  <c r="U275" i="34"/>
  <c r="T275" i="34"/>
  <c r="S275" i="34"/>
  <c r="V275" i="34" s="1"/>
  <c r="W274" i="34"/>
  <c r="S274" i="34"/>
  <c r="V274" i="34" s="1"/>
  <c r="W273" i="34"/>
  <c r="W272" i="34"/>
  <c r="T272" i="34" s="1"/>
  <c r="U272" i="34"/>
  <c r="W271" i="34"/>
  <c r="T271" i="34" s="1"/>
  <c r="S271" i="34"/>
  <c r="V271" i="34" s="1"/>
  <c r="W270" i="34"/>
  <c r="S270" i="34" s="1"/>
  <c r="V270" i="34" s="1"/>
  <c r="W269" i="34"/>
  <c r="U269" i="34" s="1"/>
  <c r="W268" i="34"/>
  <c r="W267" i="34"/>
  <c r="W266" i="34"/>
  <c r="S266" i="34" s="1"/>
  <c r="V266" i="34" s="1"/>
  <c r="W265" i="34"/>
  <c r="W264" i="34"/>
  <c r="V264" i="34"/>
  <c r="U264" i="34"/>
  <c r="T264" i="34"/>
  <c r="S264" i="34"/>
  <c r="W263" i="34"/>
  <c r="W262" i="34"/>
  <c r="S262" i="34" s="1"/>
  <c r="V262" i="34" s="1"/>
  <c r="W261" i="34"/>
  <c r="W260" i="34"/>
  <c r="T260" i="34" s="1"/>
  <c r="U260" i="34"/>
  <c r="W259" i="34"/>
  <c r="T259" i="34" s="1"/>
  <c r="S259" i="34"/>
  <c r="V259" i="34" s="1"/>
  <c r="W258" i="34"/>
  <c r="S258" i="34"/>
  <c r="V258" i="34" s="1"/>
  <c r="W257" i="34"/>
  <c r="U257" i="34" s="1"/>
  <c r="V257" i="34"/>
  <c r="S257" i="34"/>
  <c r="W256" i="34"/>
  <c r="U256" i="34" s="1"/>
  <c r="T256" i="34"/>
  <c r="W255" i="34"/>
  <c r="U255" i="34"/>
  <c r="T255" i="34"/>
  <c r="S255" i="34"/>
  <c r="V255" i="34" s="1"/>
  <c r="W254" i="34"/>
  <c r="S254" i="34" s="1"/>
  <c r="V254" i="34" s="1"/>
  <c r="W253" i="34"/>
  <c r="U253" i="34" s="1"/>
  <c r="V253" i="34"/>
  <c r="S253" i="34"/>
  <c r="W252" i="34"/>
  <c r="T252" i="34" s="1"/>
  <c r="U252" i="34"/>
  <c r="S252" i="34"/>
  <c r="V252" i="34" s="1"/>
  <c r="W251" i="34"/>
  <c r="U251" i="34"/>
  <c r="T251" i="34"/>
  <c r="S251" i="34"/>
  <c r="V251" i="34" s="1"/>
  <c r="W250" i="34"/>
  <c r="S250" i="34"/>
  <c r="V250" i="34" s="1"/>
  <c r="W249" i="34"/>
  <c r="U249" i="34" s="1"/>
  <c r="W248" i="34"/>
  <c r="S248" i="34" s="1"/>
  <c r="V248" i="34" s="1"/>
  <c r="W247" i="34"/>
  <c r="T247" i="34" s="1"/>
  <c r="U247" i="34"/>
  <c r="S247" i="34"/>
  <c r="V247" i="34" s="1"/>
  <c r="W246" i="34"/>
  <c r="S246" i="34" s="1"/>
  <c r="V246" i="34" s="1"/>
  <c r="W245" i="34"/>
  <c r="U245" i="34" s="1"/>
  <c r="S245" i="34"/>
  <c r="V245" i="34" s="1"/>
  <c r="W244" i="34"/>
  <c r="U244" i="34" s="1"/>
  <c r="V244" i="34"/>
  <c r="T244" i="34"/>
  <c r="S244" i="34"/>
  <c r="W243" i="34"/>
  <c r="U243" i="34" s="1"/>
  <c r="T243" i="34"/>
  <c r="W242" i="34"/>
  <c r="S242" i="34" s="1"/>
  <c r="V242" i="34" s="1"/>
  <c r="W241" i="34"/>
  <c r="W240" i="34"/>
  <c r="V240" i="34"/>
  <c r="U240" i="34"/>
  <c r="T240" i="34"/>
  <c r="S240" i="34"/>
  <c r="W239" i="34"/>
  <c r="W238" i="34"/>
  <c r="S238" i="34" s="1"/>
  <c r="V238" i="34" s="1"/>
  <c r="W237" i="34"/>
  <c r="U237" i="34" s="1"/>
  <c r="W236" i="34"/>
  <c r="S236" i="34" s="1"/>
  <c r="V236" i="34" s="1"/>
  <c r="W235" i="34"/>
  <c r="T235" i="34" s="1"/>
  <c r="U235" i="34"/>
  <c r="S235" i="34"/>
  <c r="V235" i="34" s="1"/>
  <c r="W234" i="34"/>
  <c r="S234" i="34"/>
  <c r="V234" i="34" s="1"/>
  <c r="W233" i="34"/>
  <c r="U233" i="34" s="1"/>
  <c r="V233" i="34"/>
  <c r="S233" i="34"/>
  <c r="W232" i="34"/>
  <c r="T232" i="34" s="1"/>
  <c r="U232" i="34"/>
  <c r="S232" i="34"/>
  <c r="V232" i="34" s="1"/>
  <c r="W231" i="34"/>
  <c r="U231" i="34"/>
  <c r="T231" i="34"/>
  <c r="S231" i="34"/>
  <c r="V231" i="34" s="1"/>
  <c r="W230" i="34"/>
  <c r="S230" i="34" s="1"/>
  <c r="V230" i="34" s="1"/>
  <c r="W229" i="34"/>
  <c r="W228" i="34"/>
  <c r="V228" i="34"/>
  <c r="U228" i="34"/>
  <c r="T228" i="34"/>
  <c r="S228" i="34"/>
  <c r="W227" i="34"/>
  <c r="W226" i="34"/>
  <c r="S226" i="34" s="1"/>
  <c r="V226" i="34" s="1"/>
  <c r="W225" i="34"/>
  <c r="U225" i="34" s="1"/>
  <c r="S225" i="34"/>
  <c r="V225" i="34" s="1"/>
  <c r="W224" i="34"/>
  <c r="U224" i="34" s="1"/>
  <c r="V224" i="34"/>
  <c r="T224" i="34"/>
  <c r="S224" i="34"/>
  <c r="W223" i="34"/>
  <c r="U223" i="34" s="1"/>
  <c r="T223" i="34"/>
  <c r="W222" i="34"/>
  <c r="S222" i="34" s="1"/>
  <c r="V222" i="34" s="1"/>
  <c r="W221" i="34"/>
  <c r="U221" i="34" s="1"/>
  <c r="V221" i="34"/>
  <c r="S221" i="34"/>
  <c r="W220" i="34"/>
  <c r="T220" i="34" s="1"/>
  <c r="U220" i="34"/>
  <c r="S220" i="34"/>
  <c r="V220" i="34" s="1"/>
  <c r="W219" i="34"/>
  <c r="U219" i="34"/>
  <c r="T219" i="34"/>
  <c r="S219" i="34"/>
  <c r="V219" i="34" s="1"/>
  <c r="W218" i="34"/>
  <c r="S218" i="34"/>
  <c r="V218" i="34" s="1"/>
  <c r="W217" i="34"/>
  <c r="U217" i="34" s="1"/>
  <c r="W216" i="34"/>
  <c r="S216" i="34" s="1"/>
  <c r="V216" i="34" s="1"/>
  <c r="W215" i="34"/>
  <c r="T215" i="34" s="1"/>
  <c r="U215" i="34"/>
  <c r="S215" i="34"/>
  <c r="V215" i="34" s="1"/>
  <c r="W214" i="34"/>
  <c r="S214" i="34" s="1"/>
  <c r="V214" i="34" s="1"/>
  <c r="W213" i="34"/>
  <c r="U213" i="34" s="1"/>
  <c r="S213" i="34"/>
  <c r="V213" i="34" s="1"/>
  <c r="W212" i="34"/>
  <c r="U212" i="34" s="1"/>
  <c r="V212" i="34"/>
  <c r="T212" i="34"/>
  <c r="S212" i="34"/>
  <c r="W211" i="34"/>
  <c r="U211" i="34" s="1"/>
  <c r="T211" i="34"/>
  <c r="W210" i="34"/>
  <c r="S210" i="34" s="1"/>
  <c r="V210" i="34" s="1"/>
  <c r="W209" i="34"/>
  <c r="W208" i="34"/>
  <c r="V208" i="34"/>
  <c r="U208" i="34"/>
  <c r="T208" i="34"/>
  <c r="S208" i="34"/>
  <c r="W207" i="34"/>
  <c r="W206" i="34"/>
  <c r="S206" i="34" s="1"/>
  <c r="V206" i="34" s="1"/>
  <c r="W205" i="34"/>
  <c r="U205" i="34" s="1"/>
  <c r="W204" i="34"/>
  <c r="S204" i="34" s="1"/>
  <c r="V204" i="34" s="1"/>
  <c r="W203" i="34"/>
  <c r="T203" i="34" s="1"/>
  <c r="U203" i="34"/>
  <c r="S203" i="34"/>
  <c r="V203" i="34" s="1"/>
  <c r="W202" i="34"/>
  <c r="S202" i="34"/>
  <c r="V202" i="34" s="1"/>
  <c r="W201" i="34"/>
  <c r="U201" i="34" s="1"/>
  <c r="V201" i="34"/>
  <c r="S201" i="34"/>
  <c r="W200" i="34"/>
  <c r="T200" i="34" s="1"/>
  <c r="U200" i="34"/>
  <c r="S200" i="34"/>
  <c r="V200" i="34" s="1"/>
  <c r="W199" i="34"/>
  <c r="U199" i="34"/>
  <c r="T199" i="34"/>
  <c r="S199" i="34"/>
  <c r="V199" i="34" s="1"/>
  <c r="W198" i="34"/>
  <c r="S198" i="34" s="1"/>
  <c r="V198" i="34" s="1"/>
  <c r="W197" i="34"/>
  <c r="W196" i="34"/>
  <c r="V196" i="34"/>
  <c r="U196" i="34"/>
  <c r="T196" i="34"/>
  <c r="S196" i="34"/>
  <c r="W195" i="34"/>
  <c r="W194" i="34"/>
  <c r="S194" i="34" s="1"/>
  <c r="V194" i="34" s="1"/>
  <c r="W193" i="34"/>
  <c r="U193" i="34" s="1"/>
  <c r="S193" i="34"/>
  <c r="V193" i="34" s="1"/>
  <c r="W192" i="34"/>
  <c r="U192" i="34" s="1"/>
  <c r="V192" i="34"/>
  <c r="T192" i="34"/>
  <c r="S192" i="34"/>
  <c r="W191" i="34"/>
  <c r="U191" i="34" s="1"/>
  <c r="T191" i="34"/>
  <c r="W190" i="34"/>
  <c r="S190" i="34" s="1"/>
  <c r="V190" i="34" s="1"/>
  <c r="W189" i="34"/>
  <c r="U189" i="34" s="1"/>
  <c r="V189" i="34"/>
  <c r="S189" i="34"/>
  <c r="W188" i="34"/>
  <c r="T188" i="34" s="1"/>
  <c r="U188" i="34"/>
  <c r="S188" i="34"/>
  <c r="V188" i="34" s="1"/>
  <c r="W187" i="34"/>
  <c r="U187" i="34"/>
  <c r="T187" i="34"/>
  <c r="S187" i="34"/>
  <c r="V187" i="34" s="1"/>
  <c r="W186" i="34"/>
  <c r="S186" i="34"/>
  <c r="V186" i="34" s="1"/>
  <c r="W185" i="34"/>
  <c r="U185" i="34" s="1"/>
  <c r="W184" i="34"/>
  <c r="W183" i="34"/>
  <c r="T183" i="34" s="1"/>
  <c r="U183" i="34"/>
  <c r="S183" i="34"/>
  <c r="V183" i="34" s="1"/>
  <c r="W182" i="34"/>
  <c r="S182" i="34" s="1"/>
  <c r="V182" i="34" s="1"/>
  <c r="W181" i="34"/>
  <c r="U181" i="34" s="1"/>
  <c r="S181" i="34"/>
  <c r="V181" i="34" s="1"/>
  <c r="W180" i="34"/>
  <c r="U180" i="34" s="1"/>
  <c r="V180" i="34"/>
  <c r="T180" i="34"/>
  <c r="S180" i="34"/>
  <c r="W179" i="34"/>
  <c r="U179" i="34" s="1"/>
  <c r="T179" i="34"/>
  <c r="W178" i="34"/>
  <c r="S178" i="34" s="1"/>
  <c r="V178" i="34" s="1"/>
  <c r="W177" i="34"/>
  <c r="W176" i="34"/>
  <c r="V176" i="34"/>
  <c r="U176" i="34"/>
  <c r="T176" i="34"/>
  <c r="S176" i="34"/>
  <c r="W175" i="34"/>
  <c r="W174" i="34"/>
  <c r="S174" i="34" s="1"/>
  <c r="V174" i="34" s="1"/>
  <c r="W173" i="34"/>
  <c r="U173" i="34" s="1"/>
  <c r="W172" i="34"/>
  <c r="W171" i="34"/>
  <c r="T171" i="34" s="1"/>
  <c r="U171" i="34"/>
  <c r="S171" i="34"/>
  <c r="V171" i="34" s="1"/>
  <c r="W170" i="34"/>
  <c r="S170" i="34"/>
  <c r="V170" i="34" s="1"/>
  <c r="W169" i="34"/>
  <c r="U169" i="34" s="1"/>
  <c r="V169" i="34"/>
  <c r="S169" i="34"/>
  <c r="W168" i="34"/>
  <c r="T168" i="34" s="1"/>
  <c r="U168" i="34"/>
  <c r="S168" i="34"/>
  <c r="V168" i="34" s="1"/>
  <c r="W167" i="34"/>
  <c r="U167" i="34"/>
  <c r="T167" i="34"/>
  <c r="S167" i="34"/>
  <c r="V167" i="34" s="1"/>
  <c r="W166" i="34"/>
  <c r="S166" i="34" s="1"/>
  <c r="V166" i="34" s="1"/>
  <c r="W165" i="34"/>
  <c r="U165" i="34" s="1"/>
  <c r="W164" i="34"/>
  <c r="V164" i="34"/>
  <c r="U164" i="34"/>
  <c r="T164" i="34"/>
  <c r="S164" i="34"/>
  <c r="W163" i="34"/>
  <c r="T163" i="34"/>
  <c r="W162" i="34"/>
  <c r="S162" i="34" s="1"/>
  <c r="V162" i="34" s="1"/>
  <c r="W161" i="34"/>
  <c r="W160" i="34"/>
  <c r="U160" i="34" s="1"/>
  <c r="V160" i="34"/>
  <c r="T160" i="34"/>
  <c r="S160" i="34"/>
  <c r="W159" i="34"/>
  <c r="T159" i="34" s="1"/>
  <c r="W158" i="34"/>
  <c r="S158" i="34" s="1"/>
  <c r="V158" i="34" s="1"/>
  <c r="W157" i="34"/>
  <c r="U157" i="34" s="1"/>
  <c r="V157" i="34"/>
  <c r="S157" i="34"/>
  <c r="W156" i="34"/>
  <c r="W155" i="34"/>
  <c r="U155" i="34"/>
  <c r="T155" i="34"/>
  <c r="S155" i="34"/>
  <c r="V155" i="34" s="1"/>
  <c r="W154" i="34"/>
  <c r="S154" i="34"/>
  <c r="V154" i="34" s="1"/>
  <c r="W153" i="34"/>
  <c r="U153" i="34" s="1"/>
  <c r="W152" i="34"/>
  <c r="T152" i="34" s="1"/>
  <c r="U152" i="34"/>
  <c r="S152" i="34"/>
  <c r="V152" i="34" s="1"/>
  <c r="W151" i="34"/>
  <c r="T151" i="34" s="1"/>
  <c r="U151" i="34"/>
  <c r="S151" i="34"/>
  <c r="V151" i="34" s="1"/>
  <c r="W150" i="34"/>
  <c r="S150" i="34" s="1"/>
  <c r="V150" i="34" s="1"/>
  <c r="W149" i="34"/>
  <c r="U149" i="34" s="1"/>
  <c r="W148" i="34"/>
  <c r="W147" i="34"/>
  <c r="W146" i="34"/>
  <c r="S146" i="34" s="1"/>
  <c r="V146" i="34" s="1"/>
  <c r="W145" i="34"/>
  <c r="W144" i="34"/>
  <c r="V144" i="34"/>
  <c r="U144" i="34"/>
  <c r="T144" i="34"/>
  <c r="S144" i="34"/>
  <c r="W143" i="34"/>
  <c r="W142" i="34"/>
  <c r="S142" i="34" s="1"/>
  <c r="V142" i="34" s="1"/>
  <c r="W141" i="34"/>
  <c r="W140" i="34"/>
  <c r="T140" i="34" s="1"/>
  <c r="U140" i="34"/>
  <c r="W139" i="34"/>
  <c r="T139" i="34" s="1"/>
  <c r="S139" i="34"/>
  <c r="V139" i="34" s="1"/>
  <c r="W138" i="34"/>
  <c r="S138" i="34"/>
  <c r="V138" i="34" s="1"/>
  <c r="W137" i="34"/>
  <c r="U137" i="34" s="1"/>
  <c r="V137" i="34"/>
  <c r="S137" i="34"/>
  <c r="W136" i="34"/>
  <c r="S136" i="34" s="1"/>
  <c r="V136" i="34" s="1"/>
  <c r="T136" i="34"/>
  <c r="W135" i="34"/>
  <c r="U135" i="34"/>
  <c r="T135" i="34"/>
  <c r="S135" i="34"/>
  <c r="V135" i="34" s="1"/>
  <c r="W134" i="34"/>
  <c r="S134" i="34" s="1"/>
  <c r="V134" i="34" s="1"/>
  <c r="W133" i="34"/>
  <c r="U133" i="34" s="1"/>
  <c r="V133" i="34"/>
  <c r="S133" i="34"/>
  <c r="W132" i="34"/>
  <c r="V132" i="34"/>
  <c r="U132" i="34"/>
  <c r="T132" i="34"/>
  <c r="S132" i="34"/>
  <c r="W131" i="34"/>
  <c r="S131" i="34" s="1"/>
  <c r="V131" i="34" s="1"/>
  <c r="U131" i="34"/>
  <c r="T131" i="34"/>
  <c r="W130" i="34"/>
  <c r="S130" i="34" s="1"/>
  <c r="V130" i="34" s="1"/>
  <c r="W129" i="34"/>
  <c r="W128" i="34"/>
  <c r="U128" i="34" s="1"/>
  <c r="T128" i="34"/>
  <c r="W127" i="34"/>
  <c r="U127" i="34" s="1"/>
  <c r="S127" i="34"/>
  <c r="V127" i="34" s="1"/>
  <c r="W126" i="34"/>
  <c r="S126" i="34" s="1"/>
  <c r="V126" i="34" s="1"/>
  <c r="W125" i="34"/>
  <c r="U125" i="34" s="1"/>
  <c r="S125" i="34"/>
  <c r="V125" i="34" s="1"/>
  <c r="W124" i="34"/>
  <c r="T124" i="34" s="1"/>
  <c r="U124" i="34"/>
  <c r="S124" i="34"/>
  <c r="V124" i="34" s="1"/>
  <c r="W123" i="34"/>
  <c r="U123" i="34"/>
  <c r="T123" i="34"/>
  <c r="S123" i="34"/>
  <c r="V123" i="34" s="1"/>
  <c r="W122" i="34"/>
  <c r="S122" i="34"/>
  <c r="V122" i="34" s="1"/>
  <c r="W121" i="34"/>
  <c r="W120" i="34"/>
  <c r="T120" i="34" s="1"/>
  <c r="S120" i="34"/>
  <c r="V120" i="34" s="1"/>
  <c r="W119" i="34"/>
  <c r="T119" i="34" s="1"/>
  <c r="W118" i="34"/>
  <c r="S118" i="34" s="1"/>
  <c r="V118" i="34" s="1"/>
  <c r="W117" i="34"/>
  <c r="U117" i="34" s="1"/>
  <c r="W116" i="34"/>
  <c r="U116" i="34" s="1"/>
  <c r="V116" i="34"/>
  <c r="T116" i="34"/>
  <c r="S116" i="34"/>
  <c r="W115" i="34"/>
  <c r="U115" i="34" s="1"/>
  <c r="T115" i="34"/>
  <c r="S115" i="34"/>
  <c r="V115" i="34" s="1"/>
  <c r="W114" i="34"/>
  <c r="S114" i="34" s="1"/>
  <c r="V114" i="34" s="1"/>
  <c r="W113" i="34"/>
  <c r="W112" i="34"/>
  <c r="V112" i="34"/>
  <c r="U112" i="34"/>
  <c r="T112" i="34"/>
  <c r="S112" i="34"/>
  <c r="W111" i="34"/>
  <c r="W110" i="34"/>
  <c r="S110" i="34" s="1"/>
  <c r="V110" i="34" s="1"/>
  <c r="W109" i="34"/>
  <c r="U109" i="34" s="1"/>
  <c r="W108" i="34"/>
  <c r="S108" i="34" s="1"/>
  <c r="V108" i="34" s="1"/>
  <c r="W107" i="34"/>
  <c r="U107" i="34" s="1"/>
  <c r="S107" i="34"/>
  <c r="V107" i="34" s="1"/>
  <c r="W106" i="34"/>
  <c r="S106" i="34" s="1"/>
  <c r="V106" i="34" s="1"/>
  <c r="W105" i="34"/>
  <c r="U105" i="34" s="1"/>
  <c r="V105" i="34"/>
  <c r="S105" i="34"/>
  <c r="W104" i="34"/>
  <c r="U104" i="34"/>
  <c r="T104" i="34"/>
  <c r="S104" i="34"/>
  <c r="V104" i="34" s="1"/>
  <c r="W103" i="34"/>
  <c r="U103" i="34"/>
  <c r="T103" i="34"/>
  <c r="S103" i="34"/>
  <c r="V103" i="34" s="1"/>
  <c r="W102" i="34"/>
  <c r="S102" i="34" s="1"/>
  <c r="V102" i="34" s="1"/>
  <c r="W101" i="34"/>
  <c r="W100" i="34"/>
  <c r="V100" i="34"/>
  <c r="U100" i="34"/>
  <c r="T100" i="34"/>
  <c r="S100" i="34"/>
  <c r="W99" i="34"/>
  <c r="W98" i="34"/>
  <c r="S98" i="34" s="1"/>
  <c r="V98" i="34" s="1"/>
  <c r="W97" i="34"/>
  <c r="U97" i="34" s="1"/>
  <c r="S97" i="34"/>
  <c r="V97" i="34" s="1"/>
  <c r="W96" i="34"/>
  <c r="U96" i="34" s="1"/>
  <c r="T96" i="34"/>
  <c r="S96" i="34"/>
  <c r="V96" i="34" s="1"/>
  <c r="W95" i="34"/>
  <c r="U95" i="34" s="1"/>
  <c r="T95" i="34"/>
  <c r="S95" i="34"/>
  <c r="V95" i="34" s="1"/>
  <c r="W94" i="34"/>
  <c r="S94" i="34" s="1"/>
  <c r="V94" i="34" s="1"/>
  <c r="W93" i="34"/>
  <c r="U93" i="34" s="1"/>
  <c r="V93" i="34"/>
  <c r="S93" i="34"/>
  <c r="W92" i="34"/>
  <c r="U92" i="34"/>
  <c r="T92" i="34"/>
  <c r="S92" i="34"/>
  <c r="V92" i="34" s="1"/>
  <c r="W91" i="34"/>
  <c r="U91" i="34"/>
  <c r="T91" i="34"/>
  <c r="S91" i="34"/>
  <c r="V91" i="34" s="1"/>
  <c r="W90" i="34"/>
  <c r="S90" i="34"/>
  <c r="V90" i="34" s="1"/>
  <c r="W89" i="34"/>
  <c r="U89" i="34" s="1"/>
  <c r="W88" i="34"/>
  <c r="S88" i="34" s="1"/>
  <c r="V88" i="34" s="1"/>
  <c r="W87" i="34"/>
  <c r="U87" i="34" s="1"/>
  <c r="S87" i="34"/>
  <c r="V87" i="34" s="1"/>
  <c r="W86" i="34"/>
  <c r="S86" i="34" s="1"/>
  <c r="V86" i="34" s="1"/>
  <c r="W85" i="34"/>
  <c r="U85" i="34" s="1"/>
  <c r="S85" i="34"/>
  <c r="V85" i="34" s="1"/>
  <c r="W84" i="34"/>
  <c r="U84" i="34" s="1"/>
  <c r="T84" i="34"/>
  <c r="S84" i="34"/>
  <c r="V84" i="34" s="1"/>
  <c r="W83" i="34"/>
  <c r="U83" i="34" s="1"/>
  <c r="T83" i="34"/>
  <c r="S83" i="34"/>
  <c r="V83" i="34" s="1"/>
  <c r="W82" i="34"/>
  <c r="S82" i="34" s="1"/>
  <c r="V82" i="34" s="1"/>
  <c r="W81" i="34"/>
  <c r="W80" i="34"/>
  <c r="V80" i="34"/>
  <c r="U80" i="34"/>
  <c r="T80" i="34"/>
  <c r="S80" i="34"/>
  <c r="W79" i="34"/>
  <c r="W78" i="34"/>
  <c r="S78" i="34" s="1"/>
  <c r="V78" i="34" s="1"/>
  <c r="W77" i="34"/>
  <c r="U77" i="34" s="1"/>
  <c r="W76" i="34"/>
  <c r="S76" i="34"/>
  <c r="V76" i="34" s="1"/>
  <c r="W75" i="34"/>
  <c r="U75" i="34" s="1"/>
  <c r="S75" i="34"/>
  <c r="V75" i="34" s="1"/>
  <c r="W74" i="34"/>
  <c r="S74" i="34" s="1"/>
  <c r="V74" i="34" s="1"/>
  <c r="W73" i="34"/>
  <c r="U73" i="34" s="1"/>
  <c r="V73" i="34"/>
  <c r="S73" i="34"/>
  <c r="W72" i="34"/>
  <c r="U72" i="34"/>
  <c r="T72" i="34"/>
  <c r="S72" i="34"/>
  <c r="V72" i="34" s="1"/>
  <c r="W71" i="34"/>
  <c r="U71" i="34"/>
  <c r="T71" i="34"/>
  <c r="S71" i="34"/>
  <c r="V71" i="34" s="1"/>
  <c r="W70" i="34"/>
  <c r="S70" i="34" s="1"/>
  <c r="V70" i="34" s="1"/>
  <c r="W69" i="34"/>
  <c r="W68" i="34"/>
  <c r="V68" i="34"/>
  <c r="U68" i="34"/>
  <c r="T68" i="34"/>
  <c r="S68" i="34"/>
  <c r="W67" i="34"/>
  <c r="W66" i="34"/>
  <c r="S66" i="34" s="1"/>
  <c r="V66" i="34" s="1"/>
  <c r="W65" i="34"/>
  <c r="U65" i="34" s="1"/>
  <c r="S65" i="34"/>
  <c r="V65" i="34" s="1"/>
  <c r="W64" i="34"/>
  <c r="U64" i="34" s="1"/>
  <c r="T64" i="34"/>
  <c r="S64" i="34"/>
  <c r="V64" i="34" s="1"/>
  <c r="W63" i="34"/>
  <c r="U63" i="34" s="1"/>
  <c r="T63" i="34"/>
  <c r="S63" i="34"/>
  <c r="V63" i="34" s="1"/>
  <c r="W62" i="34"/>
  <c r="S62" i="34" s="1"/>
  <c r="V62" i="34" s="1"/>
  <c r="W61" i="34"/>
  <c r="U61" i="34" s="1"/>
  <c r="V61" i="34"/>
  <c r="S61" i="34"/>
  <c r="W60" i="34"/>
  <c r="U60" i="34"/>
  <c r="T60" i="34"/>
  <c r="S60" i="34"/>
  <c r="V60" i="34" s="1"/>
  <c r="W59" i="34"/>
  <c r="U59" i="34"/>
  <c r="T59" i="34"/>
  <c r="S59" i="34"/>
  <c r="V59" i="34" s="1"/>
  <c r="W58" i="34"/>
  <c r="S58" i="34"/>
  <c r="V58" i="34" s="1"/>
  <c r="W57" i="34"/>
  <c r="U57" i="34" s="1"/>
  <c r="W56" i="34"/>
  <c r="S56" i="34"/>
  <c r="V56" i="34" s="1"/>
  <c r="W55" i="34"/>
  <c r="U55" i="34" s="1"/>
  <c r="S55" i="34"/>
  <c r="V55" i="34" s="1"/>
  <c r="W54" i="34"/>
  <c r="S54" i="34" s="1"/>
  <c r="V54" i="34" s="1"/>
  <c r="W53" i="34"/>
  <c r="U53" i="34" s="1"/>
  <c r="S53" i="34"/>
  <c r="V53" i="34" s="1"/>
  <c r="W52" i="34"/>
  <c r="U52" i="34" s="1"/>
  <c r="T52" i="34"/>
  <c r="S52" i="34"/>
  <c r="V52" i="34" s="1"/>
  <c r="W51" i="34"/>
  <c r="U51" i="34" s="1"/>
  <c r="T51" i="34"/>
  <c r="S51" i="34"/>
  <c r="V51" i="34" s="1"/>
  <c r="W50" i="34"/>
  <c r="S50" i="34" s="1"/>
  <c r="V50" i="34" s="1"/>
  <c r="W49" i="34"/>
  <c r="W48" i="34"/>
  <c r="V48" i="34"/>
  <c r="U48" i="34"/>
  <c r="T48" i="34"/>
  <c r="S48" i="34"/>
  <c r="W47" i="34"/>
  <c r="W46" i="34"/>
  <c r="S46" i="34" s="1"/>
  <c r="V46" i="34" s="1"/>
  <c r="W45" i="34"/>
  <c r="U45" i="34" s="1"/>
  <c r="W44" i="34"/>
  <c r="S44" i="34" s="1"/>
  <c r="V44" i="34" s="1"/>
  <c r="W43" i="34"/>
  <c r="U43" i="34" s="1"/>
  <c r="S43" i="34"/>
  <c r="V43" i="34" s="1"/>
  <c r="W42" i="34"/>
  <c r="S42" i="34" s="1"/>
  <c r="V42" i="34" s="1"/>
  <c r="W41" i="34"/>
  <c r="U41" i="34" s="1"/>
  <c r="V41" i="34"/>
  <c r="S41" i="34"/>
  <c r="W40" i="34"/>
  <c r="U40" i="34"/>
  <c r="T40" i="34"/>
  <c r="S40" i="34"/>
  <c r="V40" i="34" s="1"/>
  <c r="W39" i="34"/>
  <c r="U39" i="34"/>
  <c r="T39" i="34"/>
  <c r="S39" i="34"/>
  <c r="V39" i="34" s="1"/>
  <c r="W38" i="34"/>
  <c r="S38" i="34" s="1"/>
  <c r="V38" i="34" s="1"/>
  <c r="W37" i="34"/>
  <c r="W36" i="34"/>
  <c r="V36" i="34"/>
  <c r="U36" i="34"/>
  <c r="T36" i="34"/>
  <c r="S36" i="34"/>
  <c r="W35" i="34"/>
  <c r="W34" i="34"/>
  <c r="S34" i="34" s="1"/>
  <c r="V34" i="34" s="1"/>
  <c r="W33" i="34"/>
  <c r="U33" i="34" s="1"/>
  <c r="S33" i="34"/>
  <c r="V33" i="34" s="1"/>
  <c r="W32" i="34"/>
  <c r="U32" i="34" s="1"/>
  <c r="T32" i="34"/>
  <c r="S32" i="34"/>
  <c r="V32" i="34" s="1"/>
  <c r="W31" i="34"/>
  <c r="U31" i="34" s="1"/>
  <c r="T31" i="34"/>
  <c r="S31" i="34"/>
  <c r="V31" i="34" s="1"/>
  <c r="W30" i="34"/>
  <c r="S30" i="34" s="1"/>
  <c r="V30" i="34" s="1"/>
  <c r="W29" i="34"/>
  <c r="U29" i="34" s="1"/>
  <c r="V29" i="34"/>
  <c r="S29" i="34"/>
  <c r="W28" i="34"/>
  <c r="U28" i="34"/>
  <c r="T28" i="34"/>
  <c r="S28" i="34"/>
  <c r="V28" i="34" s="1"/>
  <c r="W27" i="34"/>
  <c r="U27" i="34"/>
  <c r="T27" i="34"/>
  <c r="S27" i="34"/>
  <c r="V27" i="34" s="1"/>
  <c r="W26" i="34"/>
  <c r="S26" i="34"/>
  <c r="V26" i="34" s="1"/>
  <c r="P26" i="34"/>
  <c r="W25" i="34"/>
  <c r="S25" i="34" s="1"/>
  <c r="V25" i="34" s="1"/>
  <c r="P25" i="34"/>
  <c r="W24" i="34"/>
  <c r="S24" i="34" s="1"/>
  <c r="V24" i="34" s="1"/>
  <c r="P24" i="34"/>
  <c r="W23" i="34"/>
  <c r="S23" i="34" s="1"/>
  <c r="V23" i="34" s="1"/>
  <c r="P23" i="34"/>
  <c r="W22" i="34"/>
  <c r="S22" i="34"/>
  <c r="V22" i="34" s="1"/>
  <c r="P22" i="34"/>
  <c r="W21" i="34"/>
  <c r="S21" i="34" s="1"/>
  <c r="V21" i="34" s="1"/>
  <c r="P21" i="34"/>
  <c r="W20" i="34"/>
  <c r="S20" i="34" s="1"/>
  <c r="V20" i="34" s="1"/>
  <c r="P20" i="34"/>
  <c r="W19" i="34"/>
  <c r="S19" i="34" s="1"/>
  <c r="V19" i="34" s="1"/>
  <c r="P19" i="34"/>
  <c r="W18" i="34"/>
  <c r="S18" i="34"/>
  <c r="V18" i="34" s="1"/>
  <c r="P18" i="34"/>
  <c r="W17" i="34"/>
  <c r="S17" i="34" s="1"/>
  <c r="V17" i="34" s="1"/>
  <c r="P17" i="34"/>
  <c r="W16" i="34"/>
  <c r="S16" i="34" s="1"/>
  <c r="V16" i="34" s="1"/>
  <c r="P16" i="34"/>
  <c r="W15" i="34"/>
  <c r="S15" i="34" s="1"/>
  <c r="V15" i="34" s="1"/>
  <c r="W14" i="34"/>
  <c r="U14" i="34" s="1"/>
  <c r="S14" i="34"/>
  <c r="V14" i="34" s="1"/>
  <c r="W13" i="34"/>
  <c r="U13" i="34" s="1"/>
  <c r="T13" i="34"/>
  <c r="S13" i="34"/>
  <c r="V13" i="34" s="1"/>
  <c r="W12" i="34"/>
  <c r="U12" i="34"/>
  <c r="T12" i="34"/>
  <c r="S12" i="34"/>
  <c r="V12" i="34" s="1"/>
  <c r="W11" i="34"/>
  <c r="U11" i="34"/>
  <c r="T11" i="34"/>
  <c r="S11" i="34"/>
  <c r="V11" i="34" s="1"/>
  <c r="W10" i="34"/>
  <c r="U10" i="34"/>
  <c r="T10" i="34"/>
  <c r="S10" i="34"/>
  <c r="V10" i="34" s="1"/>
  <c r="W9" i="34"/>
  <c r="S9" i="34" s="1"/>
  <c r="V9" i="34" s="1"/>
  <c r="W8" i="34"/>
  <c r="S8" i="34" s="1"/>
  <c r="V8" i="34" s="1"/>
  <c r="W7" i="34"/>
  <c r="T7" i="34" s="1"/>
  <c r="S7" i="34"/>
  <c r="V7" i="34" s="1"/>
  <c r="W6" i="34"/>
  <c r="T6" i="34" s="1"/>
  <c r="S6" i="34"/>
  <c r="V6" i="34" s="1"/>
  <c r="W5" i="34"/>
  <c r="U5" i="34" s="1"/>
  <c r="T5" i="34"/>
  <c r="S5" i="34"/>
  <c r="V5" i="34" s="1"/>
  <c r="W605" i="33"/>
  <c r="U605" i="33"/>
  <c r="T605" i="33"/>
  <c r="S605" i="33"/>
  <c r="V605" i="33" s="1"/>
  <c r="W604" i="33"/>
  <c r="U604" i="33" s="1"/>
  <c r="T604" i="33"/>
  <c r="S604" i="33"/>
  <c r="V604" i="33" s="1"/>
  <c r="W603" i="33"/>
  <c r="S603" i="33" s="1"/>
  <c r="V603" i="33" s="1"/>
  <c r="W602" i="33"/>
  <c r="T602" i="33" s="1"/>
  <c r="V602" i="33"/>
  <c r="U602" i="33"/>
  <c r="S602" i="33"/>
  <c r="W601" i="33"/>
  <c r="V601" i="33"/>
  <c r="U601" i="33"/>
  <c r="T601" i="33"/>
  <c r="S601" i="33"/>
  <c r="W600" i="33"/>
  <c r="W599" i="33"/>
  <c r="S599" i="33"/>
  <c r="V599" i="33" s="1"/>
  <c r="W598" i="33"/>
  <c r="T598" i="33" s="1"/>
  <c r="S598" i="33"/>
  <c r="V598" i="33" s="1"/>
  <c r="W597" i="33"/>
  <c r="U597" i="33" s="1"/>
  <c r="T597" i="33"/>
  <c r="S597" i="33"/>
  <c r="V597" i="33" s="1"/>
  <c r="W596" i="33"/>
  <c r="U596" i="33" s="1"/>
  <c r="S596" i="33"/>
  <c r="V596" i="33" s="1"/>
  <c r="W595" i="33"/>
  <c r="S595" i="33" s="1"/>
  <c r="V595" i="33" s="1"/>
  <c r="W594" i="33"/>
  <c r="T594" i="33" s="1"/>
  <c r="V594" i="33"/>
  <c r="U594" i="33"/>
  <c r="S594" i="33"/>
  <c r="W593" i="33"/>
  <c r="V593" i="33"/>
  <c r="U593" i="33"/>
  <c r="T593" i="33"/>
  <c r="S593" i="33"/>
  <c r="W592" i="33"/>
  <c r="W591" i="33"/>
  <c r="S591" i="33"/>
  <c r="V591" i="33" s="1"/>
  <c r="W590" i="33"/>
  <c r="T590" i="33" s="1"/>
  <c r="S590" i="33"/>
  <c r="V590" i="33" s="1"/>
  <c r="W589" i="33"/>
  <c r="U589" i="33" s="1"/>
  <c r="T589" i="33"/>
  <c r="S589" i="33"/>
  <c r="V589" i="33" s="1"/>
  <c r="W588" i="33"/>
  <c r="U588" i="33" s="1"/>
  <c r="S588" i="33"/>
  <c r="V588" i="33" s="1"/>
  <c r="W587" i="33"/>
  <c r="S587" i="33" s="1"/>
  <c r="V587" i="33" s="1"/>
  <c r="W586" i="33"/>
  <c r="T586" i="33" s="1"/>
  <c r="U586" i="33"/>
  <c r="S586" i="33"/>
  <c r="V586" i="33" s="1"/>
  <c r="W585" i="33"/>
  <c r="U585" i="33"/>
  <c r="T585" i="33"/>
  <c r="S585" i="33"/>
  <c r="V585" i="33" s="1"/>
  <c r="W584" i="33"/>
  <c r="U584" i="33" s="1"/>
  <c r="T584" i="33"/>
  <c r="S584" i="33"/>
  <c r="V584" i="33" s="1"/>
  <c r="W583" i="33"/>
  <c r="S583" i="33" s="1"/>
  <c r="V583" i="33" s="1"/>
  <c r="W582" i="33"/>
  <c r="W581" i="33"/>
  <c r="S581" i="33"/>
  <c r="V581" i="33" s="1"/>
  <c r="W580" i="33"/>
  <c r="U580" i="33" s="1"/>
  <c r="W579" i="33"/>
  <c r="S579" i="33" s="1"/>
  <c r="V579" i="33" s="1"/>
  <c r="W578" i="33"/>
  <c r="T578" i="33" s="1"/>
  <c r="U578" i="33"/>
  <c r="S578" i="33"/>
  <c r="V578" i="33" s="1"/>
  <c r="W577" i="33"/>
  <c r="U577" i="33"/>
  <c r="T577" i="33"/>
  <c r="S577" i="33"/>
  <c r="V577" i="33" s="1"/>
  <c r="W576" i="33"/>
  <c r="U576" i="33" s="1"/>
  <c r="T576" i="33"/>
  <c r="S576" i="33"/>
  <c r="V576" i="33" s="1"/>
  <c r="W575" i="33"/>
  <c r="S575" i="33" s="1"/>
  <c r="V575" i="33" s="1"/>
  <c r="W574" i="33"/>
  <c r="W573" i="33"/>
  <c r="S573" i="33"/>
  <c r="V573" i="33" s="1"/>
  <c r="W572" i="33"/>
  <c r="U572" i="33" s="1"/>
  <c r="W571" i="33"/>
  <c r="W570" i="33"/>
  <c r="T570" i="33" s="1"/>
  <c r="V570" i="33"/>
  <c r="U570" i="33"/>
  <c r="S570" i="33"/>
  <c r="W569" i="33"/>
  <c r="V569" i="33"/>
  <c r="U569" i="33"/>
  <c r="T569" i="33"/>
  <c r="S569" i="33"/>
  <c r="W568" i="33"/>
  <c r="W567" i="33"/>
  <c r="S567" i="33"/>
  <c r="V567" i="33" s="1"/>
  <c r="W566" i="33"/>
  <c r="T566" i="33" s="1"/>
  <c r="S566" i="33"/>
  <c r="V566" i="33" s="1"/>
  <c r="W565" i="33"/>
  <c r="U565" i="33" s="1"/>
  <c r="T565" i="33"/>
  <c r="S565" i="33"/>
  <c r="V565" i="33" s="1"/>
  <c r="W564" i="33"/>
  <c r="U564" i="33" s="1"/>
  <c r="S564" i="33"/>
  <c r="V564" i="33" s="1"/>
  <c r="W563" i="33"/>
  <c r="S563" i="33" s="1"/>
  <c r="V563" i="33" s="1"/>
  <c r="W562" i="33"/>
  <c r="T562" i="33" s="1"/>
  <c r="V562" i="33"/>
  <c r="U562" i="33"/>
  <c r="S562" i="33"/>
  <c r="W561" i="33"/>
  <c r="V561" i="33"/>
  <c r="U561" i="33"/>
  <c r="T561" i="33"/>
  <c r="S561" i="33"/>
  <c r="W560" i="33"/>
  <c r="W559" i="33"/>
  <c r="S559" i="33" s="1"/>
  <c r="V559" i="33" s="1"/>
  <c r="W558" i="33"/>
  <c r="T558" i="33" s="1"/>
  <c r="V558" i="33"/>
  <c r="U558" i="33"/>
  <c r="S558" i="33"/>
  <c r="W557" i="33"/>
  <c r="V557" i="33"/>
  <c r="U557" i="33"/>
  <c r="T557" i="33"/>
  <c r="S557" i="33"/>
  <c r="W556" i="33"/>
  <c r="U556" i="33" s="1"/>
  <c r="W555" i="33"/>
  <c r="W554" i="33"/>
  <c r="T554" i="33" s="1"/>
  <c r="U554" i="33"/>
  <c r="S554" i="33"/>
  <c r="V554" i="33" s="1"/>
  <c r="W553" i="33"/>
  <c r="U553" i="33"/>
  <c r="T553" i="33"/>
  <c r="S553" i="33"/>
  <c r="V553" i="33" s="1"/>
  <c r="W552" i="33"/>
  <c r="U552" i="33" s="1"/>
  <c r="T552" i="33"/>
  <c r="S552" i="33"/>
  <c r="V552" i="33" s="1"/>
  <c r="W551" i="33"/>
  <c r="S551" i="33" s="1"/>
  <c r="V551" i="33" s="1"/>
  <c r="W550" i="33"/>
  <c r="W549" i="33"/>
  <c r="S549" i="33"/>
  <c r="V549" i="33" s="1"/>
  <c r="W548" i="33"/>
  <c r="U548" i="33" s="1"/>
  <c r="W547" i="33"/>
  <c r="S547" i="33" s="1"/>
  <c r="V547" i="33" s="1"/>
  <c r="W546" i="33"/>
  <c r="T546" i="33" s="1"/>
  <c r="U546" i="33"/>
  <c r="S546" i="33"/>
  <c r="V546" i="33" s="1"/>
  <c r="W545" i="33"/>
  <c r="U545" i="33"/>
  <c r="T545" i="33"/>
  <c r="S545" i="33"/>
  <c r="V545" i="33" s="1"/>
  <c r="W544" i="33"/>
  <c r="U544" i="33" s="1"/>
  <c r="T544" i="33"/>
  <c r="W543" i="33"/>
  <c r="S543" i="33" s="1"/>
  <c r="V543" i="33" s="1"/>
  <c r="W542" i="33"/>
  <c r="T542" i="33" s="1"/>
  <c r="U542" i="33"/>
  <c r="S542" i="33"/>
  <c r="V542" i="33" s="1"/>
  <c r="W541" i="33"/>
  <c r="U541" i="33"/>
  <c r="T541" i="33"/>
  <c r="S541" i="33"/>
  <c r="V541" i="33" s="1"/>
  <c r="W540" i="33"/>
  <c r="U540" i="33" s="1"/>
  <c r="W539" i="33"/>
  <c r="W538" i="33"/>
  <c r="T538" i="33" s="1"/>
  <c r="S538" i="33"/>
  <c r="V538" i="33" s="1"/>
  <c r="W537" i="33"/>
  <c r="U537" i="33" s="1"/>
  <c r="T537" i="33"/>
  <c r="S537" i="33"/>
  <c r="V537" i="33" s="1"/>
  <c r="W536" i="33"/>
  <c r="U536" i="33" s="1"/>
  <c r="S536" i="33"/>
  <c r="V536" i="33" s="1"/>
  <c r="W535" i="33"/>
  <c r="S535" i="33" s="1"/>
  <c r="V535" i="33" s="1"/>
  <c r="W534" i="33"/>
  <c r="T534" i="33" s="1"/>
  <c r="V534" i="33"/>
  <c r="U534" i="33"/>
  <c r="S534" i="33"/>
  <c r="W533" i="33"/>
  <c r="V533" i="33"/>
  <c r="U533" i="33"/>
  <c r="T533" i="33"/>
  <c r="S533" i="33"/>
  <c r="W532" i="33"/>
  <c r="W531" i="33"/>
  <c r="S531" i="33"/>
  <c r="V531" i="33" s="1"/>
  <c r="W530" i="33"/>
  <c r="T530" i="33" s="1"/>
  <c r="S530" i="33"/>
  <c r="V530" i="33" s="1"/>
  <c r="W529" i="33"/>
  <c r="U529" i="33" s="1"/>
  <c r="S529" i="33"/>
  <c r="V529" i="33" s="1"/>
  <c r="W528" i="33"/>
  <c r="U528" i="33" s="1"/>
  <c r="W527" i="33"/>
  <c r="S527" i="33" s="1"/>
  <c r="V527" i="33" s="1"/>
  <c r="W526" i="33"/>
  <c r="S526" i="33"/>
  <c r="V526" i="33" s="1"/>
  <c r="W525" i="33"/>
  <c r="U525" i="33" s="1"/>
  <c r="T525" i="33"/>
  <c r="S525" i="33"/>
  <c r="V525" i="33" s="1"/>
  <c r="W524" i="33"/>
  <c r="U524" i="33" s="1"/>
  <c r="W523" i="33"/>
  <c r="W522" i="33"/>
  <c r="W521" i="33"/>
  <c r="S521" i="33" s="1"/>
  <c r="V521" i="33" s="1"/>
  <c r="W520" i="33"/>
  <c r="W519" i="33"/>
  <c r="S519" i="33" s="1"/>
  <c r="V519" i="33" s="1"/>
  <c r="W518" i="33"/>
  <c r="T518" i="33" s="1"/>
  <c r="U518" i="33"/>
  <c r="S518" i="33"/>
  <c r="V518" i="33" s="1"/>
  <c r="W517" i="33"/>
  <c r="U517" i="33"/>
  <c r="T517" i="33"/>
  <c r="S517" i="33"/>
  <c r="V517" i="33" s="1"/>
  <c r="W516" i="33"/>
  <c r="U516" i="33" s="1"/>
  <c r="T516" i="33"/>
  <c r="S516" i="33"/>
  <c r="V516" i="33" s="1"/>
  <c r="W515" i="33"/>
  <c r="S515" i="33" s="1"/>
  <c r="V515" i="33" s="1"/>
  <c r="W514" i="33"/>
  <c r="W513" i="33"/>
  <c r="T513" i="33" s="1"/>
  <c r="V513" i="33"/>
  <c r="S513" i="33"/>
  <c r="W512" i="33"/>
  <c r="U512" i="33" s="1"/>
  <c r="T512" i="33"/>
  <c r="W511" i="33"/>
  <c r="S511" i="33" s="1"/>
  <c r="V511" i="33" s="1"/>
  <c r="W510" i="33"/>
  <c r="U510" i="33"/>
  <c r="W509" i="33"/>
  <c r="T509" i="33" s="1"/>
  <c r="U509" i="33"/>
  <c r="S509" i="33"/>
  <c r="V509" i="33" s="1"/>
  <c r="W508" i="33"/>
  <c r="U508" i="33" s="1"/>
  <c r="W507" i="33"/>
  <c r="W506" i="33"/>
  <c r="T506" i="33" s="1"/>
  <c r="V506" i="33"/>
  <c r="U506" i="33"/>
  <c r="S506" i="33"/>
  <c r="W505" i="33"/>
  <c r="V505" i="33"/>
  <c r="U505" i="33"/>
  <c r="T505" i="33"/>
  <c r="S505" i="33"/>
  <c r="W504" i="33"/>
  <c r="U504" i="33" s="1"/>
  <c r="W503" i="33"/>
  <c r="S503" i="33"/>
  <c r="V503" i="33" s="1"/>
  <c r="W502" i="33"/>
  <c r="V502" i="33"/>
  <c r="S502" i="33"/>
  <c r="W501" i="33"/>
  <c r="U501" i="33" s="1"/>
  <c r="W500" i="33"/>
  <c r="S500" i="33" s="1"/>
  <c r="V500" i="33" s="1"/>
  <c r="W499" i="33"/>
  <c r="S499" i="33" s="1"/>
  <c r="V499" i="33" s="1"/>
  <c r="W498" i="33"/>
  <c r="T498" i="33" s="1"/>
  <c r="U498" i="33"/>
  <c r="S498" i="33"/>
  <c r="V498" i="33" s="1"/>
  <c r="W497" i="33"/>
  <c r="V497" i="33"/>
  <c r="U497" i="33"/>
  <c r="T497" i="33"/>
  <c r="S497" i="33"/>
  <c r="W496" i="33"/>
  <c r="U496" i="33" s="1"/>
  <c r="T496" i="33"/>
  <c r="W495" i="33"/>
  <c r="S495" i="33" s="1"/>
  <c r="V495" i="33" s="1"/>
  <c r="W494" i="33"/>
  <c r="T494" i="33" s="1"/>
  <c r="U494" i="33"/>
  <c r="S494" i="33"/>
  <c r="V494" i="33" s="1"/>
  <c r="W493" i="33"/>
  <c r="V493" i="33"/>
  <c r="U493" i="33"/>
  <c r="T493" i="33"/>
  <c r="S493" i="33"/>
  <c r="W492" i="33"/>
  <c r="U492" i="33" s="1"/>
  <c r="W491" i="33"/>
  <c r="W490" i="33"/>
  <c r="T490" i="33" s="1"/>
  <c r="U490" i="33"/>
  <c r="W489" i="33"/>
  <c r="S489" i="33" s="1"/>
  <c r="V489" i="33" s="1"/>
  <c r="T489" i="33"/>
  <c r="W488" i="33"/>
  <c r="U488" i="33" s="1"/>
  <c r="T488" i="33"/>
  <c r="S488" i="33"/>
  <c r="V488" i="33" s="1"/>
  <c r="W487" i="33"/>
  <c r="S487" i="33" s="1"/>
  <c r="V487" i="33" s="1"/>
  <c r="W486" i="33"/>
  <c r="U486" i="33"/>
  <c r="W485" i="33"/>
  <c r="T485" i="33" s="1"/>
  <c r="U485" i="33"/>
  <c r="S485" i="33"/>
  <c r="V485" i="33" s="1"/>
  <c r="W484" i="33"/>
  <c r="T484" i="33"/>
  <c r="W483" i="33"/>
  <c r="S483" i="33"/>
  <c r="V483" i="33" s="1"/>
  <c r="W482" i="33"/>
  <c r="T482" i="33" s="1"/>
  <c r="U482" i="33"/>
  <c r="S482" i="33"/>
  <c r="V482" i="33" s="1"/>
  <c r="W481" i="33"/>
  <c r="U481" i="33" s="1"/>
  <c r="W480" i="33"/>
  <c r="U480" i="33" s="1"/>
  <c r="T480" i="33"/>
  <c r="W479" i="33"/>
  <c r="S479" i="33" s="1"/>
  <c r="V479" i="33" s="1"/>
  <c r="W478" i="33"/>
  <c r="T478" i="33" s="1"/>
  <c r="U478" i="33"/>
  <c r="W477" i="33"/>
  <c r="T477" i="33" s="1"/>
  <c r="W476" i="33"/>
  <c r="U476" i="33" s="1"/>
  <c r="W475" i="33"/>
  <c r="W474" i="33"/>
  <c r="T474" i="33" s="1"/>
  <c r="U474" i="33"/>
  <c r="W473" i="33"/>
  <c r="U473" i="33" s="1"/>
  <c r="S473" i="33"/>
  <c r="V473" i="33" s="1"/>
  <c r="W472" i="33"/>
  <c r="U472" i="33" s="1"/>
  <c r="T472" i="33"/>
  <c r="S472" i="33"/>
  <c r="V472" i="33" s="1"/>
  <c r="W471" i="33"/>
  <c r="S471" i="33" s="1"/>
  <c r="V471" i="33" s="1"/>
  <c r="W470" i="33"/>
  <c r="T470" i="33" s="1"/>
  <c r="U470" i="33"/>
  <c r="W469" i="33"/>
  <c r="U469" i="33" s="1"/>
  <c r="S469" i="33"/>
  <c r="V469" i="33" s="1"/>
  <c r="W468" i="33"/>
  <c r="U468" i="33" s="1"/>
  <c r="T468" i="33"/>
  <c r="W467" i="33"/>
  <c r="S467" i="33" s="1"/>
  <c r="V467" i="33" s="1"/>
  <c r="W466" i="33"/>
  <c r="T466" i="33" s="1"/>
  <c r="U466" i="33"/>
  <c r="W465" i="33"/>
  <c r="U465" i="33" s="1"/>
  <c r="S465" i="33"/>
  <c r="V465" i="33" s="1"/>
  <c r="W464" i="33"/>
  <c r="U464" i="33" s="1"/>
  <c r="T464" i="33"/>
  <c r="W463" i="33"/>
  <c r="S463" i="33" s="1"/>
  <c r="V463" i="33" s="1"/>
  <c r="W462" i="33"/>
  <c r="T462" i="33" s="1"/>
  <c r="W461" i="33"/>
  <c r="U461" i="33" s="1"/>
  <c r="S461" i="33"/>
  <c r="V461" i="33" s="1"/>
  <c r="W460" i="33"/>
  <c r="U460" i="33" s="1"/>
  <c r="W459" i="33"/>
  <c r="W458" i="33"/>
  <c r="T458" i="33" s="1"/>
  <c r="V458" i="33"/>
  <c r="S458" i="33"/>
  <c r="W457" i="33"/>
  <c r="U457" i="33" s="1"/>
  <c r="V457" i="33"/>
  <c r="T457" i="33"/>
  <c r="S457" i="33"/>
  <c r="W456" i="33"/>
  <c r="U456" i="33" s="1"/>
  <c r="W455" i="33"/>
  <c r="S455" i="33"/>
  <c r="V455" i="33" s="1"/>
  <c r="W454" i="33"/>
  <c r="T454" i="33" s="1"/>
  <c r="U454" i="33"/>
  <c r="S454" i="33"/>
  <c r="V454" i="33" s="1"/>
  <c r="W453" i="33"/>
  <c r="V453" i="33"/>
  <c r="U453" i="33"/>
  <c r="T453" i="33"/>
  <c r="S453" i="33"/>
  <c r="W452" i="33"/>
  <c r="U452" i="33" s="1"/>
  <c r="S452" i="33"/>
  <c r="V452" i="33" s="1"/>
  <c r="W451" i="33"/>
  <c r="S451" i="33"/>
  <c r="V451" i="33" s="1"/>
  <c r="W450" i="33"/>
  <c r="T450" i="33" s="1"/>
  <c r="V450" i="33"/>
  <c r="S450" i="33"/>
  <c r="W449" i="33"/>
  <c r="U449" i="33" s="1"/>
  <c r="V449" i="33"/>
  <c r="T449" i="33"/>
  <c r="S449" i="33"/>
  <c r="W448" i="33"/>
  <c r="U448" i="33" s="1"/>
  <c r="W447" i="33"/>
  <c r="S447" i="33" s="1"/>
  <c r="V447" i="33" s="1"/>
  <c r="W446" i="33"/>
  <c r="T446" i="33" s="1"/>
  <c r="V446" i="33"/>
  <c r="S446" i="33"/>
  <c r="W445" i="33"/>
  <c r="U445" i="33" s="1"/>
  <c r="V445" i="33"/>
  <c r="T445" i="33"/>
  <c r="S445" i="33"/>
  <c r="W444" i="33"/>
  <c r="U444" i="33" s="1"/>
  <c r="W443" i="33"/>
  <c r="W442" i="33"/>
  <c r="T442" i="33" s="1"/>
  <c r="U442" i="33"/>
  <c r="W441" i="33"/>
  <c r="T441" i="33" s="1"/>
  <c r="U441" i="33"/>
  <c r="S441" i="33"/>
  <c r="V441" i="33" s="1"/>
  <c r="W440" i="33"/>
  <c r="U440" i="33" s="1"/>
  <c r="T440" i="33"/>
  <c r="W439" i="33"/>
  <c r="S439" i="33" s="1"/>
  <c r="V439" i="33" s="1"/>
  <c r="W438" i="33"/>
  <c r="T438" i="33" s="1"/>
  <c r="W437" i="33"/>
  <c r="U437" i="33" s="1"/>
  <c r="S437" i="33"/>
  <c r="V437" i="33" s="1"/>
  <c r="W436" i="33"/>
  <c r="U436" i="33" s="1"/>
  <c r="T436" i="33"/>
  <c r="S436" i="33"/>
  <c r="V436" i="33" s="1"/>
  <c r="W435" i="33"/>
  <c r="S435" i="33" s="1"/>
  <c r="V435" i="33" s="1"/>
  <c r="W434" i="33"/>
  <c r="T434" i="33" s="1"/>
  <c r="U434" i="33"/>
  <c r="W433" i="33"/>
  <c r="T433" i="33" s="1"/>
  <c r="U433" i="33"/>
  <c r="S433" i="33"/>
  <c r="V433" i="33" s="1"/>
  <c r="W432" i="33"/>
  <c r="U432" i="33" s="1"/>
  <c r="T432" i="33"/>
  <c r="W431" i="33"/>
  <c r="S431" i="33" s="1"/>
  <c r="V431" i="33" s="1"/>
  <c r="W430" i="33"/>
  <c r="T430" i="33" s="1"/>
  <c r="U430" i="33"/>
  <c r="W429" i="33"/>
  <c r="U429" i="33" s="1"/>
  <c r="S429" i="33"/>
  <c r="V429" i="33" s="1"/>
  <c r="W428" i="33"/>
  <c r="U428" i="33" s="1"/>
  <c r="W427" i="33"/>
  <c r="W426" i="33"/>
  <c r="T426" i="33" s="1"/>
  <c r="U426" i="33"/>
  <c r="S426" i="33"/>
  <c r="V426" i="33" s="1"/>
  <c r="W425" i="33"/>
  <c r="V425" i="33"/>
  <c r="U425" i="33"/>
  <c r="T425" i="33"/>
  <c r="S425" i="33"/>
  <c r="W424" i="33"/>
  <c r="U424" i="33" s="1"/>
  <c r="W423" i="33"/>
  <c r="S423" i="33"/>
  <c r="V423" i="33" s="1"/>
  <c r="W422" i="33"/>
  <c r="T422" i="33" s="1"/>
  <c r="S422" i="33"/>
  <c r="V422" i="33" s="1"/>
  <c r="W421" i="33"/>
  <c r="U421" i="33" s="1"/>
  <c r="V421" i="33"/>
  <c r="T421" i="33"/>
  <c r="S421" i="33"/>
  <c r="W420" i="33"/>
  <c r="U420" i="33" s="1"/>
  <c r="S420" i="33"/>
  <c r="V420" i="33" s="1"/>
  <c r="W419" i="33"/>
  <c r="S419" i="33"/>
  <c r="V419" i="33" s="1"/>
  <c r="W418" i="33"/>
  <c r="T418" i="33" s="1"/>
  <c r="V418" i="33"/>
  <c r="U418" i="33"/>
  <c r="S418" i="33"/>
  <c r="W417" i="33"/>
  <c r="V417" i="33"/>
  <c r="U417" i="33"/>
  <c r="T417" i="33"/>
  <c r="S417" i="33"/>
  <c r="W416" i="33"/>
  <c r="U416" i="33" s="1"/>
  <c r="W415" i="33"/>
  <c r="S415" i="33" s="1"/>
  <c r="V415" i="33" s="1"/>
  <c r="W414" i="33"/>
  <c r="T414" i="33" s="1"/>
  <c r="U414" i="33"/>
  <c r="S414" i="33"/>
  <c r="V414" i="33" s="1"/>
  <c r="W413" i="33"/>
  <c r="V413" i="33"/>
  <c r="U413" i="33"/>
  <c r="T413" i="33"/>
  <c r="S413" i="33"/>
  <c r="W412" i="33"/>
  <c r="U412" i="33" s="1"/>
  <c r="W411" i="33"/>
  <c r="W410" i="33"/>
  <c r="T410" i="33" s="1"/>
  <c r="U410" i="33"/>
  <c r="W409" i="33"/>
  <c r="U409" i="33" s="1"/>
  <c r="S409" i="33"/>
  <c r="V409" i="33" s="1"/>
  <c r="W408" i="33"/>
  <c r="U408" i="33" s="1"/>
  <c r="T408" i="33"/>
  <c r="S408" i="33"/>
  <c r="V408" i="33" s="1"/>
  <c r="W407" i="33"/>
  <c r="S407" i="33" s="1"/>
  <c r="V407" i="33" s="1"/>
  <c r="W406" i="33"/>
  <c r="T406" i="33" s="1"/>
  <c r="U406" i="33"/>
  <c r="W405" i="33"/>
  <c r="U405" i="33" s="1"/>
  <c r="S405" i="33"/>
  <c r="V405" i="33" s="1"/>
  <c r="W404" i="33"/>
  <c r="U404" i="33" s="1"/>
  <c r="T404" i="33"/>
  <c r="W403" i="33"/>
  <c r="S403" i="33" s="1"/>
  <c r="V403" i="33" s="1"/>
  <c r="W402" i="33"/>
  <c r="T402" i="33" s="1"/>
  <c r="U402" i="33"/>
  <c r="W401" i="33"/>
  <c r="U401" i="33" s="1"/>
  <c r="S401" i="33"/>
  <c r="V401" i="33" s="1"/>
  <c r="W400" i="33"/>
  <c r="U400" i="33" s="1"/>
  <c r="T400" i="33"/>
  <c r="W399" i="33"/>
  <c r="S399" i="33" s="1"/>
  <c r="V399" i="33" s="1"/>
  <c r="W398" i="33"/>
  <c r="T398" i="33" s="1"/>
  <c r="W397" i="33"/>
  <c r="U397" i="33" s="1"/>
  <c r="S397" i="33"/>
  <c r="V397" i="33" s="1"/>
  <c r="W396" i="33"/>
  <c r="U396" i="33" s="1"/>
  <c r="W395" i="33"/>
  <c r="W394" i="33"/>
  <c r="T394" i="33" s="1"/>
  <c r="V394" i="33"/>
  <c r="S394" i="33"/>
  <c r="W393" i="33"/>
  <c r="U393" i="33" s="1"/>
  <c r="V393" i="33"/>
  <c r="T393" i="33"/>
  <c r="S393" i="33"/>
  <c r="W392" i="33"/>
  <c r="U392" i="33" s="1"/>
  <c r="W391" i="33"/>
  <c r="S391" i="33"/>
  <c r="V391" i="33" s="1"/>
  <c r="W390" i="33"/>
  <c r="T390" i="33" s="1"/>
  <c r="U390" i="33"/>
  <c r="S390" i="33"/>
  <c r="V390" i="33" s="1"/>
  <c r="W389" i="33"/>
  <c r="V389" i="33"/>
  <c r="U389" i="33"/>
  <c r="T389" i="33"/>
  <c r="S389" i="33"/>
  <c r="W388" i="33"/>
  <c r="U388" i="33" s="1"/>
  <c r="S388" i="33"/>
  <c r="V388" i="33" s="1"/>
  <c r="W387" i="33"/>
  <c r="S387" i="33"/>
  <c r="V387" i="33" s="1"/>
  <c r="W386" i="33"/>
  <c r="T386" i="33" s="1"/>
  <c r="V386" i="33"/>
  <c r="S386" i="33"/>
  <c r="W385" i="33"/>
  <c r="U385" i="33" s="1"/>
  <c r="V385" i="33"/>
  <c r="T385" i="33"/>
  <c r="S385" i="33"/>
  <c r="W384" i="33"/>
  <c r="U384" i="33" s="1"/>
  <c r="W383" i="33"/>
  <c r="S383" i="33" s="1"/>
  <c r="V383" i="33" s="1"/>
  <c r="W382" i="33"/>
  <c r="T382" i="33" s="1"/>
  <c r="V382" i="33"/>
  <c r="S382" i="33"/>
  <c r="W381" i="33"/>
  <c r="U381" i="33" s="1"/>
  <c r="V381" i="33"/>
  <c r="T381" i="33"/>
  <c r="S381" i="33"/>
  <c r="W380" i="33"/>
  <c r="U380" i="33" s="1"/>
  <c r="W379" i="33"/>
  <c r="W378" i="33"/>
  <c r="T378" i="33" s="1"/>
  <c r="U378" i="33"/>
  <c r="W377" i="33"/>
  <c r="T377" i="33" s="1"/>
  <c r="U377" i="33"/>
  <c r="S377" i="33"/>
  <c r="V377" i="33" s="1"/>
  <c r="W376" i="33"/>
  <c r="U376" i="33" s="1"/>
  <c r="T376" i="33"/>
  <c r="W375" i="33"/>
  <c r="S375" i="33" s="1"/>
  <c r="V375" i="33" s="1"/>
  <c r="W374" i="33"/>
  <c r="T374" i="33" s="1"/>
  <c r="W373" i="33"/>
  <c r="U373" i="33" s="1"/>
  <c r="S373" i="33"/>
  <c r="V373" i="33" s="1"/>
  <c r="W372" i="33"/>
  <c r="U372" i="33" s="1"/>
  <c r="T372" i="33"/>
  <c r="S372" i="33"/>
  <c r="V372" i="33" s="1"/>
  <c r="W371" i="33"/>
  <c r="S371" i="33" s="1"/>
  <c r="V371" i="33" s="1"/>
  <c r="W370" i="33"/>
  <c r="T370" i="33" s="1"/>
  <c r="U370" i="33"/>
  <c r="W369" i="33"/>
  <c r="T369" i="33" s="1"/>
  <c r="U369" i="33"/>
  <c r="S369" i="33"/>
  <c r="V369" i="33" s="1"/>
  <c r="W368" i="33"/>
  <c r="U368" i="33" s="1"/>
  <c r="T368" i="33"/>
  <c r="W367" i="33"/>
  <c r="S367" i="33" s="1"/>
  <c r="V367" i="33" s="1"/>
  <c r="W366" i="33"/>
  <c r="T366" i="33" s="1"/>
  <c r="U366" i="33"/>
  <c r="W365" i="33"/>
  <c r="T365" i="33" s="1"/>
  <c r="U365" i="33"/>
  <c r="S365" i="33"/>
  <c r="V365" i="33" s="1"/>
  <c r="W364" i="33"/>
  <c r="U364" i="33" s="1"/>
  <c r="W363" i="33"/>
  <c r="W362" i="33"/>
  <c r="T362" i="33" s="1"/>
  <c r="U362" i="33"/>
  <c r="S362" i="33"/>
  <c r="V362" i="33" s="1"/>
  <c r="W361" i="33"/>
  <c r="V361" i="33"/>
  <c r="U361" i="33"/>
  <c r="T361" i="33"/>
  <c r="S361" i="33"/>
  <c r="W360" i="33"/>
  <c r="U360" i="33" s="1"/>
  <c r="S360" i="33"/>
  <c r="V360" i="33" s="1"/>
  <c r="W359" i="33"/>
  <c r="S359" i="33"/>
  <c r="V359" i="33" s="1"/>
  <c r="W358" i="33"/>
  <c r="T358" i="33" s="1"/>
  <c r="S358" i="33"/>
  <c r="V358" i="33" s="1"/>
  <c r="W357" i="33"/>
  <c r="U357" i="33" s="1"/>
  <c r="V357" i="33"/>
  <c r="T357" i="33"/>
  <c r="S357" i="33"/>
  <c r="W356" i="33"/>
  <c r="U356" i="33" s="1"/>
  <c r="W355" i="33"/>
  <c r="S355" i="33"/>
  <c r="V355" i="33" s="1"/>
  <c r="W354" i="33"/>
  <c r="T354" i="33" s="1"/>
  <c r="U354" i="33"/>
  <c r="S354" i="33"/>
  <c r="V354" i="33" s="1"/>
  <c r="W353" i="33"/>
  <c r="V353" i="33"/>
  <c r="U353" i="33"/>
  <c r="T353" i="33"/>
  <c r="S353" i="33"/>
  <c r="W352" i="33"/>
  <c r="U352" i="33" s="1"/>
  <c r="W351" i="33"/>
  <c r="S351" i="33" s="1"/>
  <c r="V351" i="33" s="1"/>
  <c r="W350" i="33"/>
  <c r="T350" i="33" s="1"/>
  <c r="U350" i="33"/>
  <c r="S350" i="33"/>
  <c r="V350" i="33" s="1"/>
  <c r="W349" i="33"/>
  <c r="V349" i="33"/>
  <c r="U349" i="33"/>
  <c r="T349" i="33"/>
  <c r="S349" i="33"/>
  <c r="W348" i="33"/>
  <c r="U348" i="33" s="1"/>
  <c r="W347" i="33"/>
  <c r="W346" i="33"/>
  <c r="T346" i="33" s="1"/>
  <c r="W345" i="33"/>
  <c r="U345" i="33" s="1"/>
  <c r="S345" i="33"/>
  <c r="V345" i="33" s="1"/>
  <c r="W344" i="33"/>
  <c r="U344" i="33" s="1"/>
  <c r="T344" i="33"/>
  <c r="S344" i="33"/>
  <c r="V344" i="33" s="1"/>
  <c r="W343" i="33"/>
  <c r="S343" i="33" s="1"/>
  <c r="V343" i="33" s="1"/>
  <c r="W342" i="33"/>
  <c r="T342" i="33" s="1"/>
  <c r="U342" i="33"/>
  <c r="W341" i="33"/>
  <c r="T341" i="33" s="1"/>
  <c r="U341" i="33"/>
  <c r="S341" i="33"/>
  <c r="V341" i="33" s="1"/>
  <c r="W340" i="33"/>
  <c r="U340" i="33" s="1"/>
  <c r="T340" i="33"/>
  <c r="W339" i="33"/>
  <c r="S339" i="33" s="1"/>
  <c r="V339" i="33" s="1"/>
  <c r="W338" i="33"/>
  <c r="T338" i="33" s="1"/>
  <c r="W337" i="33"/>
  <c r="U337" i="33" s="1"/>
  <c r="S337" i="33"/>
  <c r="V337" i="33" s="1"/>
  <c r="W336" i="33"/>
  <c r="U336" i="33" s="1"/>
  <c r="T336" i="33"/>
  <c r="W335" i="33"/>
  <c r="S335" i="33" s="1"/>
  <c r="V335" i="33" s="1"/>
  <c r="W334" i="33"/>
  <c r="T334" i="33" s="1"/>
  <c r="W333" i="33"/>
  <c r="U333" i="33" s="1"/>
  <c r="S333" i="33"/>
  <c r="V333" i="33" s="1"/>
  <c r="W332" i="33"/>
  <c r="U332" i="33" s="1"/>
  <c r="W331" i="33"/>
  <c r="W330" i="33"/>
  <c r="T330" i="33" s="1"/>
  <c r="V330" i="33"/>
  <c r="S330" i="33"/>
  <c r="W329" i="33"/>
  <c r="U329" i="33" s="1"/>
  <c r="V329" i="33"/>
  <c r="T329" i="33"/>
  <c r="S329" i="33"/>
  <c r="W328" i="33"/>
  <c r="U328" i="33" s="1"/>
  <c r="W327" i="33"/>
  <c r="S327" i="33"/>
  <c r="V327" i="33" s="1"/>
  <c r="W326" i="33"/>
  <c r="T326" i="33" s="1"/>
  <c r="U326" i="33"/>
  <c r="S326" i="33"/>
  <c r="V326" i="33" s="1"/>
  <c r="W325" i="33"/>
  <c r="V325" i="33"/>
  <c r="U325" i="33"/>
  <c r="T325" i="33"/>
  <c r="S325" i="33"/>
  <c r="W324" i="33"/>
  <c r="U324" i="33" s="1"/>
  <c r="S324" i="33"/>
  <c r="V324" i="33" s="1"/>
  <c r="W323" i="33"/>
  <c r="S323" i="33"/>
  <c r="V323" i="33" s="1"/>
  <c r="W322" i="33"/>
  <c r="T322" i="33" s="1"/>
  <c r="V322" i="33"/>
  <c r="S322" i="33"/>
  <c r="W321" i="33"/>
  <c r="U321" i="33" s="1"/>
  <c r="V321" i="33"/>
  <c r="T321" i="33"/>
  <c r="S321" i="33"/>
  <c r="W320" i="33"/>
  <c r="U320" i="33" s="1"/>
  <c r="W319" i="33"/>
  <c r="S319" i="33" s="1"/>
  <c r="V319" i="33" s="1"/>
  <c r="W318" i="33"/>
  <c r="T318" i="33" s="1"/>
  <c r="V318" i="33"/>
  <c r="S318" i="33"/>
  <c r="W317" i="33"/>
  <c r="U317" i="33" s="1"/>
  <c r="V317" i="33"/>
  <c r="T317" i="33"/>
  <c r="S317" i="33"/>
  <c r="W316" i="33"/>
  <c r="U316" i="33" s="1"/>
  <c r="W315" i="33"/>
  <c r="W314" i="33"/>
  <c r="T314" i="33" s="1"/>
  <c r="U314" i="33"/>
  <c r="W313" i="33"/>
  <c r="T313" i="33" s="1"/>
  <c r="U313" i="33"/>
  <c r="S313" i="33"/>
  <c r="V313" i="33" s="1"/>
  <c r="W312" i="33"/>
  <c r="U312" i="33" s="1"/>
  <c r="T312" i="33"/>
  <c r="W311" i="33"/>
  <c r="S311" i="33" s="1"/>
  <c r="V311" i="33" s="1"/>
  <c r="W310" i="33"/>
  <c r="T310" i="33" s="1"/>
  <c r="W309" i="33"/>
  <c r="U309" i="33" s="1"/>
  <c r="S309" i="33"/>
  <c r="V309" i="33" s="1"/>
  <c r="W308" i="33"/>
  <c r="U308" i="33" s="1"/>
  <c r="T308" i="33"/>
  <c r="S308" i="33"/>
  <c r="V308" i="33" s="1"/>
  <c r="W307" i="33"/>
  <c r="S307" i="33" s="1"/>
  <c r="V307" i="33" s="1"/>
  <c r="W306" i="33"/>
  <c r="T306" i="33" s="1"/>
  <c r="U306" i="33"/>
  <c r="W305" i="33"/>
  <c r="T305" i="33" s="1"/>
  <c r="U305" i="33"/>
  <c r="S305" i="33"/>
  <c r="V305" i="33" s="1"/>
  <c r="W304" i="33"/>
  <c r="U304" i="33" s="1"/>
  <c r="T304" i="33"/>
  <c r="W303" i="33"/>
  <c r="S303" i="33" s="1"/>
  <c r="V303" i="33" s="1"/>
  <c r="W302" i="33"/>
  <c r="T302" i="33" s="1"/>
  <c r="U302" i="33"/>
  <c r="W301" i="33"/>
  <c r="T301" i="33" s="1"/>
  <c r="U301" i="33"/>
  <c r="S301" i="33"/>
  <c r="V301" i="33" s="1"/>
  <c r="W300" i="33"/>
  <c r="U300" i="33" s="1"/>
  <c r="W299" i="33"/>
  <c r="W298" i="33"/>
  <c r="T298" i="33" s="1"/>
  <c r="U298" i="33"/>
  <c r="S298" i="33"/>
  <c r="V298" i="33" s="1"/>
  <c r="W297" i="33"/>
  <c r="V297" i="33"/>
  <c r="U297" i="33"/>
  <c r="T297" i="33"/>
  <c r="S297" i="33"/>
  <c r="W296" i="33"/>
  <c r="U296" i="33" s="1"/>
  <c r="S296" i="33"/>
  <c r="V296" i="33" s="1"/>
  <c r="W295" i="33"/>
  <c r="S295" i="33"/>
  <c r="V295" i="33" s="1"/>
  <c r="W294" i="33"/>
  <c r="T294" i="33" s="1"/>
  <c r="V294" i="33"/>
  <c r="S294" i="33"/>
  <c r="W293" i="33"/>
  <c r="U293" i="33" s="1"/>
  <c r="V293" i="33"/>
  <c r="T293" i="33"/>
  <c r="S293" i="33"/>
  <c r="W292" i="33"/>
  <c r="U292" i="33" s="1"/>
  <c r="W291" i="33"/>
  <c r="S291" i="33"/>
  <c r="V291" i="33" s="1"/>
  <c r="W290" i="33"/>
  <c r="T290" i="33" s="1"/>
  <c r="U290" i="33"/>
  <c r="S290" i="33"/>
  <c r="V290" i="33" s="1"/>
  <c r="W289" i="33"/>
  <c r="V289" i="33"/>
  <c r="U289" i="33"/>
  <c r="T289" i="33"/>
  <c r="S289" i="33"/>
  <c r="W288" i="33"/>
  <c r="U288" i="33" s="1"/>
  <c r="W287" i="33"/>
  <c r="S287" i="33" s="1"/>
  <c r="V287" i="33" s="1"/>
  <c r="W286" i="33"/>
  <c r="T286" i="33" s="1"/>
  <c r="V286" i="33"/>
  <c r="U286" i="33"/>
  <c r="S286" i="33"/>
  <c r="W285" i="33"/>
  <c r="V285" i="33"/>
  <c r="U285" i="33"/>
  <c r="T285" i="33"/>
  <c r="S285" i="33"/>
  <c r="W284" i="33"/>
  <c r="U284" i="33" s="1"/>
  <c r="W283" i="33"/>
  <c r="W282" i="33"/>
  <c r="U282" i="33" s="1"/>
  <c r="W281" i="33"/>
  <c r="T281" i="33" s="1"/>
  <c r="W280" i="33"/>
  <c r="U280" i="33" s="1"/>
  <c r="T280" i="33"/>
  <c r="S280" i="33"/>
  <c r="V280" i="33" s="1"/>
  <c r="W279" i="33"/>
  <c r="S279" i="33" s="1"/>
  <c r="V279" i="33" s="1"/>
  <c r="W278" i="33"/>
  <c r="U278" i="33"/>
  <c r="W277" i="33"/>
  <c r="T277" i="33" s="1"/>
  <c r="U277" i="33"/>
  <c r="W276" i="33"/>
  <c r="U276" i="33" s="1"/>
  <c r="T276" i="33"/>
  <c r="W275" i="33"/>
  <c r="S275" i="33" s="1"/>
  <c r="V275" i="33" s="1"/>
  <c r="W274" i="33"/>
  <c r="U274" i="33"/>
  <c r="W273" i="33"/>
  <c r="T273" i="33" s="1"/>
  <c r="U273" i="33"/>
  <c r="W272" i="33"/>
  <c r="U272" i="33" s="1"/>
  <c r="T272" i="33"/>
  <c r="W271" i="33"/>
  <c r="S271" i="33" s="1"/>
  <c r="V271" i="33" s="1"/>
  <c r="W270" i="33"/>
  <c r="U270" i="33"/>
  <c r="W269" i="33"/>
  <c r="T269" i="33" s="1"/>
  <c r="W268" i="33"/>
  <c r="U268" i="33" s="1"/>
  <c r="W267" i="33"/>
  <c r="W266" i="33"/>
  <c r="T266" i="33" s="1"/>
  <c r="S266" i="33"/>
  <c r="V266" i="33" s="1"/>
  <c r="W265" i="33"/>
  <c r="U265" i="33" s="1"/>
  <c r="V265" i="33"/>
  <c r="T265" i="33"/>
  <c r="S265" i="33"/>
  <c r="W264" i="33"/>
  <c r="S264" i="33" s="1"/>
  <c r="V264" i="33" s="1"/>
  <c r="W263" i="33"/>
  <c r="S263" i="33"/>
  <c r="V263" i="33" s="1"/>
  <c r="W262" i="33"/>
  <c r="T262" i="33" s="1"/>
  <c r="U262" i="33"/>
  <c r="S262" i="33"/>
  <c r="V262" i="33" s="1"/>
  <c r="W261" i="33"/>
  <c r="V261" i="33"/>
  <c r="U261" i="33"/>
  <c r="T261" i="33"/>
  <c r="S261" i="33"/>
  <c r="W260" i="33"/>
  <c r="S260" i="33" s="1"/>
  <c r="V260" i="33" s="1"/>
  <c r="W259" i="33"/>
  <c r="S259" i="33"/>
  <c r="V259" i="33" s="1"/>
  <c r="W258" i="33"/>
  <c r="T258" i="33" s="1"/>
  <c r="S258" i="33"/>
  <c r="V258" i="33" s="1"/>
  <c r="W257" i="33"/>
  <c r="U257" i="33" s="1"/>
  <c r="V257" i="33"/>
  <c r="T257" i="33"/>
  <c r="S257" i="33"/>
  <c r="W256" i="33"/>
  <c r="W255" i="33"/>
  <c r="S255" i="33" s="1"/>
  <c r="V255" i="33" s="1"/>
  <c r="W254" i="33"/>
  <c r="T254" i="33" s="1"/>
  <c r="S254" i="33"/>
  <c r="V254" i="33" s="1"/>
  <c r="W253" i="33"/>
  <c r="U253" i="33" s="1"/>
  <c r="V253" i="33"/>
  <c r="T253" i="33"/>
  <c r="S253" i="33"/>
  <c r="W252" i="33"/>
  <c r="U252" i="33" s="1"/>
  <c r="W251" i="33"/>
  <c r="W250" i="33"/>
  <c r="U250" i="33"/>
  <c r="W249" i="33"/>
  <c r="T249" i="33" s="1"/>
  <c r="W248" i="33"/>
  <c r="S248" i="33" s="1"/>
  <c r="V248" i="33" s="1"/>
  <c r="U248" i="33"/>
  <c r="W247" i="33"/>
  <c r="U247" i="33" s="1"/>
  <c r="W246" i="33"/>
  <c r="U246" i="33"/>
  <c r="W245" i="33"/>
  <c r="T245" i="33" s="1"/>
  <c r="W244" i="33"/>
  <c r="U244" i="33" s="1"/>
  <c r="W243" i="33"/>
  <c r="U243" i="33" s="1"/>
  <c r="W242" i="33"/>
  <c r="U242" i="33"/>
  <c r="W241" i="33"/>
  <c r="T241" i="33" s="1"/>
  <c r="U241" i="33"/>
  <c r="S241" i="33"/>
  <c r="V241" i="33" s="1"/>
  <c r="W240" i="33"/>
  <c r="U240" i="33"/>
  <c r="W239" i="33"/>
  <c r="U239" i="33" s="1"/>
  <c r="W238" i="33"/>
  <c r="U238" i="33" s="1"/>
  <c r="W237" i="33"/>
  <c r="T237" i="33" s="1"/>
  <c r="U237" i="33"/>
  <c r="W236" i="33"/>
  <c r="W235" i="33"/>
  <c r="U235" i="33" s="1"/>
  <c r="W234" i="33"/>
  <c r="U234" i="33"/>
  <c r="W233" i="33"/>
  <c r="T233" i="33" s="1"/>
  <c r="W232" i="33"/>
  <c r="U232" i="33"/>
  <c r="W231" i="33"/>
  <c r="U231" i="33" s="1"/>
  <c r="W230" i="33"/>
  <c r="U230" i="33"/>
  <c r="W229" i="33"/>
  <c r="T229" i="33" s="1"/>
  <c r="W228" i="33"/>
  <c r="U228" i="33" s="1"/>
  <c r="W227" i="33"/>
  <c r="U227" i="33" s="1"/>
  <c r="W226" i="33"/>
  <c r="U226" i="33"/>
  <c r="W225" i="33"/>
  <c r="T225" i="33" s="1"/>
  <c r="U225" i="33"/>
  <c r="S225" i="33"/>
  <c r="V225" i="33" s="1"/>
  <c r="W224" i="33"/>
  <c r="U224" i="33"/>
  <c r="W223" i="33"/>
  <c r="U223" i="33" s="1"/>
  <c r="W222" i="33"/>
  <c r="U222" i="33" s="1"/>
  <c r="W221" i="33"/>
  <c r="T221" i="33" s="1"/>
  <c r="U221" i="33"/>
  <c r="W220" i="33"/>
  <c r="W219" i="33"/>
  <c r="U219" i="33" s="1"/>
  <c r="W218" i="33"/>
  <c r="U218" i="33"/>
  <c r="W217" i="33"/>
  <c r="T217" i="33" s="1"/>
  <c r="W216" i="33"/>
  <c r="U216" i="33"/>
  <c r="W215" i="33"/>
  <c r="U215" i="33" s="1"/>
  <c r="W214" i="33"/>
  <c r="U214" i="33"/>
  <c r="W213" i="33"/>
  <c r="T213" i="33" s="1"/>
  <c r="W212" i="33"/>
  <c r="U212" i="33" s="1"/>
  <c r="W211" i="33"/>
  <c r="U211" i="33" s="1"/>
  <c r="W210" i="33"/>
  <c r="U210" i="33"/>
  <c r="W209" i="33"/>
  <c r="T209" i="33" s="1"/>
  <c r="U209" i="33"/>
  <c r="S209" i="33"/>
  <c r="V209" i="33" s="1"/>
  <c r="W208" i="33"/>
  <c r="U208" i="33"/>
  <c r="W207" i="33"/>
  <c r="U207" i="33" s="1"/>
  <c r="W206" i="33"/>
  <c r="U206" i="33" s="1"/>
  <c r="W205" i="33"/>
  <c r="T205" i="33" s="1"/>
  <c r="U205" i="33"/>
  <c r="W204" i="33"/>
  <c r="W203" i="33"/>
  <c r="U203" i="33" s="1"/>
  <c r="W202" i="33"/>
  <c r="U202" i="33"/>
  <c r="W201" i="33"/>
  <c r="T201" i="33" s="1"/>
  <c r="V201" i="33"/>
  <c r="S201" i="33"/>
  <c r="W200" i="33"/>
  <c r="U200" i="33"/>
  <c r="W199" i="33"/>
  <c r="U199" i="33" s="1"/>
  <c r="W198" i="33"/>
  <c r="U198" i="33"/>
  <c r="W197" i="33"/>
  <c r="T197" i="33" s="1"/>
  <c r="S197" i="33"/>
  <c r="V197" i="33" s="1"/>
  <c r="W196" i="33"/>
  <c r="S196" i="33" s="1"/>
  <c r="V196" i="33" s="1"/>
  <c r="U196" i="33"/>
  <c r="T196" i="33"/>
  <c r="W195" i="33"/>
  <c r="U195" i="33" s="1"/>
  <c r="W194" i="33"/>
  <c r="T194" i="33" s="1"/>
  <c r="U194" i="33"/>
  <c r="S194" i="33"/>
  <c r="V194" i="33" s="1"/>
  <c r="W193" i="33"/>
  <c r="T193" i="33" s="1"/>
  <c r="S193" i="33"/>
  <c r="V193" i="33" s="1"/>
  <c r="W192" i="33"/>
  <c r="S192" i="33" s="1"/>
  <c r="V192" i="33" s="1"/>
  <c r="U192" i="33"/>
  <c r="T192" i="33"/>
  <c r="W191" i="33"/>
  <c r="U191" i="33" s="1"/>
  <c r="W190" i="33"/>
  <c r="T190" i="33" s="1"/>
  <c r="U190" i="33"/>
  <c r="S190" i="33"/>
  <c r="V190" i="33" s="1"/>
  <c r="W189" i="33"/>
  <c r="T189" i="33" s="1"/>
  <c r="S189" i="33"/>
  <c r="V189" i="33" s="1"/>
  <c r="W188" i="33"/>
  <c r="S188" i="33" s="1"/>
  <c r="V188" i="33" s="1"/>
  <c r="U188" i="33"/>
  <c r="T188" i="33"/>
  <c r="W187" i="33"/>
  <c r="U187" i="33" s="1"/>
  <c r="W186" i="33"/>
  <c r="T186" i="33" s="1"/>
  <c r="W185" i="33"/>
  <c r="T185" i="33" s="1"/>
  <c r="S185" i="33"/>
  <c r="V185" i="33" s="1"/>
  <c r="W184" i="33"/>
  <c r="S184" i="33" s="1"/>
  <c r="V184" i="33" s="1"/>
  <c r="W183" i="33"/>
  <c r="U183" i="33" s="1"/>
  <c r="W182" i="33"/>
  <c r="T182" i="33" s="1"/>
  <c r="W181" i="33"/>
  <c r="T181" i="33" s="1"/>
  <c r="S181" i="33"/>
  <c r="V181" i="33" s="1"/>
  <c r="W180" i="33"/>
  <c r="S180" i="33" s="1"/>
  <c r="V180" i="33" s="1"/>
  <c r="W179" i="33"/>
  <c r="U179" i="33" s="1"/>
  <c r="W178" i="33"/>
  <c r="T178" i="33" s="1"/>
  <c r="W177" i="33"/>
  <c r="T177" i="33" s="1"/>
  <c r="S177" i="33"/>
  <c r="V177" i="33" s="1"/>
  <c r="W176" i="33"/>
  <c r="S176" i="33" s="1"/>
  <c r="V176" i="33" s="1"/>
  <c r="W175" i="33"/>
  <c r="U175" i="33" s="1"/>
  <c r="W174" i="33"/>
  <c r="T174" i="33" s="1"/>
  <c r="W173" i="33"/>
  <c r="T173" i="33" s="1"/>
  <c r="S173" i="33"/>
  <c r="V173" i="33" s="1"/>
  <c r="W172" i="33"/>
  <c r="S172" i="33" s="1"/>
  <c r="V172" i="33" s="1"/>
  <c r="W171" i="33"/>
  <c r="U171" i="33" s="1"/>
  <c r="W170" i="33"/>
  <c r="T170" i="33" s="1"/>
  <c r="W169" i="33"/>
  <c r="T169" i="33" s="1"/>
  <c r="S169" i="33"/>
  <c r="V169" i="33" s="1"/>
  <c r="W168" i="33"/>
  <c r="S168" i="33" s="1"/>
  <c r="V168" i="33" s="1"/>
  <c r="W167" i="33"/>
  <c r="U167" i="33" s="1"/>
  <c r="W166" i="33"/>
  <c r="T166" i="33" s="1"/>
  <c r="W165" i="33"/>
  <c r="T165" i="33" s="1"/>
  <c r="S165" i="33"/>
  <c r="V165" i="33" s="1"/>
  <c r="W164" i="33"/>
  <c r="S164" i="33" s="1"/>
  <c r="V164" i="33" s="1"/>
  <c r="W163" i="33"/>
  <c r="U163" i="33" s="1"/>
  <c r="W162" i="33"/>
  <c r="T162" i="33" s="1"/>
  <c r="W161" i="33"/>
  <c r="T161" i="33" s="1"/>
  <c r="S161" i="33"/>
  <c r="V161" i="33" s="1"/>
  <c r="W160" i="33"/>
  <c r="S160" i="33" s="1"/>
  <c r="V160" i="33" s="1"/>
  <c r="W159" i="33"/>
  <c r="U159" i="33" s="1"/>
  <c r="W158" i="33"/>
  <c r="T158" i="33" s="1"/>
  <c r="W157" i="33"/>
  <c r="T157" i="33" s="1"/>
  <c r="S157" i="33"/>
  <c r="V157" i="33" s="1"/>
  <c r="W156" i="33"/>
  <c r="S156" i="33" s="1"/>
  <c r="V156" i="33" s="1"/>
  <c r="W155" i="33"/>
  <c r="U155" i="33" s="1"/>
  <c r="W154" i="33"/>
  <c r="T154" i="33" s="1"/>
  <c r="W153" i="33"/>
  <c r="T153" i="33" s="1"/>
  <c r="S153" i="33"/>
  <c r="V153" i="33" s="1"/>
  <c r="W152" i="33"/>
  <c r="S152" i="33" s="1"/>
  <c r="V152" i="33" s="1"/>
  <c r="W151" i="33"/>
  <c r="U151" i="33" s="1"/>
  <c r="W150" i="33"/>
  <c r="T150" i="33" s="1"/>
  <c r="W149" i="33"/>
  <c r="T149" i="33" s="1"/>
  <c r="S149" i="33"/>
  <c r="V149" i="33" s="1"/>
  <c r="W148" i="33"/>
  <c r="S148" i="33" s="1"/>
  <c r="V148" i="33" s="1"/>
  <c r="W147" i="33"/>
  <c r="U147" i="33" s="1"/>
  <c r="W146" i="33"/>
  <c r="T146" i="33" s="1"/>
  <c r="W145" i="33"/>
  <c r="T145" i="33" s="1"/>
  <c r="S145" i="33"/>
  <c r="V145" i="33" s="1"/>
  <c r="W144" i="33"/>
  <c r="S144" i="33" s="1"/>
  <c r="V144" i="33" s="1"/>
  <c r="W143" i="33"/>
  <c r="U143" i="33" s="1"/>
  <c r="W142" i="33"/>
  <c r="T142" i="33" s="1"/>
  <c r="W141" i="33"/>
  <c r="T141" i="33" s="1"/>
  <c r="S141" i="33"/>
  <c r="V141" i="33" s="1"/>
  <c r="W140" i="33"/>
  <c r="S140" i="33" s="1"/>
  <c r="V140" i="33" s="1"/>
  <c r="W139" i="33"/>
  <c r="U139" i="33" s="1"/>
  <c r="W138" i="33"/>
  <c r="T138" i="33" s="1"/>
  <c r="W137" i="33"/>
  <c r="T137" i="33" s="1"/>
  <c r="S137" i="33"/>
  <c r="V137" i="33" s="1"/>
  <c r="W136" i="33"/>
  <c r="S136" i="33" s="1"/>
  <c r="V136" i="33" s="1"/>
  <c r="W135" i="33"/>
  <c r="U135" i="33" s="1"/>
  <c r="W134" i="33"/>
  <c r="T134" i="33" s="1"/>
  <c r="W133" i="33"/>
  <c r="T133" i="33" s="1"/>
  <c r="S133" i="33"/>
  <c r="V133" i="33" s="1"/>
  <c r="W132" i="33"/>
  <c r="S132" i="33" s="1"/>
  <c r="V132" i="33" s="1"/>
  <c r="W131" i="33"/>
  <c r="U131" i="33" s="1"/>
  <c r="W130" i="33"/>
  <c r="T130" i="33" s="1"/>
  <c r="W129" i="33"/>
  <c r="T129" i="33" s="1"/>
  <c r="S129" i="33"/>
  <c r="V129" i="33" s="1"/>
  <c r="W128" i="33"/>
  <c r="T128" i="33" s="1"/>
  <c r="W127" i="33"/>
  <c r="U127" i="33" s="1"/>
  <c r="W126" i="33"/>
  <c r="T126" i="33" s="1"/>
  <c r="S126" i="33"/>
  <c r="V126" i="33" s="1"/>
  <c r="W125" i="33"/>
  <c r="U125" i="33" s="1"/>
  <c r="S125" i="33"/>
  <c r="V125" i="33" s="1"/>
  <c r="W124" i="33"/>
  <c r="U124" i="33" s="1"/>
  <c r="T124" i="33"/>
  <c r="S124" i="33"/>
  <c r="V124" i="33" s="1"/>
  <c r="W123" i="33"/>
  <c r="U123" i="33" s="1"/>
  <c r="W122" i="33"/>
  <c r="T122" i="33" s="1"/>
  <c r="U122" i="33"/>
  <c r="S122" i="33"/>
  <c r="V122" i="33" s="1"/>
  <c r="W121" i="33"/>
  <c r="U121" i="33"/>
  <c r="T121" i="33"/>
  <c r="S121" i="33"/>
  <c r="V121" i="33" s="1"/>
  <c r="W120" i="33"/>
  <c r="U120" i="33"/>
  <c r="T120" i="33"/>
  <c r="S120" i="33"/>
  <c r="V120" i="33" s="1"/>
  <c r="W119" i="33"/>
  <c r="U119" i="33" s="1"/>
  <c r="W118" i="33"/>
  <c r="T118" i="33" s="1"/>
  <c r="U118" i="33"/>
  <c r="W117" i="33"/>
  <c r="V117" i="33"/>
  <c r="U117" i="33"/>
  <c r="T117" i="33"/>
  <c r="S117" i="33"/>
  <c r="W116" i="33"/>
  <c r="S116" i="33" s="1"/>
  <c r="V116" i="33" s="1"/>
  <c r="U116" i="33"/>
  <c r="W115" i="33"/>
  <c r="U115" i="33" s="1"/>
  <c r="W114" i="33"/>
  <c r="T114" i="33" s="1"/>
  <c r="W113" i="33"/>
  <c r="T113" i="33" s="1"/>
  <c r="S113" i="33"/>
  <c r="V113" i="33" s="1"/>
  <c r="W112" i="33"/>
  <c r="T112" i="33" s="1"/>
  <c r="W111" i="33"/>
  <c r="U111" i="33" s="1"/>
  <c r="W110" i="33"/>
  <c r="T110" i="33" s="1"/>
  <c r="S110" i="33"/>
  <c r="V110" i="33" s="1"/>
  <c r="W109" i="33"/>
  <c r="U109" i="33" s="1"/>
  <c r="S109" i="33"/>
  <c r="V109" i="33" s="1"/>
  <c r="W108" i="33"/>
  <c r="U108" i="33" s="1"/>
  <c r="T108" i="33"/>
  <c r="S108" i="33"/>
  <c r="V108" i="33" s="1"/>
  <c r="W107" i="33"/>
  <c r="U107" i="33" s="1"/>
  <c r="W106" i="33"/>
  <c r="T106" i="33" s="1"/>
  <c r="U106" i="33"/>
  <c r="S106" i="33"/>
  <c r="V106" i="33" s="1"/>
  <c r="W105" i="33"/>
  <c r="U105" i="33"/>
  <c r="T105" i="33"/>
  <c r="S105" i="33"/>
  <c r="V105" i="33" s="1"/>
  <c r="W104" i="33"/>
  <c r="U104" i="33"/>
  <c r="T104" i="33"/>
  <c r="S104" i="33"/>
  <c r="V104" i="33" s="1"/>
  <c r="W103" i="33"/>
  <c r="U103" i="33" s="1"/>
  <c r="W102" i="33"/>
  <c r="T102" i="33" s="1"/>
  <c r="U102" i="33"/>
  <c r="W101" i="33"/>
  <c r="V101" i="33"/>
  <c r="U101" i="33"/>
  <c r="T101" i="33"/>
  <c r="S101" i="33"/>
  <c r="W100" i="33"/>
  <c r="S100" i="33" s="1"/>
  <c r="V100" i="33" s="1"/>
  <c r="U100" i="33"/>
  <c r="W99" i="33"/>
  <c r="U99" i="33" s="1"/>
  <c r="W98" i="33"/>
  <c r="T98" i="33" s="1"/>
  <c r="W97" i="33"/>
  <c r="T97" i="33" s="1"/>
  <c r="S97" i="33"/>
  <c r="V97" i="33" s="1"/>
  <c r="W96" i="33"/>
  <c r="T96" i="33" s="1"/>
  <c r="W95" i="33"/>
  <c r="U95" i="33" s="1"/>
  <c r="W94" i="33"/>
  <c r="T94" i="33" s="1"/>
  <c r="S94" i="33"/>
  <c r="V94" i="33" s="1"/>
  <c r="W93" i="33"/>
  <c r="U93" i="33" s="1"/>
  <c r="S93" i="33"/>
  <c r="V93" i="33" s="1"/>
  <c r="W92" i="33"/>
  <c r="U92" i="33" s="1"/>
  <c r="T92" i="33"/>
  <c r="S92" i="33"/>
  <c r="V92" i="33" s="1"/>
  <c r="W91" i="33"/>
  <c r="U91" i="33" s="1"/>
  <c r="W90" i="33"/>
  <c r="T90" i="33" s="1"/>
  <c r="U90" i="33"/>
  <c r="S90" i="33"/>
  <c r="V90" i="33" s="1"/>
  <c r="W89" i="33"/>
  <c r="U89" i="33"/>
  <c r="T89" i="33"/>
  <c r="S89" i="33"/>
  <c r="V89" i="33" s="1"/>
  <c r="W88" i="33"/>
  <c r="U88" i="33"/>
  <c r="T88" i="33"/>
  <c r="S88" i="33"/>
  <c r="V88" i="33" s="1"/>
  <c r="W87" i="33"/>
  <c r="U87" i="33" s="1"/>
  <c r="W86" i="33"/>
  <c r="T86" i="33" s="1"/>
  <c r="U86" i="33"/>
  <c r="W85" i="33"/>
  <c r="V85" i="33"/>
  <c r="U85" i="33"/>
  <c r="T85" i="33"/>
  <c r="S85" i="33"/>
  <c r="W84" i="33"/>
  <c r="S84" i="33" s="1"/>
  <c r="V84" i="33" s="1"/>
  <c r="U84" i="33"/>
  <c r="W83" i="33"/>
  <c r="U83" i="33" s="1"/>
  <c r="W82" i="33"/>
  <c r="T82" i="33" s="1"/>
  <c r="W81" i="33"/>
  <c r="T81" i="33" s="1"/>
  <c r="S81" i="33"/>
  <c r="V81" i="33" s="1"/>
  <c r="W80" i="33"/>
  <c r="T80" i="33" s="1"/>
  <c r="W79" i="33"/>
  <c r="U79" i="33" s="1"/>
  <c r="W78" i="33"/>
  <c r="T78" i="33" s="1"/>
  <c r="S78" i="33"/>
  <c r="V78" i="33" s="1"/>
  <c r="W77" i="33"/>
  <c r="U77" i="33" s="1"/>
  <c r="S77" i="33"/>
  <c r="V77" i="33" s="1"/>
  <c r="W76" i="33"/>
  <c r="U76" i="33" s="1"/>
  <c r="T76" i="33"/>
  <c r="S76" i="33"/>
  <c r="V76" i="33" s="1"/>
  <c r="W75" i="33"/>
  <c r="U75" i="33" s="1"/>
  <c r="W74" i="33"/>
  <c r="T74" i="33" s="1"/>
  <c r="U74" i="33"/>
  <c r="S74" i="33"/>
  <c r="V74" i="33" s="1"/>
  <c r="W73" i="33"/>
  <c r="U73" i="33"/>
  <c r="T73" i="33"/>
  <c r="S73" i="33"/>
  <c r="V73" i="33" s="1"/>
  <c r="W72" i="33"/>
  <c r="U72" i="33"/>
  <c r="T72" i="33"/>
  <c r="S72" i="33"/>
  <c r="V72" i="33" s="1"/>
  <c r="W71" i="33"/>
  <c r="U71" i="33" s="1"/>
  <c r="W70" i="33"/>
  <c r="T70" i="33" s="1"/>
  <c r="U70" i="33"/>
  <c r="W69" i="33"/>
  <c r="V69" i="33"/>
  <c r="U69" i="33"/>
  <c r="T69" i="33"/>
  <c r="S69" i="33"/>
  <c r="W68" i="33"/>
  <c r="S68" i="33" s="1"/>
  <c r="V68" i="33" s="1"/>
  <c r="U68" i="33"/>
  <c r="W67" i="33"/>
  <c r="U67" i="33" s="1"/>
  <c r="W66" i="33"/>
  <c r="T66" i="33" s="1"/>
  <c r="W65" i="33"/>
  <c r="T65" i="33" s="1"/>
  <c r="S65" i="33"/>
  <c r="V65" i="33" s="1"/>
  <c r="W64" i="33"/>
  <c r="T64" i="33" s="1"/>
  <c r="W63" i="33"/>
  <c r="U63" i="33" s="1"/>
  <c r="W62" i="33"/>
  <c r="T62" i="33" s="1"/>
  <c r="S62" i="33"/>
  <c r="V62" i="33" s="1"/>
  <c r="W61" i="33"/>
  <c r="U61" i="33" s="1"/>
  <c r="W60" i="33"/>
  <c r="U60" i="33" s="1"/>
  <c r="T60" i="33"/>
  <c r="S60" i="33"/>
  <c r="V60" i="33" s="1"/>
  <c r="W59" i="33"/>
  <c r="U59" i="33" s="1"/>
  <c r="W58" i="33"/>
  <c r="T58" i="33" s="1"/>
  <c r="U58" i="33"/>
  <c r="S58" i="33"/>
  <c r="V58" i="33" s="1"/>
  <c r="W57" i="33"/>
  <c r="U57" i="33"/>
  <c r="T57" i="33"/>
  <c r="S57" i="33"/>
  <c r="V57" i="33" s="1"/>
  <c r="W56" i="33"/>
  <c r="U56" i="33"/>
  <c r="T56" i="33"/>
  <c r="S56" i="33"/>
  <c r="V56" i="33" s="1"/>
  <c r="W55" i="33"/>
  <c r="U55" i="33" s="1"/>
  <c r="W54" i="33"/>
  <c r="U54" i="33"/>
  <c r="W53" i="33"/>
  <c r="V53" i="33"/>
  <c r="U53" i="33"/>
  <c r="T53" i="33"/>
  <c r="S53" i="33"/>
  <c r="W52" i="33"/>
  <c r="W51" i="33"/>
  <c r="U51" i="33" s="1"/>
  <c r="W50" i="33"/>
  <c r="W49" i="33"/>
  <c r="S49" i="33"/>
  <c r="V49" i="33" s="1"/>
  <c r="W48" i="33"/>
  <c r="S48" i="33" s="1"/>
  <c r="V48" i="33" s="1"/>
  <c r="W47" i="33"/>
  <c r="U47" i="33" s="1"/>
  <c r="W46" i="33"/>
  <c r="T46" i="33" s="1"/>
  <c r="S46" i="33"/>
  <c r="V46" i="33" s="1"/>
  <c r="W45" i="33"/>
  <c r="U45" i="33" s="1"/>
  <c r="S45" i="33"/>
  <c r="V45" i="33" s="1"/>
  <c r="W44" i="33"/>
  <c r="U44" i="33" s="1"/>
  <c r="T44" i="33"/>
  <c r="S44" i="33"/>
  <c r="V44" i="33" s="1"/>
  <c r="W43" i="33"/>
  <c r="U43" i="33" s="1"/>
  <c r="W42" i="33"/>
  <c r="T42" i="33" s="1"/>
  <c r="U42" i="33"/>
  <c r="S42" i="33"/>
  <c r="V42" i="33" s="1"/>
  <c r="W41" i="33"/>
  <c r="U41" i="33"/>
  <c r="T41" i="33"/>
  <c r="S41" i="33"/>
  <c r="V41" i="33" s="1"/>
  <c r="W40" i="33"/>
  <c r="U40" i="33"/>
  <c r="T40" i="33"/>
  <c r="S40" i="33"/>
  <c r="V40" i="33" s="1"/>
  <c r="W39" i="33"/>
  <c r="U39" i="33" s="1"/>
  <c r="W38" i="33"/>
  <c r="U38" i="33" s="1"/>
  <c r="W37" i="33"/>
  <c r="V37" i="33"/>
  <c r="U37" i="33"/>
  <c r="T37" i="33"/>
  <c r="S37" i="33"/>
  <c r="W36" i="33"/>
  <c r="U36" i="33"/>
  <c r="W35" i="33"/>
  <c r="U35" i="33" s="1"/>
  <c r="W34" i="33"/>
  <c r="W33" i="33"/>
  <c r="S33" i="33" s="1"/>
  <c r="V33" i="33" s="1"/>
  <c r="W32" i="33"/>
  <c r="S32" i="33"/>
  <c r="V32" i="33" s="1"/>
  <c r="W31" i="33"/>
  <c r="U31" i="33" s="1"/>
  <c r="W30" i="33"/>
  <c r="T30" i="33" s="1"/>
  <c r="S30" i="33"/>
  <c r="V30" i="33" s="1"/>
  <c r="W29" i="33"/>
  <c r="U29" i="33" s="1"/>
  <c r="W28" i="33"/>
  <c r="U28" i="33" s="1"/>
  <c r="T28" i="33"/>
  <c r="S28" i="33"/>
  <c r="V28" i="33" s="1"/>
  <c r="W27" i="33"/>
  <c r="U27" i="33" s="1"/>
  <c r="W26" i="33"/>
  <c r="T26" i="33" s="1"/>
  <c r="U26" i="33"/>
  <c r="S26" i="33"/>
  <c r="V26" i="33" s="1"/>
  <c r="P26" i="33"/>
  <c r="W25" i="33"/>
  <c r="T25" i="33" s="1"/>
  <c r="P25" i="33"/>
  <c r="W24" i="33"/>
  <c r="P24" i="33"/>
  <c r="W23" i="33"/>
  <c r="P23" i="33"/>
  <c r="W22" i="33"/>
  <c r="P22" i="33"/>
  <c r="W21" i="33"/>
  <c r="P21" i="33"/>
  <c r="W20" i="33"/>
  <c r="P20" i="33"/>
  <c r="W19" i="33"/>
  <c r="P19" i="33"/>
  <c r="W18" i="33"/>
  <c r="P18" i="33"/>
  <c r="W17" i="33"/>
  <c r="P17" i="33"/>
  <c r="W16" i="33"/>
  <c r="P16" i="33"/>
  <c r="W15" i="33"/>
  <c r="W14" i="33"/>
  <c r="S14" i="33" s="1"/>
  <c r="V14" i="33" s="1"/>
  <c r="W13" i="33"/>
  <c r="S13" i="33" s="1"/>
  <c r="V13" i="33" s="1"/>
  <c r="W12" i="33"/>
  <c r="S12" i="33" s="1"/>
  <c r="V12" i="33" s="1"/>
  <c r="W11" i="33"/>
  <c r="W10" i="33"/>
  <c r="U10" i="33" s="1"/>
  <c r="S10" i="33"/>
  <c r="V10" i="33" s="1"/>
  <c r="W9" i="33"/>
  <c r="W8" i="33"/>
  <c r="W7" i="33"/>
  <c r="T7" i="33" s="1"/>
  <c r="V7" i="33"/>
  <c r="U7" i="33"/>
  <c r="S7" i="33"/>
  <c r="W6" i="33"/>
  <c r="W5" i="33"/>
  <c r="S5" i="33"/>
  <c r="V5" i="33" s="1"/>
  <c r="W605" i="32"/>
  <c r="S605" i="32"/>
  <c r="V605" i="32" s="1"/>
  <c r="W604" i="32"/>
  <c r="W603" i="32"/>
  <c r="T603" i="32" s="1"/>
  <c r="S603" i="32"/>
  <c r="V603" i="32" s="1"/>
  <c r="W602" i="32"/>
  <c r="V602" i="32"/>
  <c r="U602" i="32"/>
  <c r="T602" i="32"/>
  <c r="S602" i="32"/>
  <c r="W601" i="32"/>
  <c r="S601" i="32" s="1"/>
  <c r="V601" i="32" s="1"/>
  <c r="U601" i="32"/>
  <c r="T601" i="32"/>
  <c r="W600" i="32"/>
  <c r="U600" i="32" s="1"/>
  <c r="S600" i="32"/>
  <c r="V600" i="32" s="1"/>
  <c r="W599" i="32"/>
  <c r="W598" i="32"/>
  <c r="S598" i="32"/>
  <c r="V598" i="32" s="1"/>
  <c r="W597" i="32"/>
  <c r="S597" i="32"/>
  <c r="V597" i="32" s="1"/>
  <c r="W596" i="32"/>
  <c r="W595" i="32"/>
  <c r="T595" i="32" s="1"/>
  <c r="S595" i="32"/>
  <c r="V595" i="32" s="1"/>
  <c r="W594" i="32"/>
  <c r="V594" i="32"/>
  <c r="U594" i="32"/>
  <c r="T594" i="32"/>
  <c r="S594" i="32"/>
  <c r="W593" i="32"/>
  <c r="S593" i="32" s="1"/>
  <c r="V593" i="32" s="1"/>
  <c r="U593" i="32"/>
  <c r="T593" i="32"/>
  <c r="W592" i="32"/>
  <c r="U592" i="32" s="1"/>
  <c r="S592" i="32"/>
  <c r="V592" i="32" s="1"/>
  <c r="W591" i="32"/>
  <c r="W590" i="32"/>
  <c r="S590" i="32"/>
  <c r="V590" i="32" s="1"/>
  <c r="W589" i="32"/>
  <c r="S589" i="32"/>
  <c r="V589" i="32" s="1"/>
  <c r="W588" i="32"/>
  <c r="W587" i="32"/>
  <c r="T587" i="32" s="1"/>
  <c r="S587" i="32"/>
  <c r="V587" i="32" s="1"/>
  <c r="W586" i="32"/>
  <c r="V586" i="32"/>
  <c r="U586" i="32"/>
  <c r="T586" i="32"/>
  <c r="S586" i="32"/>
  <c r="W585" i="32"/>
  <c r="S585" i="32" s="1"/>
  <c r="V585" i="32" s="1"/>
  <c r="U585" i="32"/>
  <c r="T585" i="32"/>
  <c r="W584" i="32"/>
  <c r="U584" i="32" s="1"/>
  <c r="S584" i="32"/>
  <c r="V584" i="32" s="1"/>
  <c r="W583" i="32"/>
  <c r="W582" i="32"/>
  <c r="S582" i="32"/>
  <c r="V582" i="32" s="1"/>
  <c r="W581" i="32"/>
  <c r="S581" i="32"/>
  <c r="V581" i="32" s="1"/>
  <c r="W580" i="32"/>
  <c r="W579" i="32"/>
  <c r="T579" i="32" s="1"/>
  <c r="S579" i="32"/>
  <c r="V579" i="32" s="1"/>
  <c r="W578" i="32"/>
  <c r="V578" i="32"/>
  <c r="U578" i="32"/>
  <c r="T578" i="32"/>
  <c r="S578" i="32"/>
  <c r="W577" i="32"/>
  <c r="S577" i="32" s="1"/>
  <c r="V577" i="32" s="1"/>
  <c r="U577" i="32"/>
  <c r="T577" i="32"/>
  <c r="W576" i="32"/>
  <c r="U576" i="32" s="1"/>
  <c r="S576" i="32"/>
  <c r="V576" i="32" s="1"/>
  <c r="W575" i="32"/>
  <c r="W574" i="32"/>
  <c r="S574" i="32"/>
  <c r="V574" i="32" s="1"/>
  <c r="W573" i="32"/>
  <c r="S573" i="32"/>
  <c r="V573" i="32" s="1"/>
  <c r="W572" i="32"/>
  <c r="W571" i="32"/>
  <c r="T571" i="32" s="1"/>
  <c r="S571" i="32"/>
  <c r="V571" i="32" s="1"/>
  <c r="W570" i="32"/>
  <c r="V570" i="32"/>
  <c r="U570" i="32"/>
  <c r="T570" i="32"/>
  <c r="S570" i="32"/>
  <c r="W569" i="32"/>
  <c r="S569" i="32" s="1"/>
  <c r="V569" i="32" s="1"/>
  <c r="U569" i="32"/>
  <c r="T569" i="32"/>
  <c r="W568" i="32"/>
  <c r="U568" i="32" s="1"/>
  <c r="S568" i="32"/>
  <c r="V568" i="32" s="1"/>
  <c r="W567" i="32"/>
  <c r="W566" i="32"/>
  <c r="S566" i="32" s="1"/>
  <c r="V566" i="32" s="1"/>
  <c r="W565" i="32"/>
  <c r="S565" i="32"/>
  <c r="V565" i="32" s="1"/>
  <c r="W564" i="32"/>
  <c r="W563" i="32"/>
  <c r="T563" i="32" s="1"/>
  <c r="S563" i="32"/>
  <c r="V563" i="32" s="1"/>
  <c r="W562" i="32"/>
  <c r="V562" i="32"/>
  <c r="U562" i="32"/>
  <c r="T562" i="32"/>
  <c r="S562" i="32"/>
  <c r="W561" i="32"/>
  <c r="S561" i="32" s="1"/>
  <c r="V561" i="32" s="1"/>
  <c r="T561" i="32"/>
  <c r="W560" i="32"/>
  <c r="U560" i="32" s="1"/>
  <c r="S560" i="32"/>
  <c r="V560" i="32" s="1"/>
  <c r="W559" i="32"/>
  <c r="T559" i="32" s="1"/>
  <c r="S559" i="32"/>
  <c r="V559" i="32" s="1"/>
  <c r="W558" i="32"/>
  <c r="U558" i="32" s="1"/>
  <c r="T558" i="32"/>
  <c r="S558" i="32"/>
  <c r="V558" i="32" s="1"/>
  <c r="W557" i="32"/>
  <c r="U557" i="32" s="1"/>
  <c r="T557" i="32"/>
  <c r="S557" i="32"/>
  <c r="V557" i="32" s="1"/>
  <c r="W556" i="32"/>
  <c r="W555" i="32"/>
  <c r="T555" i="32" s="1"/>
  <c r="V555" i="32"/>
  <c r="S555" i="32"/>
  <c r="W554" i="32"/>
  <c r="V554" i="32"/>
  <c r="U554" i="32"/>
  <c r="T554" i="32"/>
  <c r="S554" i="32"/>
  <c r="W553" i="32"/>
  <c r="S553" i="32" s="1"/>
  <c r="V553" i="32" s="1"/>
  <c r="U553" i="32"/>
  <c r="W552" i="32"/>
  <c r="U552" i="32" s="1"/>
  <c r="W551" i="32"/>
  <c r="T551" i="32" s="1"/>
  <c r="W550" i="32"/>
  <c r="U550" i="32" s="1"/>
  <c r="W549" i="32"/>
  <c r="U549" i="32" s="1"/>
  <c r="W548" i="32"/>
  <c r="W547" i="32"/>
  <c r="T547" i="32" s="1"/>
  <c r="W546" i="32"/>
  <c r="V546" i="32"/>
  <c r="U546" i="32"/>
  <c r="T546" i="32"/>
  <c r="S546" i="32"/>
  <c r="W545" i="32"/>
  <c r="S545" i="32" s="1"/>
  <c r="V545" i="32" s="1"/>
  <c r="W544" i="32"/>
  <c r="U544" i="32" s="1"/>
  <c r="S544" i="32"/>
  <c r="V544" i="32" s="1"/>
  <c r="W543" i="32"/>
  <c r="T543" i="32" s="1"/>
  <c r="S543" i="32"/>
  <c r="V543" i="32" s="1"/>
  <c r="W542" i="32"/>
  <c r="U542" i="32" s="1"/>
  <c r="V542" i="32"/>
  <c r="S542" i="32"/>
  <c r="W541" i="32"/>
  <c r="U541" i="32" s="1"/>
  <c r="T541" i="32"/>
  <c r="W540" i="32"/>
  <c r="W539" i="32"/>
  <c r="T539" i="32" s="1"/>
  <c r="W538" i="32"/>
  <c r="V538" i="32"/>
  <c r="U538" i="32"/>
  <c r="T538" i="32"/>
  <c r="S538" i="32"/>
  <c r="W537" i="32"/>
  <c r="S537" i="32" s="1"/>
  <c r="V537" i="32" s="1"/>
  <c r="U537" i="32"/>
  <c r="W536" i="32"/>
  <c r="U536" i="32" s="1"/>
  <c r="W535" i="32"/>
  <c r="T535" i="32" s="1"/>
  <c r="W534" i="32"/>
  <c r="U534" i="32" s="1"/>
  <c r="T534" i="32"/>
  <c r="W533" i="32"/>
  <c r="U533" i="32" s="1"/>
  <c r="S533" i="32"/>
  <c r="V533" i="32" s="1"/>
  <c r="W532" i="32"/>
  <c r="W531" i="32"/>
  <c r="T531" i="32" s="1"/>
  <c r="S531" i="32"/>
  <c r="V531" i="32" s="1"/>
  <c r="W530" i="32"/>
  <c r="V530" i="32"/>
  <c r="U530" i="32"/>
  <c r="T530" i="32"/>
  <c r="S530" i="32"/>
  <c r="W529" i="32"/>
  <c r="S529" i="32" s="1"/>
  <c r="V529" i="32" s="1"/>
  <c r="T529" i="32"/>
  <c r="W528" i="32"/>
  <c r="U528" i="32" s="1"/>
  <c r="S528" i="32"/>
  <c r="V528" i="32" s="1"/>
  <c r="W527" i="32"/>
  <c r="T527" i="32" s="1"/>
  <c r="S527" i="32"/>
  <c r="V527" i="32" s="1"/>
  <c r="W526" i="32"/>
  <c r="U526" i="32" s="1"/>
  <c r="T526" i="32"/>
  <c r="S526" i="32"/>
  <c r="V526" i="32" s="1"/>
  <c r="W525" i="32"/>
  <c r="U525" i="32" s="1"/>
  <c r="T525" i="32"/>
  <c r="S525" i="32"/>
  <c r="V525" i="32" s="1"/>
  <c r="W524" i="32"/>
  <c r="W523" i="32"/>
  <c r="T523" i="32" s="1"/>
  <c r="V523" i="32"/>
  <c r="S523" i="32"/>
  <c r="W522" i="32"/>
  <c r="V522" i="32"/>
  <c r="U522" i="32"/>
  <c r="T522" i="32"/>
  <c r="S522" i="32"/>
  <c r="W521" i="32"/>
  <c r="S521" i="32" s="1"/>
  <c r="V521" i="32" s="1"/>
  <c r="U521" i="32"/>
  <c r="T521" i="32"/>
  <c r="W520" i="32"/>
  <c r="U520" i="32" s="1"/>
  <c r="W519" i="32"/>
  <c r="T519" i="32" s="1"/>
  <c r="W518" i="32"/>
  <c r="U518" i="32" s="1"/>
  <c r="S518" i="32"/>
  <c r="V518" i="32" s="1"/>
  <c r="W517" i="32"/>
  <c r="T517" i="32" s="1"/>
  <c r="U517" i="32"/>
  <c r="S517" i="32"/>
  <c r="V517" i="32" s="1"/>
  <c r="W516" i="32"/>
  <c r="U516" i="32" s="1"/>
  <c r="S516" i="32"/>
  <c r="V516" i="32" s="1"/>
  <c r="W515" i="32"/>
  <c r="T515" i="32" s="1"/>
  <c r="V515" i="32"/>
  <c r="S515" i="32"/>
  <c r="W514" i="32"/>
  <c r="T514" i="32" s="1"/>
  <c r="U514" i="32"/>
  <c r="S514" i="32"/>
  <c r="V514" i="32" s="1"/>
  <c r="W513" i="32"/>
  <c r="U513" i="32"/>
  <c r="T513" i="32"/>
  <c r="S513" i="32"/>
  <c r="V513" i="32" s="1"/>
  <c r="W512" i="32"/>
  <c r="U512" i="32" s="1"/>
  <c r="S512" i="32"/>
  <c r="V512" i="32" s="1"/>
  <c r="W511" i="32"/>
  <c r="T511" i="32" s="1"/>
  <c r="V511" i="32"/>
  <c r="S511" i="32"/>
  <c r="W510" i="32"/>
  <c r="U510" i="32" s="1"/>
  <c r="S510" i="32"/>
  <c r="V510" i="32" s="1"/>
  <c r="W509" i="32"/>
  <c r="T509" i="32" s="1"/>
  <c r="U509" i="32"/>
  <c r="S509" i="32"/>
  <c r="V509" i="32" s="1"/>
  <c r="W508" i="32"/>
  <c r="U508" i="32" s="1"/>
  <c r="S508" i="32"/>
  <c r="V508" i="32" s="1"/>
  <c r="W507" i="32"/>
  <c r="T507" i="32" s="1"/>
  <c r="V507" i="32"/>
  <c r="S507" i="32"/>
  <c r="W506" i="32"/>
  <c r="T506" i="32" s="1"/>
  <c r="U506" i="32"/>
  <c r="S506" i="32"/>
  <c r="V506" i="32" s="1"/>
  <c r="W505" i="32"/>
  <c r="T505" i="32" s="1"/>
  <c r="U505" i="32"/>
  <c r="S505" i="32"/>
  <c r="V505" i="32" s="1"/>
  <c r="W504" i="32"/>
  <c r="U504" i="32" s="1"/>
  <c r="S504" i="32"/>
  <c r="V504" i="32" s="1"/>
  <c r="W503" i="32"/>
  <c r="T503" i="32" s="1"/>
  <c r="V503" i="32"/>
  <c r="S503" i="32"/>
  <c r="W502" i="32"/>
  <c r="U502" i="32" s="1"/>
  <c r="S502" i="32"/>
  <c r="V502" i="32" s="1"/>
  <c r="W501" i="32"/>
  <c r="T501" i="32" s="1"/>
  <c r="U501" i="32"/>
  <c r="S501" i="32"/>
  <c r="V501" i="32" s="1"/>
  <c r="W500" i="32"/>
  <c r="U500" i="32" s="1"/>
  <c r="S500" i="32"/>
  <c r="V500" i="32" s="1"/>
  <c r="W499" i="32"/>
  <c r="T499" i="32" s="1"/>
  <c r="V499" i="32"/>
  <c r="S499" i="32"/>
  <c r="W498" i="32"/>
  <c r="T498" i="32" s="1"/>
  <c r="U498" i="32"/>
  <c r="S498" i="32"/>
  <c r="V498" i="32" s="1"/>
  <c r="W497" i="32"/>
  <c r="U497" i="32"/>
  <c r="T497" i="32"/>
  <c r="S497" i="32"/>
  <c r="V497" i="32" s="1"/>
  <c r="W496" i="32"/>
  <c r="U496" i="32" s="1"/>
  <c r="S496" i="32"/>
  <c r="V496" i="32" s="1"/>
  <c r="W495" i="32"/>
  <c r="T495" i="32" s="1"/>
  <c r="W494" i="32"/>
  <c r="U494" i="32" s="1"/>
  <c r="S494" i="32"/>
  <c r="V494" i="32" s="1"/>
  <c r="W493" i="32"/>
  <c r="T493" i="32" s="1"/>
  <c r="U493" i="32"/>
  <c r="S493" i="32"/>
  <c r="V493" i="32" s="1"/>
  <c r="W492" i="32"/>
  <c r="U492" i="32" s="1"/>
  <c r="S492" i="32"/>
  <c r="V492" i="32" s="1"/>
  <c r="W491" i="32"/>
  <c r="T491" i="32" s="1"/>
  <c r="V491" i="32"/>
  <c r="S491" i="32"/>
  <c r="W490" i="32"/>
  <c r="T490" i="32" s="1"/>
  <c r="U490" i="32"/>
  <c r="S490" i="32"/>
  <c r="V490" i="32" s="1"/>
  <c r="W489" i="32"/>
  <c r="U489" i="32"/>
  <c r="T489" i="32"/>
  <c r="S489" i="32"/>
  <c r="V489" i="32" s="1"/>
  <c r="W488" i="32"/>
  <c r="U488" i="32" s="1"/>
  <c r="S488" i="32"/>
  <c r="V488" i="32" s="1"/>
  <c r="W487" i="32"/>
  <c r="T487" i="32" s="1"/>
  <c r="W486" i="32"/>
  <c r="U486" i="32" s="1"/>
  <c r="S486" i="32"/>
  <c r="V486" i="32" s="1"/>
  <c r="W485" i="32"/>
  <c r="T485" i="32" s="1"/>
  <c r="U485" i="32"/>
  <c r="S485" i="32"/>
  <c r="V485" i="32" s="1"/>
  <c r="W484" i="32"/>
  <c r="U484" i="32" s="1"/>
  <c r="S484" i="32"/>
  <c r="V484" i="32" s="1"/>
  <c r="W483" i="32"/>
  <c r="T483" i="32" s="1"/>
  <c r="V483" i="32"/>
  <c r="S483" i="32"/>
  <c r="W482" i="32"/>
  <c r="T482" i="32" s="1"/>
  <c r="U482" i="32"/>
  <c r="S482" i="32"/>
  <c r="V482" i="32" s="1"/>
  <c r="W481" i="32"/>
  <c r="U481" i="32"/>
  <c r="T481" i="32"/>
  <c r="S481" i="32"/>
  <c r="V481" i="32" s="1"/>
  <c r="W480" i="32"/>
  <c r="U480" i="32" s="1"/>
  <c r="S480" i="32"/>
  <c r="V480" i="32" s="1"/>
  <c r="W479" i="32"/>
  <c r="T479" i="32" s="1"/>
  <c r="W478" i="32"/>
  <c r="U478" i="32" s="1"/>
  <c r="S478" i="32"/>
  <c r="V478" i="32" s="1"/>
  <c r="W477" i="32"/>
  <c r="U477" i="32" s="1"/>
  <c r="S477" i="32"/>
  <c r="V477" i="32" s="1"/>
  <c r="W476" i="32"/>
  <c r="U476" i="32" s="1"/>
  <c r="W475" i="32"/>
  <c r="T475" i="32" s="1"/>
  <c r="V475" i="32"/>
  <c r="S475" i="32"/>
  <c r="W474" i="32"/>
  <c r="U474" i="32"/>
  <c r="T474" i="32"/>
  <c r="S474" i="32"/>
  <c r="V474" i="32" s="1"/>
  <c r="W473" i="32"/>
  <c r="U473" i="32"/>
  <c r="T473" i="32"/>
  <c r="S473" i="32"/>
  <c r="V473" i="32" s="1"/>
  <c r="W472" i="32"/>
  <c r="U472" i="32" s="1"/>
  <c r="S472" i="32"/>
  <c r="V472" i="32" s="1"/>
  <c r="W471" i="32"/>
  <c r="T471" i="32" s="1"/>
  <c r="W470" i="32"/>
  <c r="U470" i="32" s="1"/>
  <c r="S470" i="32"/>
  <c r="V470" i="32" s="1"/>
  <c r="W469" i="32"/>
  <c r="U469" i="32" s="1"/>
  <c r="S469" i="32"/>
  <c r="V469" i="32" s="1"/>
  <c r="W468" i="32"/>
  <c r="U468" i="32" s="1"/>
  <c r="W467" i="32"/>
  <c r="T467" i="32" s="1"/>
  <c r="V467" i="32"/>
  <c r="S467" i="32"/>
  <c r="W466" i="32"/>
  <c r="U466" i="32"/>
  <c r="T466" i="32"/>
  <c r="S466" i="32"/>
  <c r="V466" i="32" s="1"/>
  <c r="W465" i="32"/>
  <c r="S465" i="32" s="1"/>
  <c r="V465" i="32" s="1"/>
  <c r="U465" i="32"/>
  <c r="T465" i="32"/>
  <c r="W464" i="32"/>
  <c r="U464" i="32" s="1"/>
  <c r="S464" i="32"/>
  <c r="V464" i="32" s="1"/>
  <c r="W463" i="32"/>
  <c r="T463" i="32" s="1"/>
  <c r="W462" i="32"/>
  <c r="U462" i="32" s="1"/>
  <c r="S462" i="32"/>
  <c r="V462" i="32" s="1"/>
  <c r="W461" i="32"/>
  <c r="U461" i="32" s="1"/>
  <c r="S461" i="32"/>
  <c r="V461" i="32" s="1"/>
  <c r="W460" i="32"/>
  <c r="U460" i="32" s="1"/>
  <c r="W459" i="32"/>
  <c r="T459" i="32" s="1"/>
  <c r="V459" i="32"/>
  <c r="S459" i="32"/>
  <c r="W458" i="32"/>
  <c r="V458" i="32"/>
  <c r="U458" i="32"/>
  <c r="T458" i="32"/>
  <c r="S458" i="32"/>
  <c r="W457" i="32"/>
  <c r="S457" i="32" s="1"/>
  <c r="V457" i="32" s="1"/>
  <c r="U457" i="32"/>
  <c r="T457" i="32"/>
  <c r="W456" i="32"/>
  <c r="U456" i="32" s="1"/>
  <c r="S456" i="32"/>
  <c r="V456" i="32" s="1"/>
  <c r="W455" i="32"/>
  <c r="T455" i="32" s="1"/>
  <c r="W454" i="32"/>
  <c r="U454" i="32" s="1"/>
  <c r="S454" i="32"/>
  <c r="V454" i="32" s="1"/>
  <c r="W453" i="32"/>
  <c r="U453" i="32" s="1"/>
  <c r="S453" i="32"/>
  <c r="V453" i="32" s="1"/>
  <c r="W452" i="32"/>
  <c r="U452" i="32" s="1"/>
  <c r="W451" i="32"/>
  <c r="T451" i="32" s="1"/>
  <c r="V451" i="32"/>
  <c r="S451" i="32"/>
  <c r="W450" i="32"/>
  <c r="V450" i="32"/>
  <c r="U450" i="32"/>
  <c r="T450" i="32"/>
  <c r="S450" i="32"/>
  <c r="W449" i="32"/>
  <c r="S449" i="32" s="1"/>
  <c r="V449" i="32" s="1"/>
  <c r="U449" i="32"/>
  <c r="T449" i="32"/>
  <c r="W448" i="32"/>
  <c r="U448" i="32" s="1"/>
  <c r="S448" i="32"/>
  <c r="V448" i="32" s="1"/>
  <c r="W447" i="32"/>
  <c r="T447" i="32" s="1"/>
  <c r="W446" i="32"/>
  <c r="U446" i="32" s="1"/>
  <c r="S446" i="32"/>
  <c r="V446" i="32" s="1"/>
  <c r="W445" i="32"/>
  <c r="U445" i="32" s="1"/>
  <c r="S445" i="32"/>
  <c r="V445" i="32" s="1"/>
  <c r="W444" i="32"/>
  <c r="U444" i="32" s="1"/>
  <c r="W443" i="32"/>
  <c r="T443" i="32" s="1"/>
  <c r="V443" i="32"/>
  <c r="S443" i="32"/>
  <c r="W442" i="32"/>
  <c r="V442" i="32"/>
  <c r="U442" i="32"/>
  <c r="T442" i="32"/>
  <c r="S442" i="32"/>
  <c r="W441" i="32"/>
  <c r="S441" i="32" s="1"/>
  <c r="V441" i="32" s="1"/>
  <c r="U441" i="32"/>
  <c r="T441" i="32"/>
  <c r="W440" i="32"/>
  <c r="U440" i="32" s="1"/>
  <c r="S440" i="32"/>
  <c r="V440" i="32" s="1"/>
  <c r="W439" i="32"/>
  <c r="T439" i="32" s="1"/>
  <c r="W438" i="32"/>
  <c r="U438" i="32" s="1"/>
  <c r="S438" i="32"/>
  <c r="V438" i="32" s="1"/>
  <c r="W437" i="32"/>
  <c r="U437" i="32" s="1"/>
  <c r="S437" i="32"/>
  <c r="V437" i="32" s="1"/>
  <c r="W436" i="32"/>
  <c r="U436" i="32" s="1"/>
  <c r="W435" i="32"/>
  <c r="T435" i="32" s="1"/>
  <c r="S435" i="32"/>
  <c r="V435" i="32" s="1"/>
  <c r="W434" i="32"/>
  <c r="V434" i="32"/>
  <c r="U434" i="32"/>
  <c r="T434" i="32"/>
  <c r="S434" i="32"/>
  <c r="W433" i="32"/>
  <c r="S433" i="32" s="1"/>
  <c r="V433" i="32" s="1"/>
  <c r="U433" i="32"/>
  <c r="T433" i="32"/>
  <c r="W432" i="32"/>
  <c r="U432" i="32" s="1"/>
  <c r="S432" i="32"/>
  <c r="V432" i="32" s="1"/>
  <c r="W431" i="32"/>
  <c r="T431" i="32" s="1"/>
  <c r="W430" i="32"/>
  <c r="U430" i="32" s="1"/>
  <c r="S430" i="32"/>
  <c r="V430" i="32" s="1"/>
  <c r="W429" i="32"/>
  <c r="S429" i="32" s="1"/>
  <c r="V429" i="32" s="1"/>
  <c r="W428" i="32"/>
  <c r="U428" i="32" s="1"/>
  <c r="W427" i="32"/>
  <c r="T427" i="32" s="1"/>
  <c r="S427" i="32"/>
  <c r="V427" i="32" s="1"/>
  <c r="W426" i="32"/>
  <c r="V426" i="32"/>
  <c r="U426" i="32"/>
  <c r="T426" i="32"/>
  <c r="S426" i="32"/>
  <c r="W425" i="32"/>
  <c r="S425" i="32" s="1"/>
  <c r="V425" i="32" s="1"/>
  <c r="U425" i="32"/>
  <c r="T425" i="32"/>
  <c r="W424" i="32"/>
  <c r="U424" i="32" s="1"/>
  <c r="S424" i="32"/>
  <c r="V424" i="32" s="1"/>
  <c r="W423" i="32"/>
  <c r="T423" i="32" s="1"/>
  <c r="W422" i="32"/>
  <c r="U422" i="32" s="1"/>
  <c r="V422" i="32"/>
  <c r="S422" i="32"/>
  <c r="W421" i="32"/>
  <c r="S421" i="32" s="1"/>
  <c r="V421" i="32" s="1"/>
  <c r="W420" i="32"/>
  <c r="U420" i="32" s="1"/>
  <c r="W419" i="32"/>
  <c r="T419" i="32" s="1"/>
  <c r="S419" i="32"/>
  <c r="V419" i="32" s="1"/>
  <c r="W418" i="32"/>
  <c r="V418" i="32"/>
  <c r="U418" i="32"/>
  <c r="T418" i="32"/>
  <c r="S418" i="32"/>
  <c r="W417" i="32"/>
  <c r="S417" i="32" s="1"/>
  <c r="V417" i="32" s="1"/>
  <c r="U417" i="32"/>
  <c r="T417" i="32"/>
  <c r="W416" i="32"/>
  <c r="U416" i="32" s="1"/>
  <c r="S416" i="32"/>
  <c r="V416" i="32" s="1"/>
  <c r="W415" i="32"/>
  <c r="T415" i="32" s="1"/>
  <c r="W414" i="32"/>
  <c r="U414" i="32" s="1"/>
  <c r="V414" i="32"/>
  <c r="S414" i="32"/>
  <c r="W413" i="32"/>
  <c r="S413" i="32" s="1"/>
  <c r="V413" i="32" s="1"/>
  <c r="W412" i="32"/>
  <c r="U412" i="32" s="1"/>
  <c r="W411" i="32"/>
  <c r="T411" i="32" s="1"/>
  <c r="S411" i="32"/>
  <c r="V411" i="32" s="1"/>
  <c r="W410" i="32"/>
  <c r="V410" i="32"/>
  <c r="U410" i="32"/>
  <c r="T410" i="32"/>
  <c r="S410" i="32"/>
  <c r="W409" i="32"/>
  <c r="S409" i="32" s="1"/>
  <c r="V409" i="32" s="1"/>
  <c r="U409" i="32"/>
  <c r="T409" i="32"/>
  <c r="W408" i="32"/>
  <c r="U408" i="32" s="1"/>
  <c r="W407" i="32"/>
  <c r="T407" i="32" s="1"/>
  <c r="W406" i="32"/>
  <c r="U406" i="32" s="1"/>
  <c r="V406" i="32"/>
  <c r="S406" i="32"/>
  <c r="W405" i="32"/>
  <c r="S405" i="32" s="1"/>
  <c r="V405" i="32" s="1"/>
  <c r="W404" i="32"/>
  <c r="U404" i="32" s="1"/>
  <c r="W403" i="32"/>
  <c r="T403" i="32" s="1"/>
  <c r="S403" i="32"/>
  <c r="V403" i="32" s="1"/>
  <c r="W402" i="32"/>
  <c r="V402" i="32"/>
  <c r="U402" i="32"/>
  <c r="T402" i="32"/>
  <c r="S402" i="32"/>
  <c r="W401" i="32"/>
  <c r="U401" i="32" s="1"/>
  <c r="T401" i="32"/>
  <c r="W400" i="32"/>
  <c r="U400" i="32" s="1"/>
  <c r="W399" i="32"/>
  <c r="T399" i="32" s="1"/>
  <c r="W398" i="32"/>
  <c r="U398" i="32" s="1"/>
  <c r="V398" i="32"/>
  <c r="T398" i="32"/>
  <c r="S398" i="32"/>
  <c r="W397" i="32"/>
  <c r="S397" i="32" s="1"/>
  <c r="V397" i="32" s="1"/>
  <c r="W396" i="32"/>
  <c r="U396" i="32" s="1"/>
  <c r="W395" i="32"/>
  <c r="T395" i="32" s="1"/>
  <c r="S395" i="32"/>
  <c r="V395" i="32" s="1"/>
  <c r="W394" i="32"/>
  <c r="V394" i="32"/>
  <c r="U394" i="32"/>
  <c r="T394" i="32"/>
  <c r="S394" i="32"/>
  <c r="W393" i="32"/>
  <c r="U393" i="32" s="1"/>
  <c r="T393" i="32"/>
  <c r="W392" i="32"/>
  <c r="U392" i="32" s="1"/>
  <c r="W391" i="32"/>
  <c r="T391" i="32" s="1"/>
  <c r="W390" i="32"/>
  <c r="U390" i="32" s="1"/>
  <c r="V390" i="32"/>
  <c r="T390" i="32"/>
  <c r="S390" i="32"/>
  <c r="W389" i="32"/>
  <c r="S389" i="32" s="1"/>
  <c r="V389" i="32" s="1"/>
  <c r="W388" i="32"/>
  <c r="U388" i="32" s="1"/>
  <c r="W387" i="32"/>
  <c r="T387" i="32" s="1"/>
  <c r="S387" i="32"/>
  <c r="V387" i="32" s="1"/>
  <c r="W386" i="32"/>
  <c r="V386" i="32"/>
  <c r="U386" i="32"/>
  <c r="T386" i="32"/>
  <c r="S386" i="32"/>
  <c r="W385" i="32"/>
  <c r="U385" i="32" s="1"/>
  <c r="T385" i="32"/>
  <c r="W384" i="32"/>
  <c r="U384" i="32" s="1"/>
  <c r="W383" i="32"/>
  <c r="T383" i="32" s="1"/>
  <c r="W382" i="32"/>
  <c r="U382" i="32" s="1"/>
  <c r="V382" i="32"/>
  <c r="T382" i="32"/>
  <c r="S382" i="32"/>
  <c r="W381" i="32"/>
  <c r="S381" i="32" s="1"/>
  <c r="V381" i="32" s="1"/>
  <c r="W380" i="32"/>
  <c r="U380" i="32" s="1"/>
  <c r="W379" i="32"/>
  <c r="T379" i="32" s="1"/>
  <c r="S379" i="32"/>
  <c r="V379" i="32" s="1"/>
  <c r="W378" i="32"/>
  <c r="V378" i="32"/>
  <c r="U378" i="32"/>
  <c r="T378" i="32"/>
  <c r="S378" i="32"/>
  <c r="W377" i="32"/>
  <c r="U377" i="32" s="1"/>
  <c r="T377" i="32"/>
  <c r="W376" i="32"/>
  <c r="U376" i="32" s="1"/>
  <c r="W375" i="32"/>
  <c r="T375" i="32" s="1"/>
  <c r="W374" i="32"/>
  <c r="U374" i="32" s="1"/>
  <c r="V374" i="32"/>
  <c r="T374" i="32"/>
  <c r="S374" i="32"/>
  <c r="W373" i="32"/>
  <c r="S373" i="32" s="1"/>
  <c r="V373" i="32" s="1"/>
  <c r="W372" i="32"/>
  <c r="U372" i="32" s="1"/>
  <c r="W371" i="32"/>
  <c r="T371" i="32" s="1"/>
  <c r="S371" i="32"/>
  <c r="V371" i="32" s="1"/>
  <c r="W370" i="32"/>
  <c r="V370" i="32"/>
  <c r="U370" i="32"/>
  <c r="T370" i="32"/>
  <c r="S370" i="32"/>
  <c r="W369" i="32"/>
  <c r="U369" i="32" s="1"/>
  <c r="T369" i="32"/>
  <c r="W368" i="32"/>
  <c r="U368" i="32" s="1"/>
  <c r="W367" i="32"/>
  <c r="T367" i="32" s="1"/>
  <c r="W366" i="32"/>
  <c r="U366" i="32" s="1"/>
  <c r="V366" i="32"/>
  <c r="T366" i="32"/>
  <c r="S366" i="32"/>
  <c r="W365" i="32"/>
  <c r="W364" i="32"/>
  <c r="W363" i="32"/>
  <c r="T363" i="32" s="1"/>
  <c r="S363" i="32"/>
  <c r="V363" i="32" s="1"/>
  <c r="W362" i="32"/>
  <c r="V362" i="32"/>
  <c r="U362" i="32"/>
  <c r="T362" i="32"/>
  <c r="S362" i="32"/>
  <c r="W361" i="32"/>
  <c r="U361" i="32" s="1"/>
  <c r="T361" i="32"/>
  <c r="W360" i="32"/>
  <c r="U360" i="32" s="1"/>
  <c r="W359" i="32"/>
  <c r="W358" i="32"/>
  <c r="U358" i="32" s="1"/>
  <c r="V358" i="32"/>
  <c r="T358" i="32"/>
  <c r="S358" i="32"/>
  <c r="W357" i="32"/>
  <c r="W356" i="32"/>
  <c r="W355" i="32"/>
  <c r="T355" i="32" s="1"/>
  <c r="S355" i="32"/>
  <c r="V355" i="32" s="1"/>
  <c r="W354" i="32"/>
  <c r="V354" i="32"/>
  <c r="U354" i="32"/>
  <c r="T354" i="32"/>
  <c r="S354" i="32"/>
  <c r="W353" i="32"/>
  <c r="U353" i="32" s="1"/>
  <c r="T353" i="32"/>
  <c r="W352" i="32"/>
  <c r="U352" i="32" s="1"/>
  <c r="W351" i="32"/>
  <c r="T351" i="32" s="1"/>
  <c r="S351" i="32"/>
  <c r="V351" i="32" s="1"/>
  <c r="W350" i="32"/>
  <c r="U350" i="32" s="1"/>
  <c r="V350" i="32"/>
  <c r="T350" i="32"/>
  <c r="S350" i="32"/>
  <c r="W349" i="32"/>
  <c r="T349" i="32"/>
  <c r="W348" i="32"/>
  <c r="W347" i="32"/>
  <c r="T347" i="32" s="1"/>
  <c r="W346" i="32"/>
  <c r="V346" i="32"/>
  <c r="U346" i="32"/>
  <c r="T346" i="32"/>
  <c r="S346" i="32"/>
  <c r="W345" i="32"/>
  <c r="T345" i="32"/>
  <c r="W344" i="32"/>
  <c r="W343" i="32"/>
  <c r="T343" i="32" s="1"/>
  <c r="S343" i="32"/>
  <c r="V343" i="32" s="1"/>
  <c r="W342" i="32"/>
  <c r="U342" i="32" s="1"/>
  <c r="V342" i="32"/>
  <c r="T342" i="32"/>
  <c r="S342" i="32"/>
  <c r="W341" i="32"/>
  <c r="T341" i="32" s="1"/>
  <c r="W340" i="32"/>
  <c r="W339" i="32"/>
  <c r="T339" i="32" s="1"/>
  <c r="S339" i="32"/>
  <c r="V339" i="32" s="1"/>
  <c r="W338" i="32"/>
  <c r="V338" i="32"/>
  <c r="U338" i="32"/>
  <c r="T338" i="32"/>
  <c r="S338" i="32"/>
  <c r="W337" i="32"/>
  <c r="T337" i="32"/>
  <c r="W336" i="32"/>
  <c r="W335" i="32"/>
  <c r="T335" i="32" s="1"/>
  <c r="S335" i="32"/>
  <c r="V335" i="32" s="1"/>
  <c r="W334" i="32"/>
  <c r="U334" i="32" s="1"/>
  <c r="V334" i="32"/>
  <c r="T334" i="32"/>
  <c r="S334" i="32"/>
  <c r="W333" i="32"/>
  <c r="T333" i="32"/>
  <c r="W332" i="32"/>
  <c r="W331" i="32"/>
  <c r="T331" i="32" s="1"/>
  <c r="S331" i="32"/>
  <c r="V331" i="32" s="1"/>
  <c r="W330" i="32"/>
  <c r="V330" i="32"/>
  <c r="U330" i="32"/>
  <c r="T330" i="32"/>
  <c r="S330" i="32"/>
  <c r="W329" i="32"/>
  <c r="T329" i="32"/>
  <c r="W328" i="32"/>
  <c r="W327" i="32"/>
  <c r="T327" i="32" s="1"/>
  <c r="W326" i="32"/>
  <c r="U326" i="32" s="1"/>
  <c r="V326" i="32"/>
  <c r="T326" i="32"/>
  <c r="S326" i="32"/>
  <c r="W325" i="32"/>
  <c r="T325" i="32"/>
  <c r="W324" i="32"/>
  <c r="W323" i="32"/>
  <c r="T323" i="32" s="1"/>
  <c r="S323" i="32"/>
  <c r="V323" i="32" s="1"/>
  <c r="W322" i="32"/>
  <c r="V322" i="32"/>
  <c r="U322" i="32"/>
  <c r="T322" i="32"/>
  <c r="S322" i="32"/>
  <c r="W321" i="32"/>
  <c r="T321" i="32" s="1"/>
  <c r="W320" i="32"/>
  <c r="W319" i="32"/>
  <c r="T319" i="32" s="1"/>
  <c r="S319" i="32"/>
  <c r="V319" i="32" s="1"/>
  <c r="W318" i="32"/>
  <c r="U318" i="32" s="1"/>
  <c r="V318" i="32"/>
  <c r="T318" i="32"/>
  <c r="S318" i="32"/>
  <c r="W317" i="32"/>
  <c r="T317" i="32"/>
  <c r="W316" i="32"/>
  <c r="W315" i="32"/>
  <c r="T315" i="32" s="1"/>
  <c r="W314" i="32"/>
  <c r="V314" i="32"/>
  <c r="U314" i="32"/>
  <c r="T314" i="32"/>
  <c r="S314" i="32"/>
  <c r="W313" i="32"/>
  <c r="T313" i="32"/>
  <c r="W312" i="32"/>
  <c r="W311" i="32"/>
  <c r="T311" i="32" s="1"/>
  <c r="S311" i="32"/>
  <c r="V311" i="32" s="1"/>
  <c r="W310" i="32"/>
  <c r="U310" i="32" s="1"/>
  <c r="V310" i="32"/>
  <c r="T310" i="32"/>
  <c r="S310" i="32"/>
  <c r="W309" i="32"/>
  <c r="T309" i="32" s="1"/>
  <c r="W308" i="32"/>
  <c r="W307" i="32"/>
  <c r="T307" i="32" s="1"/>
  <c r="S307" i="32"/>
  <c r="V307" i="32" s="1"/>
  <c r="W306" i="32"/>
  <c r="V306" i="32"/>
  <c r="U306" i="32"/>
  <c r="T306" i="32"/>
  <c r="S306" i="32"/>
  <c r="W305" i="32"/>
  <c r="T305" i="32"/>
  <c r="W304" i="32"/>
  <c r="W303" i="32"/>
  <c r="T303" i="32" s="1"/>
  <c r="S303" i="32"/>
  <c r="V303" i="32" s="1"/>
  <c r="W302" i="32"/>
  <c r="U302" i="32" s="1"/>
  <c r="V302" i="32"/>
  <c r="T302" i="32"/>
  <c r="S302" i="32"/>
  <c r="W301" i="32"/>
  <c r="U301" i="32" s="1"/>
  <c r="T301" i="32"/>
  <c r="W300" i="32"/>
  <c r="W299" i="32"/>
  <c r="T299" i="32" s="1"/>
  <c r="W298" i="32"/>
  <c r="V298" i="32"/>
  <c r="U298" i="32"/>
  <c r="T298" i="32"/>
  <c r="S298" i="32"/>
  <c r="W297" i="32"/>
  <c r="S297" i="32" s="1"/>
  <c r="V297" i="32" s="1"/>
  <c r="U297" i="32"/>
  <c r="W296" i="32"/>
  <c r="U296" i="32" s="1"/>
  <c r="S296" i="32"/>
  <c r="V296" i="32" s="1"/>
  <c r="W295" i="32"/>
  <c r="T295" i="32" s="1"/>
  <c r="W294" i="32"/>
  <c r="U294" i="32" s="1"/>
  <c r="T294" i="32"/>
  <c r="W293" i="32"/>
  <c r="U293" i="32" s="1"/>
  <c r="T293" i="32"/>
  <c r="S293" i="32"/>
  <c r="V293" i="32" s="1"/>
  <c r="W292" i="32"/>
  <c r="W291" i="32"/>
  <c r="T291" i="32" s="1"/>
  <c r="S291" i="32"/>
  <c r="V291" i="32" s="1"/>
  <c r="W290" i="32"/>
  <c r="V290" i="32"/>
  <c r="U290" i="32"/>
  <c r="T290" i="32"/>
  <c r="S290" i="32"/>
  <c r="W289" i="32"/>
  <c r="S289" i="32" s="1"/>
  <c r="V289" i="32" s="1"/>
  <c r="U289" i="32"/>
  <c r="T289" i="32"/>
  <c r="W288" i="32"/>
  <c r="U288" i="32" s="1"/>
  <c r="S288" i="32"/>
  <c r="V288" i="32" s="1"/>
  <c r="W287" i="32"/>
  <c r="T287" i="32" s="1"/>
  <c r="S287" i="32"/>
  <c r="V287" i="32" s="1"/>
  <c r="W286" i="32"/>
  <c r="U286" i="32" s="1"/>
  <c r="T286" i="32"/>
  <c r="S286" i="32"/>
  <c r="V286" i="32" s="1"/>
  <c r="W285" i="32"/>
  <c r="U285" i="32" s="1"/>
  <c r="T285" i="32"/>
  <c r="S285" i="32"/>
  <c r="V285" i="32" s="1"/>
  <c r="W284" i="32"/>
  <c r="W283" i="32"/>
  <c r="T283" i="32" s="1"/>
  <c r="S283" i="32"/>
  <c r="V283" i="32" s="1"/>
  <c r="W282" i="32"/>
  <c r="V282" i="32"/>
  <c r="U282" i="32"/>
  <c r="T282" i="32"/>
  <c r="S282" i="32"/>
  <c r="W281" i="32"/>
  <c r="S281" i="32" s="1"/>
  <c r="V281" i="32" s="1"/>
  <c r="U281" i="32"/>
  <c r="T281" i="32"/>
  <c r="W280" i="32"/>
  <c r="U280" i="32" s="1"/>
  <c r="W279" i="32"/>
  <c r="T279" i="32" s="1"/>
  <c r="S279" i="32"/>
  <c r="V279" i="32" s="1"/>
  <c r="W278" i="32"/>
  <c r="U278" i="32" s="1"/>
  <c r="W277" i="32"/>
  <c r="U277" i="32" s="1"/>
  <c r="W276" i="32"/>
  <c r="W275" i="32"/>
  <c r="T275" i="32" s="1"/>
  <c r="W274" i="32"/>
  <c r="V274" i="32"/>
  <c r="U274" i="32"/>
  <c r="T274" i="32"/>
  <c r="S274" i="32"/>
  <c r="W273" i="32"/>
  <c r="S273" i="32" s="1"/>
  <c r="V273" i="32" s="1"/>
  <c r="W272" i="32"/>
  <c r="U272" i="32" s="1"/>
  <c r="S272" i="32"/>
  <c r="V272" i="32" s="1"/>
  <c r="W271" i="32"/>
  <c r="T271" i="32" s="1"/>
  <c r="S271" i="32"/>
  <c r="V271" i="32" s="1"/>
  <c r="W270" i="32"/>
  <c r="U270" i="32" s="1"/>
  <c r="W269" i="32"/>
  <c r="U269" i="32" s="1"/>
  <c r="T269" i="32"/>
  <c r="W268" i="32"/>
  <c r="W267" i="32"/>
  <c r="T267" i="32" s="1"/>
  <c r="W266" i="32"/>
  <c r="V266" i="32"/>
  <c r="U266" i="32"/>
  <c r="T266" i="32"/>
  <c r="S266" i="32"/>
  <c r="W265" i="32"/>
  <c r="S265" i="32" s="1"/>
  <c r="V265" i="32" s="1"/>
  <c r="U265" i="32"/>
  <c r="W264" i="32"/>
  <c r="U264" i="32" s="1"/>
  <c r="S264" i="32"/>
  <c r="V264" i="32" s="1"/>
  <c r="W263" i="32"/>
  <c r="T263" i="32" s="1"/>
  <c r="W262" i="32"/>
  <c r="U262" i="32" s="1"/>
  <c r="T262" i="32"/>
  <c r="W261" i="32"/>
  <c r="U261" i="32" s="1"/>
  <c r="T261" i="32"/>
  <c r="S261" i="32"/>
  <c r="V261" i="32" s="1"/>
  <c r="W260" i="32"/>
  <c r="W259" i="32"/>
  <c r="T259" i="32" s="1"/>
  <c r="S259" i="32"/>
  <c r="V259" i="32" s="1"/>
  <c r="W258" i="32"/>
  <c r="V258" i="32"/>
  <c r="U258" i="32"/>
  <c r="T258" i="32"/>
  <c r="S258" i="32"/>
  <c r="W257" i="32"/>
  <c r="S257" i="32" s="1"/>
  <c r="V257" i="32" s="1"/>
  <c r="U257" i="32"/>
  <c r="T257" i="32"/>
  <c r="W256" i="32"/>
  <c r="U256" i="32" s="1"/>
  <c r="S256" i="32"/>
  <c r="V256" i="32" s="1"/>
  <c r="W255" i="32"/>
  <c r="T255" i="32" s="1"/>
  <c r="S255" i="32"/>
  <c r="V255" i="32" s="1"/>
  <c r="W254" i="32"/>
  <c r="U254" i="32" s="1"/>
  <c r="T254" i="32"/>
  <c r="S254" i="32"/>
  <c r="V254" i="32" s="1"/>
  <c r="W253" i="32"/>
  <c r="U253" i="32" s="1"/>
  <c r="T253" i="32"/>
  <c r="S253" i="32"/>
  <c r="V253" i="32" s="1"/>
  <c r="W252" i="32"/>
  <c r="W251" i="32"/>
  <c r="T251" i="32" s="1"/>
  <c r="S251" i="32"/>
  <c r="V251" i="32" s="1"/>
  <c r="W250" i="32"/>
  <c r="V250" i="32"/>
  <c r="U250" i="32"/>
  <c r="T250" i="32"/>
  <c r="S250" i="32"/>
  <c r="W249" i="32"/>
  <c r="S249" i="32" s="1"/>
  <c r="V249" i="32" s="1"/>
  <c r="U249" i="32"/>
  <c r="T249" i="32"/>
  <c r="W248" i="32"/>
  <c r="U248" i="32" s="1"/>
  <c r="W247" i="32"/>
  <c r="T247" i="32" s="1"/>
  <c r="S247" i="32"/>
  <c r="V247" i="32" s="1"/>
  <c r="W246" i="32"/>
  <c r="U246" i="32" s="1"/>
  <c r="W245" i="32"/>
  <c r="U245" i="32" s="1"/>
  <c r="W244" i="32"/>
  <c r="W243" i="32"/>
  <c r="T243" i="32" s="1"/>
  <c r="W242" i="32"/>
  <c r="V242" i="32"/>
  <c r="U242" i="32"/>
  <c r="T242" i="32"/>
  <c r="S242" i="32"/>
  <c r="W241" i="32"/>
  <c r="S241" i="32" s="1"/>
  <c r="V241" i="32" s="1"/>
  <c r="W240" i="32"/>
  <c r="U240" i="32" s="1"/>
  <c r="S240" i="32"/>
  <c r="V240" i="32" s="1"/>
  <c r="W239" i="32"/>
  <c r="T239" i="32" s="1"/>
  <c r="S239" i="32"/>
  <c r="V239" i="32" s="1"/>
  <c r="W238" i="32"/>
  <c r="U238" i="32" s="1"/>
  <c r="S238" i="32"/>
  <c r="V238" i="32" s="1"/>
  <c r="W237" i="32"/>
  <c r="U237" i="32"/>
  <c r="T237" i="32"/>
  <c r="S237" i="32"/>
  <c r="V237" i="32" s="1"/>
  <c r="W236" i="32"/>
  <c r="U236" i="32" s="1"/>
  <c r="S236" i="32"/>
  <c r="V236" i="32" s="1"/>
  <c r="W235" i="32"/>
  <c r="T235" i="32" s="1"/>
  <c r="W234" i="32"/>
  <c r="T234" i="32" s="1"/>
  <c r="V234" i="32"/>
  <c r="U234" i="32"/>
  <c r="S234" i="32"/>
  <c r="W233" i="32"/>
  <c r="S233" i="32" s="1"/>
  <c r="V233" i="32" s="1"/>
  <c r="U233" i="32"/>
  <c r="W232" i="32"/>
  <c r="U232" i="32" s="1"/>
  <c r="S232" i="32"/>
  <c r="V232" i="32" s="1"/>
  <c r="W231" i="32"/>
  <c r="T231" i="32" s="1"/>
  <c r="S231" i="32"/>
  <c r="V231" i="32" s="1"/>
  <c r="W230" i="32"/>
  <c r="U230" i="32" s="1"/>
  <c r="S230" i="32"/>
  <c r="V230" i="32" s="1"/>
  <c r="W229" i="32"/>
  <c r="U229" i="32"/>
  <c r="T229" i="32"/>
  <c r="S229" i="32"/>
  <c r="V229" i="32" s="1"/>
  <c r="W228" i="32"/>
  <c r="U228" i="32" s="1"/>
  <c r="S228" i="32"/>
  <c r="V228" i="32" s="1"/>
  <c r="W227" i="32"/>
  <c r="T227" i="32" s="1"/>
  <c r="W226" i="32"/>
  <c r="T226" i="32" s="1"/>
  <c r="V226" i="32"/>
  <c r="U226" i="32"/>
  <c r="S226" i="32"/>
  <c r="W225" i="32"/>
  <c r="S225" i="32" s="1"/>
  <c r="V225" i="32" s="1"/>
  <c r="U225" i="32"/>
  <c r="W224" i="32"/>
  <c r="U224" i="32" s="1"/>
  <c r="S224" i="32"/>
  <c r="V224" i="32" s="1"/>
  <c r="W223" i="32"/>
  <c r="T223" i="32" s="1"/>
  <c r="S223" i="32"/>
  <c r="V223" i="32" s="1"/>
  <c r="W222" i="32"/>
  <c r="U222" i="32" s="1"/>
  <c r="S222" i="32"/>
  <c r="V222" i="32" s="1"/>
  <c r="W221" i="32"/>
  <c r="U221" i="32"/>
  <c r="T221" i="32"/>
  <c r="S221" i="32"/>
  <c r="V221" i="32" s="1"/>
  <c r="W220" i="32"/>
  <c r="U220" i="32" s="1"/>
  <c r="S220" i="32"/>
  <c r="V220" i="32" s="1"/>
  <c r="W219" i="32"/>
  <c r="T219" i="32" s="1"/>
  <c r="W218" i="32"/>
  <c r="T218" i="32" s="1"/>
  <c r="V218" i="32"/>
  <c r="U218" i="32"/>
  <c r="S218" i="32"/>
  <c r="W217" i="32"/>
  <c r="S217" i="32" s="1"/>
  <c r="V217" i="32" s="1"/>
  <c r="U217" i="32"/>
  <c r="W216" i="32"/>
  <c r="U216" i="32" s="1"/>
  <c r="S216" i="32"/>
  <c r="V216" i="32" s="1"/>
  <c r="W215" i="32"/>
  <c r="T215" i="32" s="1"/>
  <c r="S215" i="32"/>
  <c r="V215" i="32" s="1"/>
  <c r="W214" i="32"/>
  <c r="U214" i="32" s="1"/>
  <c r="S214" i="32"/>
  <c r="V214" i="32" s="1"/>
  <c r="W213" i="32"/>
  <c r="U213" i="32"/>
  <c r="T213" i="32"/>
  <c r="S213" i="32"/>
  <c r="V213" i="32" s="1"/>
  <c r="W212" i="32"/>
  <c r="U212" i="32" s="1"/>
  <c r="S212" i="32"/>
  <c r="V212" i="32" s="1"/>
  <c r="W211" i="32"/>
  <c r="T211" i="32" s="1"/>
  <c r="W210" i="32"/>
  <c r="T210" i="32" s="1"/>
  <c r="V210" i="32"/>
  <c r="U210" i="32"/>
  <c r="S210" i="32"/>
  <c r="W209" i="32"/>
  <c r="S209" i="32" s="1"/>
  <c r="V209" i="32" s="1"/>
  <c r="U209" i="32"/>
  <c r="W208" i="32"/>
  <c r="U208" i="32" s="1"/>
  <c r="S208" i="32"/>
  <c r="V208" i="32" s="1"/>
  <c r="W207" i="32"/>
  <c r="T207" i="32" s="1"/>
  <c r="S207" i="32"/>
  <c r="V207" i="32" s="1"/>
  <c r="W206" i="32"/>
  <c r="S206" i="32"/>
  <c r="V206" i="32" s="1"/>
  <c r="W205" i="32"/>
  <c r="U205" i="32" s="1"/>
  <c r="T205" i="32"/>
  <c r="S205" i="32"/>
  <c r="V205" i="32" s="1"/>
  <c r="W204" i="32"/>
  <c r="U204" i="32" s="1"/>
  <c r="W203" i="32"/>
  <c r="T203" i="32" s="1"/>
  <c r="W202" i="32"/>
  <c r="V202" i="32"/>
  <c r="U202" i="32"/>
  <c r="T202" i="32"/>
  <c r="S202" i="32"/>
  <c r="W201" i="32"/>
  <c r="S201" i="32" s="1"/>
  <c r="V201" i="32" s="1"/>
  <c r="U201" i="32"/>
  <c r="W200" i="32"/>
  <c r="U200" i="32" s="1"/>
  <c r="S200" i="32"/>
  <c r="V200" i="32" s="1"/>
  <c r="W199" i="32"/>
  <c r="T199" i="32" s="1"/>
  <c r="S199" i="32"/>
  <c r="V199" i="32" s="1"/>
  <c r="W198" i="32"/>
  <c r="S198" i="32"/>
  <c r="V198" i="32" s="1"/>
  <c r="W197" i="32"/>
  <c r="U197" i="32" s="1"/>
  <c r="T197" i="32"/>
  <c r="S197" i="32"/>
  <c r="V197" i="32" s="1"/>
  <c r="W196" i="32"/>
  <c r="U196" i="32" s="1"/>
  <c r="W195" i="32"/>
  <c r="T195" i="32" s="1"/>
  <c r="W194" i="32"/>
  <c r="V194" i="32"/>
  <c r="U194" i="32"/>
  <c r="T194" i="32"/>
  <c r="S194" i="32"/>
  <c r="W193" i="32"/>
  <c r="S193" i="32" s="1"/>
  <c r="V193" i="32" s="1"/>
  <c r="U193" i="32"/>
  <c r="W192" i="32"/>
  <c r="U192" i="32" s="1"/>
  <c r="S192" i="32"/>
  <c r="V192" i="32" s="1"/>
  <c r="W191" i="32"/>
  <c r="T191" i="32" s="1"/>
  <c r="S191" i="32"/>
  <c r="V191" i="32" s="1"/>
  <c r="W190" i="32"/>
  <c r="S190" i="32"/>
  <c r="V190" i="32" s="1"/>
  <c r="W189" i="32"/>
  <c r="U189" i="32" s="1"/>
  <c r="T189" i="32"/>
  <c r="S189" i="32"/>
  <c r="V189" i="32" s="1"/>
  <c r="W188" i="32"/>
  <c r="U188" i="32" s="1"/>
  <c r="W187" i="32"/>
  <c r="T187" i="32" s="1"/>
  <c r="W186" i="32"/>
  <c r="V186" i="32"/>
  <c r="U186" i="32"/>
  <c r="T186" i="32"/>
  <c r="S186" i="32"/>
  <c r="W185" i="32"/>
  <c r="S185" i="32" s="1"/>
  <c r="V185" i="32" s="1"/>
  <c r="U185" i="32"/>
  <c r="W184" i="32"/>
  <c r="U184" i="32" s="1"/>
  <c r="S184" i="32"/>
  <c r="V184" i="32" s="1"/>
  <c r="W183" i="32"/>
  <c r="T183" i="32" s="1"/>
  <c r="S183" i="32"/>
  <c r="V183" i="32" s="1"/>
  <c r="W182" i="32"/>
  <c r="W181" i="32"/>
  <c r="U181" i="32" s="1"/>
  <c r="T181" i="32"/>
  <c r="S181" i="32"/>
  <c r="V181" i="32" s="1"/>
  <c r="W180" i="32"/>
  <c r="U180" i="32" s="1"/>
  <c r="W179" i="32"/>
  <c r="T179" i="32" s="1"/>
  <c r="W178" i="32"/>
  <c r="V178" i="32"/>
  <c r="U178" i="32"/>
  <c r="T178" i="32"/>
  <c r="S178" i="32"/>
  <c r="W177" i="32"/>
  <c r="S177" i="32" s="1"/>
  <c r="V177" i="32" s="1"/>
  <c r="U177" i="32"/>
  <c r="W176" i="32"/>
  <c r="U176" i="32" s="1"/>
  <c r="S176" i="32"/>
  <c r="V176" i="32" s="1"/>
  <c r="W175" i="32"/>
  <c r="T175" i="32" s="1"/>
  <c r="S175" i="32"/>
  <c r="V175" i="32" s="1"/>
  <c r="W174" i="32"/>
  <c r="S174" i="32"/>
  <c r="V174" i="32" s="1"/>
  <c r="W173" i="32"/>
  <c r="U173" i="32" s="1"/>
  <c r="T173" i="32"/>
  <c r="S173" i="32"/>
  <c r="V173" i="32" s="1"/>
  <c r="W172" i="32"/>
  <c r="U172" i="32" s="1"/>
  <c r="W171" i="32"/>
  <c r="T171" i="32" s="1"/>
  <c r="W170" i="32"/>
  <c r="V170" i="32"/>
  <c r="U170" i="32"/>
  <c r="T170" i="32"/>
  <c r="S170" i="32"/>
  <c r="W169" i="32"/>
  <c r="S169" i="32" s="1"/>
  <c r="V169" i="32" s="1"/>
  <c r="U169" i="32"/>
  <c r="W168" i="32"/>
  <c r="U168" i="32" s="1"/>
  <c r="S168" i="32"/>
  <c r="V168" i="32" s="1"/>
  <c r="W167" i="32"/>
  <c r="T167" i="32" s="1"/>
  <c r="S167" i="32"/>
  <c r="V167" i="32" s="1"/>
  <c r="W166" i="32"/>
  <c r="S166" i="32"/>
  <c r="V166" i="32" s="1"/>
  <c r="W165" i="32"/>
  <c r="U165" i="32" s="1"/>
  <c r="T165" i="32"/>
  <c r="S165" i="32"/>
  <c r="V165" i="32" s="1"/>
  <c r="W164" i="32"/>
  <c r="U164" i="32" s="1"/>
  <c r="W163" i="32"/>
  <c r="T163" i="32" s="1"/>
  <c r="W162" i="32"/>
  <c r="V162" i="32"/>
  <c r="U162" i="32"/>
  <c r="T162" i="32"/>
  <c r="S162" i="32"/>
  <c r="W161" i="32"/>
  <c r="S161" i="32" s="1"/>
  <c r="V161" i="32" s="1"/>
  <c r="U161" i="32"/>
  <c r="W160" i="32"/>
  <c r="U160" i="32" s="1"/>
  <c r="S160" i="32"/>
  <c r="V160" i="32" s="1"/>
  <c r="W159" i="32"/>
  <c r="T159" i="32" s="1"/>
  <c r="S159" i="32"/>
  <c r="V159" i="32" s="1"/>
  <c r="W158" i="32"/>
  <c r="S158" i="32"/>
  <c r="V158" i="32" s="1"/>
  <c r="W157" i="32"/>
  <c r="U157" i="32" s="1"/>
  <c r="T157" i="32"/>
  <c r="S157" i="32"/>
  <c r="V157" i="32" s="1"/>
  <c r="W156" i="32"/>
  <c r="U156" i="32" s="1"/>
  <c r="W155" i="32"/>
  <c r="T155" i="32" s="1"/>
  <c r="W154" i="32"/>
  <c r="V154" i="32"/>
  <c r="U154" i="32"/>
  <c r="T154" i="32"/>
  <c r="S154" i="32"/>
  <c r="W153" i="32"/>
  <c r="S153" i="32" s="1"/>
  <c r="V153" i="32" s="1"/>
  <c r="U153" i="32"/>
  <c r="W152" i="32"/>
  <c r="U152" i="32" s="1"/>
  <c r="S152" i="32"/>
  <c r="V152" i="32" s="1"/>
  <c r="W151" i="32"/>
  <c r="T151" i="32" s="1"/>
  <c r="S151" i="32"/>
  <c r="V151" i="32" s="1"/>
  <c r="W150" i="32"/>
  <c r="W149" i="32"/>
  <c r="U149" i="32" s="1"/>
  <c r="T149" i="32"/>
  <c r="S149" i="32"/>
  <c r="V149" i="32" s="1"/>
  <c r="W148" i="32"/>
  <c r="U148" i="32" s="1"/>
  <c r="W147" i="32"/>
  <c r="T147" i="32" s="1"/>
  <c r="W146" i="32"/>
  <c r="V146" i="32"/>
  <c r="U146" i="32"/>
  <c r="T146" i="32"/>
  <c r="S146" i="32"/>
  <c r="W145" i="32"/>
  <c r="S145" i="32" s="1"/>
  <c r="V145" i="32" s="1"/>
  <c r="U145" i="32"/>
  <c r="W144" i="32"/>
  <c r="U144" i="32" s="1"/>
  <c r="S144" i="32"/>
  <c r="V144" i="32" s="1"/>
  <c r="W143" i="32"/>
  <c r="T143" i="32" s="1"/>
  <c r="S143" i="32"/>
  <c r="V143" i="32" s="1"/>
  <c r="W142" i="32"/>
  <c r="S142" i="32"/>
  <c r="V142" i="32" s="1"/>
  <c r="W141" i="32"/>
  <c r="U141" i="32" s="1"/>
  <c r="T141" i="32"/>
  <c r="S141" i="32"/>
  <c r="V141" i="32" s="1"/>
  <c r="W140" i="32"/>
  <c r="U140" i="32" s="1"/>
  <c r="W139" i="32"/>
  <c r="T139" i="32" s="1"/>
  <c r="W138" i="32"/>
  <c r="V138" i="32"/>
  <c r="U138" i="32"/>
  <c r="T138" i="32"/>
  <c r="S138" i="32"/>
  <c r="W137" i="32"/>
  <c r="S137" i="32" s="1"/>
  <c r="V137" i="32" s="1"/>
  <c r="U137" i="32"/>
  <c r="W136" i="32"/>
  <c r="U136" i="32" s="1"/>
  <c r="S136" i="32"/>
  <c r="V136" i="32" s="1"/>
  <c r="W135" i="32"/>
  <c r="T135" i="32" s="1"/>
  <c r="S135" i="32"/>
  <c r="V135" i="32" s="1"/>
  <c r="W134" i="32"/>
  <c r="S134" i="32"/>
  <c r="V134" i="32" s="1"/>
  <c r="W133" i="32"/>
  <c r="U133" i="32" s="1"/>
  <c r="T133" i="32"/>
  <c r="S133" i="32"/>
  <c r="V133" i="32" s="1"/>
  <c r="W132" i="32"/>
  <c r="U132" i="32" s="1"/>
  <c r="W131" i="32"/>
  <c r="T131" i="32" s="1"/>
  <c r="W130" i="32"/>
  <c r="V130" i="32"/>
  <c r="U130" i="32"/>
  <c r="T130" i="32"/>
  <c r="S130" i="32"/>
  <c r="W129" i="32"/>
  <c r="S129" i="32" s="1"/>
  <c r="V129" i="32" s="1"/>
  <c r="U129" i="32"/>
  <c r="W128" i="32"/>
  <c r="U128" i="32" s="1"/>
  <c r="S128" i="32"/>
  <c r="V128" i="32" s="1"/>
  <c r="W127" i="32"/>
  <c r="T127" i="32" s="1"/>
  <c r="S127" i="32"/>
  <c r="V127" i="32" s="1"/>
  <c r="W126" i="32"/>
  <c r="S126" i="32"/>
  <c r="V126" i="32" s="1"/>
  <c r="W125" i="32"/>
  <c r="U125" i="32" s="1"/>
  <c r="T125" i="32"/>
  <c r="S125" i="32"/>
  <c r="V125" i="32" s="1"/>
  <c r="W124" i="32"/>
  <c r="U124" i="32" s="1"/>
  <c r="W123" i="32"/>
  <c r="T123" i="32" s="1"/>
  <c r="W122" i="32"/>
  <c r="V122" i="32"/>
  <c r="U122" i="32"/>
  <c r="T122" i="32"/>
  <c r="S122" i="32"/>
  <c r="W121" i="32"/>
  <c r="S121" i="32" s="1"/>
  <c r="V121" i="32" s="1"/>
  <c r="U121" i="32"/>
  <c r="W120" i="32"/>
  <c r="U120" i="32" s="1"/>
  <c r="S120" i="32"/>
  <c r="V120" i="32" s="1"/>
  <c r="W119" i="32"/>
  <c r="T119" i="32" s="1"/>
  <c r="S119" i="32"/>
  <c r="V119" i="32" s="1"/>
  <c r="W118" i="32"/>
  <c r="W117" i="32"/>
  <c r="U117" i="32" s="1"/>
  <c r="T117" i="32"/>
  <c r="S117" i="32"/>
  <c r="V117" i="32" s="1"/>
  <c r="W116" i="32"/>
  <c r="U116" i="32" s="1"/>
  <c r="W115" i="32"/>
  <c r="T115" i="32" s="1"/>
  <c r="W114" i="32"/>
  <c r="V114" i="32"/>
  <c r="U114" i="32"/>
  <c r="T114" i="32"/>
  <c r="S114" i="32"/>
  <c r="W113" i="32"/>
  <c r="S113" i="32" s="1"/>
  <c r="V113" i="32" s="1"/>
  <c r="U113" i="32"/>
  <c r="W112" i="32"/>
  <c r="U112" i="32" s="1"/>
  <c r="S112" i="32"/>
  <c r="V112" i="32" s="1"/>
  <c r="W111" i="32"/>
  <c r="T111" i="32" s="1"/>
  <c r="S111" i="32"/>
  <c r="V111" i="32" s="1"/>
  <c r="W110" i="32"/>
  <c r="S110" i="32"/>
  <c r="V110" i="32" s="1"/>
  <c r="W109" i="32"/>
  <c r="U109" i="32" s="1"/>
  <c r="T109" i="32"/>
  <c r="S109" i="32"/>
  <c r="V109" i="32" s="1"/>
  <c r="W108" i="32"/>
  <c r="U108" i="32" s="1"/>
  <c r="W107" i="32"/>
  <c r="T107" i="32" s="1"/>
  <c r="W106" i="32"/>
  <c r="V106" i="32"/>
  <c r="U106" i="32"/>
  <c r="T106" i="32"/>
  <c r="S106" i="32"/>
  <c r="W105" i="32"/>
  <c r="S105" i="32" s="1"/>
  <c r="V105" i="32" s="1"/>
  <c r="U105" i="32"/>
  <c r="W104" i="32"/>
  <c r="U104" i="32" s="1"/>
  <c r="S104" i="32"/>
  <c r="V104" i="32" s="1"/>
  <c r="W103" i="32"/>
  <c r="T103" i="32" s="1"/>
  <c r="S103" i="32"/>
  <c r="V103" i="32" s="1"/>
  <c r="W102" i="32"/>
  <c r="U102" i="32" s="1"/>
  <c r="T102" i="32"/>
  <c r="S102" i="32"/>
  <c r="V102" i="32" s="1"/>
  <c r="W101" i="32"/>
  <c r="U101" i="32" s="1"/>
  <c r="T101" i="32"/>
  <c r="S101" i="32"/>
  <c r="V101" i="32" s="1"/>
  <c r="W100" i="32"/>
  <c r="U100" i="32" s="1"/>
  <c r="W99" i="32"/>
  <c r="W98" i="32"/>
  <c r="V98" i="32"/>
  <c r="U98" i="32"/>
  <c r="T98" i="32"/>
  <c r="S98" i="32"/>
  <c r="W97" i="32"/>
  <c r="W96" i="32"/>
  <c r="U96" i="32" s="1"/>
  <c r="S96" i="32"/>
  <c r="V96" i="32" s="1"/>
  <c r="W95" i="32"/>
  <c r="T95" i="32" s="1"/>
  <c r="S95" i="32"/>
  <c r="V95" i="32" s="1"/>
  <c r="W94" i="32"/>
  <c r="U94" i="32" s="1"/>
  <c r="T94" i="32"/>
  <c r="S94" i="32"/>
  <c r="V94" i="32" s="1"/>
  <c r="W93" i="32"/>
  <c r="U93" i="32" s="1"/>
  <c r="T93" i="32"/>
  <c r="S93" i="32"/>
  <c r="V93" i="32" s="1"/>
  <c r="W92" i="32"/>
  <c r="U92" i="32" s="1"/>
  <c r="W91" i="32"/>
  <c r="W90" i="32"/>
  <c r="V90" i="32"/>
  <c r="U90" i="32"/>
  <c r="T90" i="32"/>
  <c r="S90" i="32"/>
  <c r="W89" i="32"/>
  <c r="W88" i="32"/>
  <c r="U88" i="32" s="1"/>
  <c r="S88" i="32"/>
  <c r="V88" i="32" s="1"/>
  <c r="W87" i="32"/>
  <c r="T87" i="32" s="1"/>
  <c r="S87" i="32"/>
  <c r="V87" i="32" s="1"/>
  <c r="W86" i="32"/>
  <c r="U86" i="32" s="1"/>
  <c r="T86" i="32"/>
  <c r="S86" i="32"/>
  <c r="V86" i="32" s="1"/>
  <c r="W85" i="32"/>
  <c r="U85" i="32" s="1"/>
  <c r="T85" i="32"/>
  <c r="S85" i="32"/>
  <c r="V85" i="32" s="1"/>
  <c r="W84" i="32"/>
  <c r="U84" i="32" s="1"/>
  <c r="W83" i="32"/>
  <c r="W82" i="32"/>
  <c r="V82" i="32"/>
  <c r="U82" i="32"/>
  <c r="T82" i="32"/>
  <c r="S82" i="32"/>
  <c r="W81" i="32"/>
  <c r="W80" i="32"/>
  <c r="U80" i="32" s="1"/>
  <c r="S80" i="32"/>
  <c r="V80" i="32" s="1"/>
  <c r="W79" i="32"/>
  <c r="T79" i="32" s="1"/>
  <c r="S79" i="32"/>
  <c r="V79" i="32" s="1"/>
  <c r="W78" i="32"/>
  <c r="U78" i="32" s="1"/>
  <c r="T78" i="32"/>
  <c r="S78" i="32"/>
  <c r="V78" i="32" s="1"/>
  <c r="W77" i="32"/>
  <c r="U77" i="32" s="1"/>
  <c r="T77" i="32"/>
  <c r="S77" i="32"/>
  <c r="V77" i="32" s="1"/>
  <c r="W76" i="32"/>
  <c r="U76" i="32" s="1"/>
  <c r="W75" i="32"/>
  <c r="W74" i="32"/>
  <c r="V74" i="32"/>
  <c r="U74" i="32"/>
  <c r="T74" i="32"/>
  <c r="S74" i="32"/>
  <c r="W73" i="32"/>
  <c r="W72" i="32"/>
  <c r="U72" i="32" s="1"/>
  <c r="S72" i="32"/>
  <c r="V72" i="32" s="1"/>
  <c r="W71" i="32"/>
  <c r="T71" i="32" s="1"/>
  <c r="S71" i="32"/>
  <c r="V71" i="32" s="1"/>
  <c r="W70" i="32"/>
  <c r="U70" i="32" s="1"/>
  <c r="T70" i="32"/>
  <c r="S70" i="32"/>
  <c r="V70" i="32" s="1"/>
  <c r="W69" i="32"/>
  <c r="U69" i="32" s="1"/>
  <c r="T69" i="32"/>
  <c r="S69" i="32"/>
  <c r="V69" i="32" s="1"/>
  <c r="W68" i="32"/>
  <c r="U68" i="32" s="1"/>
  <c r="W67" i="32"/>
  <c r="W66" i="32"/>
  <c r="V66" i="32"/>
  <c r="U66" i="32"/>
  <c r="T66" i="32"/>
  <c r="S66" i="32"/>
  <c r="W65" i="32"/>
  <c r="W64" i="32"/>
  <c r="U64" i="32" s="1"/>
  <c r="S64" i="32"/>
  <c r="V64" i="32" s="1"/>
  <c r="W63" i="32"/>
  <c r="T63" i="32" s="1"/>
  <c r="S63" i="32"/>
  <c r="V63" i="32" s="1"/>
  <c r="W62" i="32"/>
  <c r="U62" i="32" s="1"/>
  <c r="T62" i="32"/>
  <c r="S62" i="32"/>
  <c r="V62" i="32" s="1"/>
  <c r="W61" i="32"/>
  <c r="U61" i="32" s="1"/>
  <c r="T61" i="32"/>
  <c r="S61" i="32"/>
  <c r="V61" i="32" s="1"/>
  <c r="W60" i="32"/>
  <c r="U60" i="32" s="1"/>
  <c r="W59" i="32"/>
  <c r="W58" i="32"/>
  <c r="V58" i="32"/>
  <c r="U58" i="32"/>
  <c r="T58" i="32"/>
  <c r="S58" i="32"/>
  <c r="W57" i="32"/>
  <c r="W56" i="32"/>
  <c r="U56" i="32" s="1"/>
  <c r="S56" i="32"/>
  <c r="V56" i="32" s="1"/>
  <c r="W55" i="32"/>
  <c r="T55" i="32" s="1"/>
  <c r="S55" i="32"/>
  <c r="V55" i="32" s="1"/>
  <c r="W54" i="32"/>
  <c r="U54" i="32" s="1"/>
  <c r="T54" i="32"/>
  <c r="S54" i="32"/>
  <c r="V54" i="32" s="1"/>
  <c r="W53" i="32"/>
  <c r="U53" i="32" s="1"/>
  <c r="T53" i="32"/>
  <c r="S53" i="32"/>
  <c r="V53" i="32" s="1"/>
  <c r="W52" i="32"/>
  <c r="U52" i="32" s="1"/>
  <c r="W51" i="32"/>
  <c r="T51" i="32" s="1"/>
  <c r="S51" i="32"/>
  <c r="V51" i="32" s="1"/>
  <c r="W50" i="32"/>
  <c r="V50" i="32"/>
  <c r="U50" i="32"/>
  <c r="T50" i="32"/>
  <c r="S50" i="32"/>
  <c r="W49" i="32"/>
  <c r="S49" i="32" s="1"/>
  <c r="V49" i="32" s="1"/>
  <c r="U49" i="32"/>
  <c r="T49" i="32"/>
  <c r="W48" i="32"/>
  <c r="W47" i="32"/>
  <c r="T47" i="32" s="1"/>
  <c r="S47" i="32"/>
  <c r="V47" i="32" s="1"/>
  <c r="W46" i="32"/>
  <c r="W45" i="32"/>
  <c r="W44" i="32"/>
  <c r="W43" i="32"/>
  <c r="W42" i="32"/>
  <c r="V42" i="32"/>
  <c r="U42" i="32"/>
  <c r="T42" i="32"/>
  <c r="S42" i="32"/>
  <c r="W41" i="32"/>
  <c r="W40" i="32"/>
  <c r="U40" i="32" s="1"/>
  <c r="S40" i="32"/>
  <c r="V40" i="32" s="1"/>
  <c r="W39" i="32"/>
  <c r="T39" i="32" s="1"/>
  <c r="S39" i="32"/>
  <c r="V39" i="32" s="1"/>
  <c r="W38" i="32"/>
  <c r="U38" i="32" s="1"/>
  <c r="W37" i="32"/>
  <c r="U37" i="32" s="1"/>
  <c r="T37" i="32"/>
  <c r="W36" i="32"/>
  <c r="W35" i="32"/>
  <c r="T35" i="32" s="1"/>
  <c r="W34" i="32"/>
  <c r="V34" i="32"/>
  <c r="U34" i="32"/>
  <c r="T34" i="32"/>
  <c r="S34" i="32"/>
  <c r="W33" i="32"/>
  <c r="S33" i="32" s="1"/>
  <c r="V33" i="32" s="1"/>
  <c r="U33" i="32"/>
  <c r="W32" i="32"/>
  <c r="U32" i="32" s="1"/>
  <c r="S32" i="32"/>
  <c r="V32" i="32" s="1"/>
  <c r="W31" i="32"/>
  <c r="W30" i="32"/>
  <c r="U30" i="32" s="1"/>
  <c r="T30" i="32"/>
  <c r="W29" i="32"/>
  <c r="U29" i="32" s="1"/>
  <c r="T29" i="32"/>
  <c r="S29" i="32"/>
  <c r="V29" i="32" s="1"/>
  <c r="W28" i="32"/>
  <c r="W27" i="32"/>
  <c r="T27" i="32" s="1"/>
  <c r="S27" i="32"/>
  <c r="V27" i="32" s="1"/>
  <c r="W26" i="32"/>
  <c r="V26" i="32"/>
  <c r="U26" i="32"/>
  <c r="T26" i="32"/>
  <c r="S26" i="32"/>
  <c r="P26" i="32"/>
  <c r="W25" i="32"/>
  <c r="U25" i="32" s="1"/>
  <c r="P25" i="32"/>
  <c r="W24" i="32"/>
  <c r="V24" i="32"/>
  <c r="U24" i="32"/>
  <c r="T24" i="32"/>
  <c r="S24" i="32"/>
  <c r="P24" i="32"/>
  <c r="W23" i="32"/>
  <c r="U23" i="32" s="1"/>
  <c r="T23" i="32"/>
  <c r="P23" i="32"/>
  <c r="W22" i="32"/>
  <c r="V22" i="32"/>
  <c r="U22" i="32"/>
  <c r="T22" i="32"/>
  <c r="S22" i="32"/>
  <c r="P22" i="32"/>
  <c r="W21" i="32"/>
  <c r="U21" i="32" s="1"/>
  <c r="T21" i="32"/>
  <c r="S21" i="32"/>
  <c r="V21" i="32" s="1"/>
  <c r="P21" i="32"/>
  <c r="W20" i="32"/>
  <c r="V20" i="32"/>
  <c r="U20" i="32"/>
  <c r="T20" i="32"/>
  <c r="S20" i="32"/>
  <c r="P20" i="32"/>
  <c r="W19" i="32"/>
  <c r="P19" i="32"/>
  <c r="W18" i="32"/>
  <c r="V18" i="32"/>
  <c r="U18" i="32"/>
  <c r="T18" i="32"/>
  <c r="S18" i="32"/>
  <c r="P18" i="32"/>
  <c r="W17" i="32"/>
  <c r="U17" i="32" s="1"/>
  <c r="P17" i="32"/>
  <c r="W16" i="32"/>
  <c r="V16" i="32"/>
  <c r="U16" i="32"/>
  <c r="T16" i="32"/>
  <c r="S16" i="32"/>
  <c r="P16" i="32"/>
  <c r="W15" i="32"/>
  <c r="U15" i="32" s="1"/>
  <c r="T15" i="32"/>
  <c r="W14" i="32"/>
  <c r="U14" i="32" s="1"/>
  <c r="T14" i="32"/>
  <c r="S14" i="32"/>
  <c r="V14" i="32" s="1"/>
  <c r="W13" i="32"/>
  <c r="W12" i="32"/>
  <c r="U12" i="32" s="1"/>
  <c r="S12" i="32"/>
  <c r="V12" i="32" s="1"/>
  <c r="W11" i="32"/>
  <c r="W10" i="32"/>
  <c r="W9" i="32"/>
  <c r="U9" i="32" s="1"/>
  <c r="W8" i="32"/>
  <c r="U8" i="32" s="1"/>
  <c r="T8" i="32"/>
  <c r="S8" i="32"/>
  <c r="V8" i="32" s="1"/>
  <c r="W7" i="32"/>
  <c r="U7" i="32" s="1"/>
  <c r="T7" i="32"/>
  <c r="S7" i="32"/>
  <c r="V7" i="32" s="1"/>
  <c r="W6" i="32"/>
  <c r="W5" i="32"/>
  <c r="U5" i="32" s="1"/>
  <c r="S5" i="32"/>
  <c r="W605" i="31"/>
  <c r="U605" i="31" s="1"/>
  <c r="S605" i="31"/>
  <c r="V605" i="31" s="1"/>
  <c r="W604" i="31"/>
  <c r="T604" i="31" s="1"/>
  <c r="S604" i="31"/>
  <c r="V604" i="31" s="1"/>
  <c r="W603" i="31"/>
  <c r="T603" i="31" s="1"/>
  <c r="U603" i="31"/>
  <c r="W602" i="31"/>
  <c r="S602" i="31" s="1"/>
  <c r="V602" i="31" s="1"/>
  <c r="U602" i="31"/>
  <c r="T602" i="31"/>
  <c r="W601" i="31"/>
  <c r="U601" i="31" s="1"/>
  <c r="S601" i="31"/>
  <c r="V601" i="31" s="1"/>
  <c r="W600" i="31"/>
  <c r="W599" i="31"/>
  <c r="U599" i="31"/>
  <c r="W598" i="31"/>
  <c r="T598" i="31" s="1"/>
  <c r="U598" i="31"/>
  <c r="S598" i="31"/>
  <c r="V598" i="31" s="1"/>
  <c r="W597" i="31"/>
  <c r="U597" i="31" s="1"/>
  <c r="S597" i="31"/>
  <c r="V597" i="31" s="1"/>
  <c r="W596" i="31"/>
  <c r="T596" i="31" s="1"/>
  <c r="V596" i="31"/>
  <c r="S596" i="31"/>
  <c r="W595" i="31"/>
  <c r="T595" i="31" s="1"/>
  <c r="U595" i="31"/>
  <c r="S595" i="31"/>
  <c r="V595" i="31" s="1"/>
  <c r="W594" i="31"/>
  <c r="U594" i="31"/>
  <c r="T594" i="31"/>
  <c r="S594" i="31"/>
  <c r="V594" i="31" s="1"/>
  <c r="W593" i="31"/>
  <c r="U593" i="31" s="1"/>
  <c r="S593" i="31"/>
  <c r="V593" i="31" s="1"/>
  <c r="W592" i="31"/>
  <c r="W591" i="31"/>
  <c r="U591" i="31"/>
  <c r="W590" i="31"/>
  <c r="W589" i="31"/>
  <c r="W588" i="31"/>
  <c r="T588" i="31" s="1"/>
  <c r="S588" i="31"/>
  <c r="V588" i="31" s="1"/>
  <c r="W587" i="31"/>
  <c r="T587" i="31" s="1"/>
  <c r="U587" i="31"/>
  <c r="S587" i="31"/>
  <c r="V587" i="31" s="1"/>
  <c r="W586" i="31"/>
  <c r="W585" i="31"/>
  <c r="U585" i="31" s="1"/>
  <c r="S585" i="31"/>
  <c r="V585" i="31" s="1"/>
  <c r="W584" i="31"/>
  <c r="W583" i="31"/>
  <c r="W582" i="31"/>
  <c r="T582" i="31" s="1"/>
  <c r="W581" i="31"/>
  <c r="U581" i="31" s="1"/>
  <c r="S581" i="31"/>
  <c r="V581" i="31" s="1"/>
  <c r="W580" i="31"/>
  <c r="T580" i="31" s="1"/>
  <c r="S580" i="31"/>
  <c r="V580" i="31" s="1"/>
  <c r="W579" i="31"/>
  <c r="W578" i="31"/>
  <c r="S578" i="31"/>
  <c r="V578" i="31" s="1"/>
  <c r="W577" i="31"/>
  <c r="U577" i="31" s="1"/>
  <c r="S577" i="31"/>
  <c r="V577" i="31" s="1"/>
  <c r="W576" i="31"/>
  <c r="T576" i="31" s="1"/>
  <c r="W575" i="31"/>
  <c r="T575" i="31" s="1"/>
  <c r="U575" i="31"/>
  <c r="W574" i="31"/>
  <c r="T574" i="31" s="1"/>
  <c r="V574" i="31"/>
  <c r="U574" i="31"/>
  <c r="S574" i="31"/>
  <c r="W573" i="31"/>
  <c r="U573" i="31" s="1"/>
  <c r="S573" i="31"/>
  <c r="V573" i="31" s="1"/>
  <c r="W572" i="31"/>
  <c r="T572" i="31" s="1"/>
  <c r="S572" i="31"/>
  <c r="V572" i="31" s="1"/>
  <c r="W571" i="31"/>
  <c r="W570" i="31"/>
  <c r="W569" i="31"/>
  <c r="U569" i="31" s="1"/>
  <c r="S569" i="31"/>
  <c r="V569" i="31" s="1"/>
  <c r="W568" i="31"/>
  <c r="T568" i="31" s="1"/>
  <c r="W567" i="31"/>
  <c r="T567" i="31" s="1"/>
  <c r="U567" i="31"/>
  <c r="W566" i="31"/>
  <c r="T566" i="31" s="1"/>
  <c r="V566" i="31"/>
  <c r="U566" i="31"/>
  <c r="S566" i="31"/>
  <c r="W565" i="31"/>
  <c r="U565" i="31" s="1"/>
  <c r="S565" i="31"/>
  <c r="V565" i="31" s="1"/>
  <c r="W564" i="31"/>
  <c r="T564" i="31" s="1"/>
  <c r="S564" i="31"/>
  <c r="V564" i="31" s="1"/>
  <c r="W563" i="31"/>
  <c r="W562" i="31"/>
  <c r="S562" i="31"/>
  <c r="V562" i="31" s="1"/>
  <c r="W561" i="31"/>
  <c r="U561" i="31" s="1"/>
  <c r="S561" i="31"/>
  <c r="V561" i="31" s="1"/>
  <c r="W560" i="31"/>
  <c r="T560" i="31" s="1"/>
  <c r="W559" i="31"/>
  <c r="T559" i="31" s="1"/>
  <c r="U559" i="31"/>
  <c r="W558" i="31"/>
  <c r="T558" i="31" s="1"/>
  <c r="V558" i="31"/>
  <c r="U558" i="31"/>
  <c r="S558" i="31"/>
  <c r="W557" i="31"/>
  <c r="U557" i="31" s="1"/>
  <c r="S557" i="31"/>
  <c r="V557" i="31" s="1"/>
  <c r="W556" i="31"/>
  <c r="T556" i="31" s="1"/>
  <c r="S556" i="31"/>
  <c r="V556" i="31" s="1"/>
  <c r="W555" i="31"/>
  <c r="W554" i="31"/>
  <c r="S554" i="31" s="1"/>
  <c r="V554" i="31" s="1"/>
  <c r="W553" i="31"/>
  <c r="U553" i="31" s="1"/>
  <c r="S553" i="31"/>
  <c r="V553" i="31" s="1"/>
  <c r="W552" i="31"/>
  <c r="T552" i="31" s="1"/>
  <c r="W551" i="31"/>
  <c r="T551" i="31" s="1"/>
  <c r="U551" i="31"/>
  <c r="W550" i="31"/>
  <c r="T550" i="31" s="1"/>
  <c r="V550" i="31"/>
  <c r="U550" i="31"/>
  <c r="S550" i="31"/>
  <c r="W549" i="31"/>
  <c r="U549" i="31" s="1"/>
  <c r="S549" i="31"/>
  <c r="V549" i="31" s="1"/>
  <c r="W548" i="31"/>
  <c r="T548" i="31" s="1"/>
  <c r="S548" i="31"/>
  <c r="V548" i="31" s="1"/>
  <c r="W547" i="31"/>
  <c r="W546" i="31"/>
  <c r="S546" i="31"/>
  <c r="V546" i="31" s="1"/>
  <c r="W545" i="31"/>
  <c r="U545" i="31" s="1"/>
  <c r="S545" i="31"/>
  <c r="V545" i="31" s="1"/>
  <c r="W544" i="31"/>
  <c r="T544" i="31" s="1"/>
  <c r="W543" i="31"/>
  <c r="T543" i="31" s="1"/>
  <c r="U543" i="31"/>
  <c r="W542" i="31"/>
  <c r="T542" i="31" s="1"/>
  <c r="V542" i="31"/>
  <c r="U542" i="31"/>
  <c r="S542" i="31"/>
  <c r="W541" i="31"/>
  <c r="U541" i="31" s="1"/>
  <c r="S541" i="31"/>
  <c r="V541" i="31" s="1"/>
  <c r="W540" i="31"/>
  <c r="T540" i="31" s="1"/>
  <c r="S540" i="31"/>
  <c r="V540" i="31" s="1"/>
  <c r="W539" i="31"/>
  <c r="W538" i="31"/>
  <c r="W537" i="31"/>
  <c r="U537" i="31" s="1"/>
  <c r="S537" i="31"/>
  <c r="V537" i="31" s="1"/>
  <c r="W536" i="31"/>
  <c r="T536" i="31" s="1"/>
  <c r="W535" i="31"/>
  <c r="T535" i="31" s="1"/>
  <c r="U535" i="31"/>
  <c r="W534" i="31"/>
  <c r="T534" i="31" s="1"/>
  <c r="V534" i="31"/>
  <c r="U534" i="31"/>
  <c r="S534" i="31"/>
  <c r="W533" i="31"/>
  <c r="U533" i="31" s="1"/>
  <c r="S533" i="31"/>
  <c r="V533" i="31" s="1"/>
  <c r="W532" i="31"/>
  <c r="T532" i="31" s="1"/>
  <c r="S532" i="31"/>
  <c r="V532" i="31" s="1"/>
  <c r="W531" i="31"/>
  <c r="W530" i="31"/>
  <c r="S530" i="31"/>
  <c r="V530" i="31" s="1"/>
  <c r="W529" i="31"/>
  <c r="U529" i="31" s="1"/>
  <c r="S529" i="31"/>
  <c r="V529" i="31" s="1"/>
  <c r="W528" i="31"/>
  <c r="T528" i="31" s="1"/>
  <c r="W527" i="31"/>
  <c r="T527" i="31" s="1"/>
  <c r="U527" i="31"/>
  <c r="W526" i="31"/>
  <c r="T526" i="31" s="1"/>
  <c r="V526" i="31"/>
  <c r="U526" i="31"/>
  <c r="S526" i="31"/>
  <c r="W525" i="31"/>
  <c r="U525" i="31" s="1"/>
  <c r="S525" i="31"/>
  <c r="V525" i="31" s="1"/>
  <c r="W524" i="31"/>
  <c r="T524" i="31" s="1"/>
  <c r="S524" i="31"/>
  <c r="V524" i="31" s="1"/>
  <c r="W523" i="31"/>
  <c r="W522" i="31"/>
  <c r="S522" i="31" s="1"/>
  <c r="V522" i="31" s="1"/>
  <c r="W521" i="31"/>
  <c r="U521" i="31" s="1"/>
  <c r="S521" i="31"/>
  <c r="V521" i="31" s="1"/>
  <c r="W520" i="31"/>
  <c r="T520" i="31" s="1"/>
  <c r="W519" i="31"/>
  <c r="T519" i="31" s="1"/>
  <c r="U519" i="31"/>
  <c r="W518" i="31"/>
  <c r="T518" i="31" s="1"/>
  <c r="V518" i="31"/>
  <c r="U518" i="31"/>
  <c r="S518" i="31"/>
  <c r="W517" i="31"/>
  <c r="U517" i="31" s="1"/>
  <c r="S517" i="31"/>
  <c r="V517" i="31" s="1"/>
  <c r="W516" i="31"/>
  <c r="T516" i="31" s="1"/>
  <c r="S516" i="31"/>
  <c r="V516" i="31" s="1"/>
  <c r="W515" i="31"/>
  <c r="W514" i="31"/>
  <c r="S514" i="31"/>
  <c r="V514" i="31" s="1"/>
  <c r="W513" i="31"/>
  <c r="U513" i="31" s="1"/>
  <c r="S513" i="31"/>
  <c r="V513" i="31" s="1"/>
  <c r="W512" i="31"/>
  <c r="T512" i="31" s="1"/>
  <c r="W511" i="31"/>
  <c r="T511" i="31" s="1"/>
  <c r="U511" i="31"/>
  <c r="W510" i="31"/>
  <c r="T510" i="31" s="1"/>
  <c r="V510" i="31"/>
  <c r="U510" i="31"/>
  <c r="S510" i="31"/>
  <c r="W509" i="31"/>
  <c r="U509" i="31" s="1"/>
  <c r="S509" i="31"/>
  <c r="V509" i="31" s="1"/>
  <c r="W508" i="31"/>
  <c r="T508" i="31" s="1"/>
  <c r="S508" i="31"/>
  <c r="V508" i="31" s="1"/>
  <c r="W507" i="31"/>
  <c r="W506" i="31"/>
  <c r="W505" i="31"/>
  <c r="U505" i="31" s="1"/>
  <c r="S505" i="31"/>
  <c r="V505" i="31" s="1"/>
  <c r="W504" i="31"/>
  <c r="T504" i="31" s="1"/>
  <c r="W503" i="31"/>
  <c r="T503" i="31" s="1"/>
  <c r="U503" i="31"/>
  <c r="W502" i="31"/>
  <c r="T502" i="31" s="1"/>
  <c r="V502" i="31"/>
  <c r="U502" i="31"/>
  <c r="S502" i="31"/>
  <c r="W501" i="31"/>
  <c r="U501" i="31" s="1"/>
  <c r="S501" i="31"/>
  <c r="V501" i="31" s="1"/>
  <c r="W500" i="31"/>
  <c r="T500" i="31" s="1"/>
  <c r="S500" i="31"/>
  <c r="V500" i="31" s="1"/>
  <c r="W499" i="31"/>
  <c r="W498" i="31"/>
  <c r="S498" i="31"/>
  <c r="V498" i="31" s="1"/>
  <c r="W497" i="31"/>
  <c r="U497" i="31" s="1"/>
  <c r="S497" i="31"/>
  <c r="V497" i="31" s="1"/>
  <c r="W496" i="31"/>
  <c r="T496" i="31" s="1"/>
  <c r="W495" i="31"/>
  <c r="T495" i="31" s="1"/>
  <c r="U495" i="31"/>
  <c r="W494" i="31"/>
  <c r="T494" i="31" s="1"/>
  <c r="V494" i="31"/>
  <c r="U494" i="31"/>
  <c r="S494" i="31"/>
  <c r="W493" i="31"/>
  <c r="U493" i="31" s="1"/>
  <c r="S493" i="31"/>
  <c r="V493" i="31" s="1"/>
  <c r="W492" i="31"/>
  <c r="T492" i="31" s="1"/>
  <c r="S492" i="31"/>
  <c r="V492" i="31" s="1"/>
  <c r="W491" i="31"/>
  <c r="W490" i="31"/>
  <c r="S490" i="31" s="1"/>
  <c r="V490" i="31" s="1"/>
  <c r="W489" i="31"/>
  <c r="U489" i="31" s="1"/>
  <c r="S489" i="31"/>
  <c r="V489" i="31" s="1"/>
  <c r="W488" i="31"/>
  <c r="T488" i="31" s="1"/>
  <c r="W487" i="31"/>
  <c r="T487" i="31" s="1"/>
  <c r="U487" i="31"/>
  <c r="W486" i="31"/>
  <c r="T486" i="31" s="1"/>
  <c r="V486" i="31"/>
  <c r="U486" i="31"/>
  <c r="S486" i="31"/>
  <c r="W485" i="31"/>
  <c r="U485" i="31" s="1"/>
  <c r="S485" i="31"/>
  <c r="V485" i="31" s="1"/>
  <c r="W484" i="31"/>
  <c r="T484" i="31" s="1"/>
  <c r="S484" i="31"/>
  <c r="V484" i="31" s="1"/>
  <c r="W483" i="31"/>
  <c r="W482" i="31"/>
  <c r="S482" i="31"/>
  <c r="V482" i="31" s="1"/>
  <c r="W481" i="31"/>
  <c r="U481" i="31" s="1"/>
  <c r="S481" i="31"/>
  <c r="V481" i="31" s="1"/>
  <c r="W480" i="31"/>
  <c r="T480" i="31" s="1"/>
  <c r="W479" i="31"/>
  <c r="T479" i="31" s="1"/>
  <c r="U479" i="31"/>
  <c r="W478" i="31"/>
  <c r="T478" i="31" s="1"/>
  <c r="V478" i="31"/>
  <c r="U478" i="31"/>
  <c r="S478" i="31"/>
  <c r="W477" i="31"/>
  <c r="U477" i="31" s="1"/>
  <c r="S477" i="31"/>
  <c r="V477" i="31" s="1"/>
  <c r="W476" i="31"/>
  <c r="T476" i="31" s="1"/>
  <c r="S476" i="31"/>
  <c r="V476" i="31" s="1"/>
  <c r="W475" i="31"/>
  <c r="W474" i="31"/>
  <c r="W473" i="31"/>
  <c r="U473" i="31" s="1"/>
  <c r="S473" i="31"/>
  <c r="V473" i="31" s="1"/>
  <c r="W472" i="31"/>
  <c r="T472" i="31" s="1"/>
  <c r="W471" i="31"/>
  <c r="T471" i="31" s="1"/>
  <c r="U471" i="31"/>
  <c r="W470" i="31"/>
  <c r="T470" i="31" s="1"/>
  <c r="V470" i="31"/>
  <c r="U470" i="31"/>
  <c r="S470" i="31"/>
  <c r="W469" i="31"/>
  <c r="U469" i="31" s="1"/>
  <c r="S469" i="31"/>
  <c r="V469" i="31" s="1"/>
  <c r="W468" i="31"/>
  <c r="T468" i="31" s="1"/>
  <c r="S468" i="31"/>
  <c r="V468" i="31" s="1"/>
  <c r="W467" i="31"/>
  <c r="W466" i="31"/>
  <c r="S466" i="31"/>
  <c r="V466" i="31" s="1"/>
  <c r="W465" i="31"/>
  <c r="U465" i="31" s="1"/>
  <c r="S465" i="31"/>
  <c r="V465" i="31" s="1"/>
  <c r="W464" i="31"/>
  <c r="T464" i="31" s="1"/>
  <c r="W463" i="31"/>
  <c r="T463" i="31" s="1"/>
  <c r="U463" i="31"/>
  <c r="W462" i="31"/>
  <c r="T462" i="31" s="1"/>
  <c r="V462" i="31"/>
  <c r="U462" i="31"/>
  <c r="S462" i="31"/>
  <c r="W461" i="31"/>
  <c r="U461" i="31" s="1"/>
  <c r="S461" i="31"/>
  <c r="V461" i="31" s="1"/>
  <c r="W460" i="31"/>
  <c r="T460" i="31" s="1"/>
  <c r="S460" i="31"/>
  <c r="V460" i="31" s="1"/>
  <c r="W459" i="31"/>
  <c r="W458" i="31"/>
  <c r="S458" i="31" s="1"/>
  <c r="V458" i="31" s="1"/>
  <c r="W457" i="31"/>
  <c r="U457" i="31" s="1"/>
  <c r="S457" i="31"/>
  <c r="V457" i="31" s="1"/>
  <c r="W456" i="31"/>
  <c r="T456" i="31" s="1"/>
  <c r="W455" i="31"/>
  <c r="T455" i="31" s="1"/>
  <c r="U455" i="31"/>
  <c r="W454" i="31"/>
  <c r="T454" i="31" s="1"/>
  <c r="V454" i="31"/>
  <c r="U454" i="31"/>
  <c r="S454" i="31"/>
  <c r="W453" i="31"/>
  <c r="U453" i="31" s="1"/>
  <c r="S453" i="31"/>
  <c r="V453" i="31" s="1"/>
  <c r="W452" i="31"/>
  <c r="T452" i="31" s="1"/>
  <c r="S452" i="31"/>
  <c r="V452" i="31" s="1"/>
  <c r="W451" i="31"/>
  <c r="W450" i="31"/>
  <c r="S450" i="31"/>
  <c r="V450" i="31" s="1"/>
  <c r="W449" i="31"/>
  <c r="U449" i="31" s="1"/>
  <c r="S449" i="31"/>
  <c r="V449" i="31" s="1"/>
  <c r="W448" i="31"/>
  <c r="T448" i="31" s="1"/>
  <c r="W447" i="31"/>
  <c r="T447" i="31" s="1"/>
  <c r="U447" i="31"/>
  <c r="W446" i="31"/>
  <c r="T446" i="31" s="1"/>
  <c r="V446" i="31"/>
  <c r="U446" i="31"/>
  <c r="S446" i="31"/>
  <c r="W445" i="31"/>
  <c r="U445" i="31" s="1"/>
  <c r="S445" i="31"/>
  <c r="V445" i="31" s="1"/>
  <c r="W444" i="31"/>
  <c r="T444" i="31" s="1"/>
  <c r="S444" i="31"/>
  <c r="V444" i="31" s="1"/>
  <c r="W443" i="31"/>
  <c r="W442" i="31"/>
  <c r="W441" i="31"/>
  <c r="U441" i="31" s="1"/>
  <c r="S441" i="31"/>
  <c r="V441" i="31" s="1"/>
  <c r="W440" i="31"/>
  <c r="T440" i="31" s="1"/>
  <c r="W439" i="31"/>
  <c r="T439" i="31" s="1"/>
  <c r="U439" i="31"/>
  <c r="W438" i="31"/>
  <c r="T438" i="31" s="1"/>
  <c r="V438" i="31"/>
  <c r="U438" i="31"/>
  <c r="S438" i="31"/>
  <c r="W437" i="31"/>
  <c r="U437" i="31" s="1"/>
  <c r="S437" i="31"/>
  <c r="V437" i="31" s="1"/>
  <c r="W436" i="31"/>
  <c r="T436" i="31" s="1"/>
  <c r="S436" i="31"/>
  <c r="V436" i="31" s="1"/>
  <c r="W435" i="31"/>
  <c r="W434" i="31"/>
  <c r="S434" i="31"/>
  <c r="V434" i="31" s="1"/>
  <c r="W433" i="31"/>
  <c r="U433" i="31" s="1"/>
  <c r="S433" i="31"/>
  <c r="V433" i="31" s="1"/>
  <c r="W432" i="31"/>
  <c r="T432" i="31" s="1"/>
  <c r="W431" i="31"/>
  <c r="T431" i="31" s="1"/>
  <c r="U431" i="31"/>
  <c r="W430" i="31"/>
  <c r="T430" i="31" s="1"/>
  <c r="V430" i="31"/>
  <c r="U430" i="31"/>
  <c r="S430" i="31"/>
  <c r="W429" i="31"/>
  <c r="U429" i="31" s="1"/>
  <c r="S429" i="31"/>
  <c r="V429" i="31" s="1"/>
  <c r="W428" i="31"/>
  <c r="T428" i="31" s="1"/>
  <c r="S428" i="31"/>
  <c r="V428" i="31" s="1"/>
  <c r="W427" i="31"/>
  <c r="W426" i="31"/>
  <c r="S426" i="31" s="1"/>
  <c r="V426" i="31" s="1"/>
  <c r="W425" i="31"/>
  <c r="U425" i="31" s="1"/>
  <c r="S425" i="31"/>
  <c r="V425" i="31" s="1"/>
  <c r="W424" i="31"/>
  <c r="T424" i="31" s="1"/>
  <c r="W423" i="31"/>
  <c r="T423" i="31" s="1"/>
  <c r="U423" i="31"/>
  <c r="W422" i="31"/>
  <c r="T422" i="31" s="1"/>
  <c r="V422" i="31"/>
  <c r="U422" i="31"/>
  <c r="S422" i="31"/>
  <c r="W421" i="31"/>
  <c r="U421" i="31" s="1"/>
  <c r="S421" i="31"/>
  <c r="V421" i="31" s="1"/>
  <c r="W420" i="31"/>
  <c r="T420" i="31" s="1"/>
  <c r="S420" i="31"/>
  <c r="V420" i="31" s="1"/>
  <c r="W419" i="31"/>
  <c r="W418" i="31"/>
  <c r="S418" i="31"/>
  <c r="V418" i="31" s="1"/>
  <c r="W417" i="31"/>
  <c r="U417" i="31" s="1"/>
  <c r="S417" i="31"/>
  <c r="V417" i="31" s="1"/>
  <c r="W416" i="31"/>
  <c r="T416" i="31" s="1"/>
  <c r="W415" i="31"/>
  <c r="T415" i="31" s="1"/>
  <c r="U415" i="31"/>
  <c r="W414" i="31"/>
  <c r="T414" i="31" s="1"/>
  <c r="V414" i="31"/>
  <c r="U414" i="31"/>
  <c r="S414" i="31"/>
  <c r="W413" i="31"/>
  <c r="U413" i="31" s="1"/>
  <c r="S413" i="31"/>
  <c r="V413" i="31" s="1"/>
  <c r="W412" i="31"/>
  <c r="T412" i="31" s="1"/>
  <c r="S412" i="31"/>
  <c r="V412" i="31" s="1"/>
  <c r="W411" i="31"/>
  <c r="W410" i="31"/>
  <c r="W409" i="31"/>
  <c r="U409" i="31" s="1"/>
  <c r="S409" i="31"/>
  <c r="V409" i="31" s="1"/>
  <c r="W408" i="31"/>
  <c r="T408" i="31" s="1"/>
  <c r="W407" i="31"/>
  <c r="T407" i="31" s="1"/>
  <c r="U407" i="31"/>
  <c r="W406" i="31"/>
  <c r="T406" i="31" s="1"/>
  <c r="V406" i="31"/>
  <c r="U406" i="31"/>
  <c r="S406" i="31"/>
  <c r="W405" i="31"/>
  <c r="U405" i="31" s="1"/>
  <c r="S405" i="31"/>
  <c r="V405" i="31" s="1"/>
  <c r="W404" i="31"/>
  <c r="T404" i="31" s="1"/>
  <c r="S404" i="31"/>
  <c r="V404" i="31" s="1"/>
  <c r="W403" i="31"/>
  <c r="W402" i="31"/>
  <c r="S402" i="31"/>
  <c r="V402" i="31" s="1"/>
  <c r="W401" i="31"/>
  <c r="U401" i="31" s="1"/>
  <c r="S401" i="31"/>
  <c r="V401" i="31" s="1"/>
  <c r="W400" i="31"/>
  <c r="T400" i="31" s="1"/>
  <c r="W399" i="31"/>
  <c r="T399" i="31" s="1"/>
  <c r="U399" i="31"/>
  <c r="W398" i="31"/>
  <c r="T398" i="31" s="1"/>
  <c r="V398" i="31"/>
  <c r="U398" i="31"/>
  <c r="S398" i="31"/>
  <c r="W397" i="31"/>
  <c r="U397" i="31" s="1"/>
  <c r="S397" i="31"/>
  <c r="V397" i="31" s="1"/>
  <c r="W396" i="31"/>
  <c r="T396" i="31" s="1"/>
  <c r="S396" i="31"/>
  <c r="V396" i="31" s="1"/>
  <c r="W395" i="31"/>
  <c r="W394" i="31"/>
  <c r="S394" i="31" s="1"/>
  <c r="V394" i="31" s="1"/>
  <c r="W393" i="31"/>
  <c r="U393" i="31" s="1"/>
  <c r="S393" i="31"/>
  <c r="V393" i="31" s="1"/>
  <c r="W392" i="31"/>
  <c r="T392" i="31" s="1"/>
  <c r="W391" i="31"/>
  <c r="T391" i="31" s="1"/>
  <c r="U391" i="31"/>
  <c r="W390" i="31"/>
  <c r="T390" i="31" s="1"/>
  <c r="V390" i="31"/>
  <c r="U390" i="31"/>
  <c r="S390" i="31"/>
  <c r="W389" i="31"/>
  <c r="U389" i="31" s="1"/>
  <c r="S389" i="31"/>
  <c r="V389" i="31" s="1"/>
  <c r="W388" i="31"/>
  <c r="T388" i="31" s="1"/>
  <c r="S388" i="31"/>
  <c r="V388" i="31" s="1"/>
  <c r="W387" i="31"/>
  <c r="W386" i="31"/>
  <c r="S386" i="31"/>
  <c r="V386" i="31" s="1"/>
  <c r="W385" i="31"/>
  <c r="U385" i="31" s="1"/>
  <c r="S385" i="31"/>
  <c r="V385" i="31" s="1"/>
  <c r="W384" i="31"/>
  <c r="T384" i="31" s="1"/>
  <c r="W383" i="31"/>
  <c r="T383" i="31" s="1"/>
  <c r="U383" i="31"/>
  <c r="W382" i="31"/>
  <c r="T382" i="31" s="1"/>
  <c r="V382" i="31"/>
  <c r="U382" i="31"/>
  <c r="S382" i="31"/>
  <c r="W381" i="31"/>
  <c r="U381" i="31" s="1"/>
  <c r="S381" i="31"/>
  <c r="V381" i="31" s="1"/>
  <c r="W380" i="31"/>
  <c r="T380" i="31" s="1"/>
  <c r="S380" i="31"/>
  <c r="V380" i="31" s="1"/>
  <c r="W379" i="31"/>
  <c r="W378" i="31"/>
  <c r="W377" i="31"/>
  <c r="U377" i="31" s="1"/>
  <c r="S377" i="31"/>
  <c r="V377" i="31" s="1"/>
  <c r="W376" i="31"/>
  <c r="T376" i="31" s="1"/>
  <c r="W375" i="31"/>
  <c r="T375" i="31" s="1"/>
  <c r="U375" i="31"/>
  <c r="W374" i="31"/>
  <c r="T374" i="31" s="1"/>
  <c r="V374" i="31"/>
  <c r="U374" i="31"/>
  <c r="S374" i="31"/>
  <c r="W373" i="31"/>
  <c r="U373" i="31" s="1"/>
  <c r="S373" i="31"/>
  <c r="V373" i="31" s="1"/>
  <c r="W372" i="31"/>
  <c r="T372" i="31" s="1"/>
  <c r="S372" i="31"/>
  <c r="V372" i="31" s="1"/>
  <c r="W371" i="31"/>
  <c r="W370" i="31"/>
  <c r="S370" i="31"/>
  <c r="V370" i="31" s="1"/>
  <c r="W369" i="31"/>
  <c r="U369" i="31" s="1"/>
  <c r="S369" i="31"/>
  <c r="V369" i="31" s="1"/>
  <c r="W368" i="31"/>
  <c r="T368" i="31" s="1"/>
  <c r="W367" i="31"/>
  <c r="T367" i="31" s="1"/>
  <c r="U367" i="31"/>
  <c r="W366" i="31"/>
  <c r="T366" i="31" s="1"/>
  <c r="V366" i="31"/>
  <c r="U366" i="31"/>
  <c r="S366" i="31"/>
  <c r="W365" i="31"/>
  <c r="U365" i="31" s="1"/>
  <c r="S365" i="31"/>
  <c r="V365" i="31" s="1"/>
  <c r="W364" i="31"/>
  <c r="T364" i="31" s="1"/>
  <c r="S364" i="31"/>
  <c r="V364" i="31" s="1"/>
  <c r="W363" i="31"/>
  <c r="W362" i="31"/>
  <c r="S362" i="31" s="1"/>
  <c r="V362" i="31" s="1"/>
  <c r="W361" i="31"/>
  <c r="U361" i="31" s="1"/>
  <c r="S361" i="31"/>
  <c r="V361" i="31" s="1"/>
  <c r="W360" i="31"/>
  <c r="T360" i="31" s="1"/>
  <c r="W359" i="31"/>
  <c r="T359" i="31" s="1"/>
  <c r="U359" i="31"/>
  <c r="W358" i="31"/>
  <c r="T358" i="31" s="1"/>
  <c r="V358" i="31"/>
  <c r="U358" i="31"/>
  <c r="S358" i="31"/>
  <c r="W357" i="31"/>
  <c r="U357" i="31" s="1"/>
  <c r="S357" i="31"/>
  <c r="V357" i="31" s="1"/>
  <c r="W356" i="31"/>
  <c r="T356" i="31" s="1"/>
  <c r="S356" i="31"/>
  <c r="V356" i="31" s="1"/>
  <c r="W355" i="31"/>
  <c r="W354" i="31"/>
  <c r="S354" i="31"/>
  <c r="V354" i="31" s="1"/>
  <c r="W353" i="31"/>
  <c r="U353" i="31" s="1"/>
  <c r="S353" i="31"/>
  <c r="V353" i="31" s="1"/>
  <c r="W352" i="31"/>
  <c r="T352" i="31" s="1"/>
  <c r="W351" i="31"/>
  <c r="T351" i="31" s="1"/>
  <c r="U351" i="31"/>
  <c r="W350" i="31"/>
  <c r="T350" i="31" s="1"/>
  <c r="V350" i="31"/>
  <c r="U350" i="31"/>
  <c r="S350" i="31"/>
  <c r="W349" i="31"/>
  <c r="U349" i="31" s="1"/>
  <c r="S349" i="31"/>
  <c r="V349" i="31" s="1"/>
  <c r="W348" i="31"/>
  <c r="T348" i="31" s="1"/>
  <c r="S348" i="31"/>
  <c r="V348" i="31" s="1"/>
  <c r="W347" i="31"/>
  <c r="W346" i="31"/>
  <c r="W345" i="31"/>
  <c r="U345" i="31" s="1"/>
  <c r="S345" i="31"/>
  <c r="V345" i="31" s="1"/>
  <c r="W344" i="31"/>
  <c r="T344" i="31" s="1"/>
  <c r="W343" i="31"/>
  <c r="T343" i="31" s="1"/>
  <c r="U343" i="31"/>
  <c r="W342" i="31"/>
  <c r="T342" i="31" s="1"/>
  <c r="V342" i="31"/>
  <c r="U342" i="31"/>
  <c r="S342" i="31"/>
  <c r="W341" i="31"/>
  <c r="U341" i="31" s="1"/>
  <c r="S341" i="31"/>
  <c r="V341" i="31" s="1"/>
  <c r="W340" i="31"/>
  <c r="T340" i="31" s="1"/>
  <c r="S340" i="31"/>
  <c r="V340" i="31" s="1"/>
  <c r="W339" i="31"/>
  <c r="W338" i="31"/>
  <c r="S338" i="31"/>
  <c r="V338" i="31" s="1"/>
  <c r="W337" i="31"/>
  <c r="U337" i="31" s="1"/>
  <c r="S337" i="31"/>
  <c r="V337" i="31" s="1"/>
  <c r="W336" i="31"/>
  <c r="T336" i="31" s="1"/>
  <c r="W335" i="31"/>
  <c r="T335" i="31" s="1"/>
  <c r="U335" i="31"/>
  <c r="W334" i="31"/>
  <c r="T334" i="31" s="1"/>
  <c r="V334" i="31"/>
  <c r="U334" i="31"/>
  <c r="S334" i="31"/>
  <c r="W333" i="31"/>
  <c r="U333" i="31" s="1"/>
  <c r="S333" i="31"/>
  <c r="V333" i="31" s="1"/>
  <c r="W332" i="31"/>
  <c r="T332" i="31" s="1"/>
  <c r="S332" i="31"/>
  <c r="V332" i="31" s="1"/>
  <c r="W331" i="31"/>
  <c r="W330" i="31"/>
  <c r="S330" i="31" s="1"/>
  <c r="V330" i="31" s="1"/>
  <c r="W329" i="31"/>
  <c r="U329" i="31" s="1"/>
  <c r="S329" i="31"/>
  <c r="V329" i="31" s="1"/>
  <c r="W328" i="31"/>
  <c r="T328" i="31" s="1"/>
  <c r="W327" i="31"/>
  <c r="T327" i="31" s="1"/>
  <c r="U327" i="31"/>
  <c r="W326" i="31"/>
  <c r="T326" i="31" s="1"/>
  <c r="V326" i="31"/>
  <c r="U326" i="31"/>
  <c r="S326" i="31"/>
  <c r="W325" i="31"/>
  <c r="U325" i="31" s="1"/>
  <c r="S325" i="31"/>
  <c r="V325" i="31" s="1"/>
  <c r="W324" i="31"/>
  <c r="T324" i="31" s="1"/>
  <c r="S324" i="31"/>
  <c r="V324" i="31" s="1"/>
  <c r="W323" i="31"/>
  <c r="W322" i="31"/>
  <c r="S322" i="31"/>
  <c r="V322" i="31" s="1"/>
  <c r="W321" i="31"/>
  <c r="U321" i="31" s="1"/>
  <c r="S321" i="31"/>
  <c r="V321" i="31" s="1"/>
  <c r="W320" i="31"/>
  <c r="T320" i="31" s="1"/>
  <c r="W319" i="31"/>
  <c r="T319" i="31" s="1"/>
  <c r="U319" i="31"/>
  <c r="W318" i="31"/>
  <c r="T318" i="31" s="1"/>
  <c r="V318" i="31"/>
  <c r="U318" i="31"/>
  <c r="S318" i="31"/>
  <c r="W317" i="31"/>
  <c r="U317" i="31" s="1"/>
  <c r="S317" i="31"/>
  <c r="V317" i="31" s="1"/>
  <c r="W316" i="31"/>
  <c r="T316" i="31" s="1"/>
  <c r="S316" i="31"/>
  <c r="V316" i="31" s="1"/>
  <c r="W315" i="31"/>
  <c r="W314" i="31"/>
  <c r="W313" i="31"/>
  <c r="U313" i="31" s="1"/>
  <c r="S313" i="31"/>
  <c r="V313" i="31" s="1"/>
  <c r="W312" i="31"/>
  <c r="T312" i="31" s="1"/>
  <c r="W311" i="31"/>
  <c r="T311" i="31" s="1"/>
  <c r="U311" i="31"/>
  <c r="W310" i="31"/>
  <c r="T310" i="31" s="1"/>
  <c r="V310" i="31"/>
  <c r="U310" i="31"/>
  <c r="S310" i="31"/>
  <c r="W309" i="31"/>
  <c r="U309" i="31" s="1"/>
  <c r="S309" i="31"/>
  <c r="V309" i="31" s="1"/>
  <c r="W308" i="31"/>
  <c r="T308" i="31" s="1"/>
  <c r="S308" i="31"/>
  <c r="V308" i="31" s="1"/>
  <c r="W307" i="31"/>
  <c r="W306" i="31"/>
  <c r="S306" i="31"/>
  <c r="V306" i="31" s="1"/>
  <c r="W305" i="31"/>
  <c r="U305" i="31" s="1"/>
  <c r="S305" i="31"/>
  <c r="V305" i="31" s="1"/>
  <c r="W304" i="31"/>
  <c r="T304" i="31" s="1"/>
  <c r="W303" i="31"/>
  <c r="T303" i="31" s="1"/>
  <c r="U303" i="31"/>
  <c r="W302" i="31"/>
  <c r="T302" i="31" s="1"/>
  <c r="V302" i="31"/>
  <c r="U302" i="31"/>
  <c r="S302" i="31"/>
  <c r="W301" i="31"/>
  <c r="U301" i="31" s="1"/>
  <c r="S301" i="31"/>
  <c r="V301" i="31" s="1"/>
  <c r="W300" i="31"/>
  <c r="T300" i="31" s="1"/>
  <c r="S300" i="31"/>
  <c r="V300" i="31" s="1"/>
  <c r="W299" i="31"/>
  <c r="W298" i="31"/>
  <c r="S298" i="31" s="1"/>
  <c r="V298" i="31" s="1"/>
  <c r="W297" i="31"/>
  <c r="U297" i="31" s="1"/>
  <c r="S297" i="31"/>
  <c r="V297" i="31" s="1"/>
  <c r="W296" i="31"/>
  <c r="T296" i="31" s="1"/>
  <c r="W295" i="31"/>
  <c r="T295" i="31" s="1"/>
  <c r="U295" i="31"/>
  <c r="W294" i="31"/>
  <c r="T294" i="31" s="1"/>
  <c r="V294" i="31"/>
  <c r="U294" i="31"/>
  <c r="S294" i="31"/>
  <c r="W293" i="31"/>
  <c r="U293" i="31" s="1"/>
  <c r="S293" i="31"/>
  <c r="V293" i="31" s="1"/>
  <c r="W292" i="31"/>
  <c r="T292" i="31" s="1"/>
  <c r="S292" i="31"/>
  <c r="V292" i="31" s="1"/>
  <c r="W291" i="31"/>
  <c r="W290" i="31"/>
  <c r="S290" i="31"/>
  <c r="V290" i="31" s="1"/>
  <c r="W289" i="31"/>
  <c r="U289" i="31" s="1"/>
  <c r="S289" i="31"/>
  <c r="V289" i="31" s="1"/>
  <c r="W288" i="31"/>
  <c r="T288" i="31" s="1"/>
  <c r="W287" i="31"/>
  <c r="T287" i="31" s="1"/>
  <c r="U287" i="31"/>
  <c r="W286" i="31"/>
  <c r="T286" i="31" s="1"/>
  <c r="V286" i="31"/>
  <c r="U286" i="31"/>
  <c r="S286" i="31"/>
  <c r="W285" i="31"/>
  <c r="U285" i="31" s="1"/>
  <c r="S285" i="31"/>
  <c r="V285" i="31" s="1"/>
  <c r="W284" i="31"/>
  <c r="T284" i="31" s="1"/>
  <c r="S284" i="31"/>
  <c r="V284" i="31" s="1"/>
  <c r="W283" i="31"/>
  <c r="W282" i="31"/>
  <c r="W281" i="31"/>
  <c r="U281" i="31" s="1"/>
  <c r="S281" i="31"/>
  <c r="V281" i="31" s="1"/>
  <c r="W280" i="31"/>
  <c r="T280" i="31" s="1"/>
  <c r="W279" i="31"/>
  <c r="T279" i="31" s="1"/>
  <c r="U279" i="31"/>
  <c r="W278" i="31"/>
  <c r="T278" i="31" s="1"/>
  <c r="V278" i="31"/>
  <c r="U278" i="31"/>
  <c r="S278" i="31"/>
  <c r="W277" i="31"/>
  <c r="U277" i="31" s="1"/>
  <c r="S277" i="31"/>
  <c r="V277" i="31" s="1"/>
  <c r="W276" i="31"/>
  <c r="T276" i="31" s="1"/>
  <c r="S276" i="31"/>
  <c r="V276" i="31" s="1"/>
  <c r="W275" i="31"/>
  <c r="W274" i="31"/>
  <c r="S274" i="31"/>
  <c r="V274" i="31" s="1"/>
  <c r="W273" i="31"/>
  <c r="U273" i="31" s="1"/>
  <c r="W272" i="31"/>
  <c r="T272" i="31" s="1"/>
  <c r="W271" i="31"/>
  <c r="T271" i="31" s="1"/>
  <c r="U271" i="31"/>
  <c r="W270" i="31"/>
  <c r="T270" i="31" s="1"/>
  <c r="V270" i="31"/>
  <c r="U270" i="31"/>
  <c r="S270" i="31"/>
  <c r="W269" i="31"/>
  <c r="U269" i="31" s="1"/>
  <c r="S269" i="31"/>
  <c r="V269" i="31" s="1"/>
  <c r="W268" i="31"/>
  <c r="T268" i="31" s="1"/>
  <c r="S268" i="31"/>
  <c r="V268" i="31" s="1"/>
  <c r="W267" i="31"/>
  <c r="W266" i="31"/>
  <c r="S266" i="31"/>
  <c r="V266" i="31" s="1"/>
  <c r="W265" i="31"/>
  <c r="U265" i="31" s="1"/>
  <c r="W264" i="31"/>
  <c r="T264" i="31" s="1"/>
  <c r="W263" i="31"/>
  <c r="T263" i="31" s="1"/>
  <c r="V263" i="31"/>
  <c r="U263" i="31"/>
  <c r="S263" i="31"/>
  <c r="W262" i="31"/>
  <c r="T262" i="31" s="1"/>
  <c r="V262" i="31"/>
  <c r="U262" i="31"/>
  <c r="S262" i="31"/>
  <c r="W261" i="31"/>
  <c r="U261" i="31" s="1"/>
  <c r="S261" i="31"/>
  <c r="V261" i="31" s="1"/>
  <c r="W260" i="31"/>
  <c r="T260" i="31" s="1"/>
  <c r="S260" i="31"/>
  <c r="V260" i="31" s="1"/>
  <c r="W259" i="31"/>
  <c r="W258" i="31"/>
  <c r="S258" i="31"/>
  <c r="V258" i="31" s="1"/>
  <c r="W257" i="31"/>
  <c r="U257" i="31" s="1"/>
  <c r="W256" i="31"/>
  <c r="T256" i="31" s="1"/>
  <c r="W255" i="31"/>
  <c r="T255" i="31" s="1"/>
  <c r="V255" i="31"/>
  <c r="U255" i="31"/>
  <c r="S255" i="31"/>
  <c r="W254" i="31"/>
  <c r="T254" i="31" s="1"/>
  <c r="V254" i="31"/>
  <c r="U254" i="31"/>
  <c r="S254" i="31"/>
  <c r="W253" i="31"/>
  <c r="U253" i="31" s="1"/>
  <c r="S253" i="31"/>
  <c r="V253" i="31" s="1"/>
  <c r="W252" i="31"/>
  <c r="T252" i="31" s="1"/>
  <c r="S252" i="31"/>
  <c r="V252" i="31" s="1"/>
  <c r="W251" i="31"/>
  <c r="W250" i="31"/>
  <c r="S250" i="31"/>
  <c r="V250" i="31" s="1"/>
  <c r="W249" i="31"/>
  <c r="U249" i="31" s="1"/>
  <c r="W248" i="31"/>
  <c r="T248" i="31" s="1"/>
  <c r="W247" i="31"/>
  <c r="T247" i="31" s="1"/>
  <c r="V247" i="31"/>
  <c r="U247" i="31"/>
  <c r="S247" i="31"/>
  <c r="W246" i="31"/>
  <c r="T246" i="31" s="1"/>
  <c r="V246" i="31"/>
  <c r="U246" i="31"/>
  <c r="S246" i="31"/>
  <c r="W245" i="31"/>
  <c r="U245" i="31" s="1"/>
  <c r="S245" i="31"/>
  <c r="V245" i="31" s="1"/>
  <c r="W244" i="31"/>
  <c r="T244" i="31" s="1"/>
  <c r="S244" i="31"/>
  <c r="V244" i="31" s="1"/>
  <c r="W243" i="31"/>
  <c r="W242" i="31"/>
  <c r="S242" i="31"/>
  <c r="V242" i="31" s="1"/>
  <c r="W241" i="31"/>
  <c r="U241" i="31" s="1"/>
  <c r="W240" i="31"/>
  <c r="T240" i="31" s="1"/>
  <c r="W239" i="31"/>
  <c r="T239" i="31" s="1"/>
  <c r="V239" i="31"/>
  <c r="U239" i="31"/>
  <c r="S239" i="31"/>
  <c r="W238" i="31"/>
  <c r="T238" i="31" s="1"/>
  <c r="V238" i="31"/>
  <c r="U238" i="31"/>
  <c r="S238" i="31"/>
  <c r="W237" i="31"/>
  <c r="U237" i="31" s="1"/>
  <c r="S237" i="31"/>
  <c r="V237" i="31" s="1"/>
  <c r="W236" i="31"/>
  <c r="T236" i="31" s="1"/>
  <c r="S236" i="31"/>
  <c r="V236" i="31" s="1"/>
  <c r="W235" i="31"/>
  <c r="W234" i="31"/>
  <c r="S234" i="31"/>
  <c r="V234" i="31" s="1"/>
  <c r="W233" i="31"/>
  <c r="U233" i="31" s="1"/>
  <c r="W232" i="31"/>
  <c r="T232" i="31" s="1"/>
  <c r="W231" i="31"/>
  <c r="T231" i="31" s="1"/>
  <c r="V231" i="31"/>
  <c r="U231" i="31"/>
  <c r="S231" i="31"/>
  <c r="W230" i="31"/>
  <c r="T230" i="31" s="1"/>
  <c r="V230" i="31"/>
  <c r="U230" i="31"/>
  <c r="S230" i="31"/>
  <c r="W229" i="31"/>
  <c r="U229" i="31" s="1"/>
  <c r="S229" i="31"/>
  <c r="V229" i="31" s="1"/>
  <c r="W228" i="31"/>
  <c r="T228" i="31" s="1"/>
  <c r="S228" i="31"/>
  <c r="V228" i="31" s="1"/>
  <c r="W227" i="31"/>
  <c r="W226" i="31"/>
  <c r="S226" i="31"/>
  <c r="V226" i="31" s="1"/>
  <c r="W225" i="31"/>
  <c r="U225" i="31" s="1"/>
  <c r="W224" i="31"/>
  <c r="T224" i="31" s="1"/>
  <c r="W223" i="31"/>
  <c r="T223" i="31" s="1"/>
  <c r="V223" i="31"/>
  <c r="U223" i="31"/>
  <c r="S223" i="31"/>
  <c r="W222" i="31"/>
  <c r="T222" i="31" s="1"/>
  <c r="V222" i="31"/>
  <c r="U222" i="31"/>
  <c r="S222" i="31"/>
  <c r="W221" i="31"/>
  <c r="U221" i="31" s="1"/>
  <c r="S221" i="31"/>
  <c r="V221" i="31" s="1"/>
  <c r="W220" i="31"/>
  <c r="T220" i="31" s="1"/>
  <c r="S220" i="31"/>
  <c r="V220" i="31" s="1"/>
  <c r="W219" i="31"/>
  <c r="W218" i="31"/>
  <c r="S218" i="31"/>
  <c r="V218" i="31" s="1"/>
  <c r="W217" i="31"/>
  <c r="U217" i="31" s="1"/>
  <c r="W216" i="31"/>
  <c r="T216" i="31" s="1"/>
  <c r="W215" i="31"/>
  <c r="T215" i="31" s="1"/>
  <c r="V215" i="31"/>
  <c r="U215" i="31"/>
  <c r="S215" i="31"/>
  <c r="W214" i="31"/>
  <c r="T214" i="31" s="1"/>
  <c r="V214" i="31"/>
  <c r="U214" i="31"/>
  <c r="S214" i="31"/>
  <c r="W213" i="31"/>
  <c r="U213" i="31" s="1"/>
  <c r="S213" i="31"/>
  <c r="V213" i="31" s="1"/>
  <c r="W212" i="31"/>
  <c r="T212" i="31" s="1"/>
  <c r="S212" i="31"/>
  <c r="V212" i="31" s="1"/>
  <c r="W211" i="31"/>
  <c r="W210" i="31"/>
  <c r="S210" i="31"/>
  <c r="V210" i="31" s="1"/>
  <c r="W209" i="31"/>
  <c r="U209" i="31" s="1"/>
  <c r="W208" i="31"/>
  <c r="T208" i="31" s="1"/>
  <c r="W207" i="31"/>
  <c r="T207" i="31" s="1"/>
  <c r="V207" i="31"/>
  <c r="U207" i="31"/>
  <c r="S207" i="31"/>
  <c r="W206" i="31"/>
  <c r="T206" i="31" s="1"/>
  <c r="V206" i="31"/>
  <c r="U206" i="31"/>
  <c r="S206" i="31"/>
  <c r="W205" i="31"/>
  <c r="U205" i="31" s="1"/>
  <c r="S205" i="31"/>
  <c r="V205" i="31" s="1"/>
  <c r="W204" i="31"/>
  <c r="T204" i="31" s="1"/>
  <c r="S204" i="31"/>
  <c r="V204" i="31" s="1"/>
  <c r="W203" i="31"/>
  <c r="W202" i="31"/>
  <c r="S202" i="31"/>
  <c r="V202" i="31" s="1"/>
  <c r="W201" i="31"/>
  <c r="U201" i="31" s="1"/>
  <c r="W200" i="31"/>
  <c r="T200" i="31" s="1"/>
  <c r="W199" i="31"/>
  <c r="T199" i="31" s="1"/>
  <c r="V199" i="31"/>
  <c r="U199" i="31"/>
  <c r="S199" i="31"/>
  <c r="W198" i="31"/>
  <c r="V198" i="31"/>
  <c r="U198" i="31"/>
  <c r="T198" i="31"/>
  <c r="S198" i="31"/>
  <c r="W197" i="31"/>
  <c r="U197" i="31" s="1"/>
  <c r="S197" i="31"/>
  <c r="V197" i="31" s="1"/>
  <c r="W196" i="31"/>
  <c r="T196" i="31" s="1"/>
  <c r="S196" i="31"/>
  <c r="V196" i="31" s="1"/>
  <c r="W195" i="31"/>
  <c r="W194" i="31"/>
  <c r="W193" i="31"/>
  <c r="U193" i="31" s="1"/>
  <c r="W192" i="31"/>
  <c r="T192" i="31" s="1"/>
  <c r="W191" i="31"/>
  <c r="T191" i="31" s="1"/>
  <c r="V191" i="31"/>
  <c r="U191" i="31"/>
  <c r="S191" i="31"/>
  <c r="W190" i="31"/>
  <c r="V190" i="31"/>
  <c r="U190" i="31"/>
  <c r="T190" i="31"/>
  <c r="S190" i="31"/>
  <c r="W189" i="31"/>
  <c r="U189" i="31" s="1"/>
  <c r="S189" i="31"/>
  <c r="V189" i="31" s="1"/>
  <c r="W188" i="31"/>
  <c r="T188" i="31" s="1"/>
  <c r="S188" i="31"/>
  <c r="V188" i="31" s="1"/>
  <c r="W187" i="31"/>
  <c r="W186" i="31"/>
  <c r="S186" i="31"/>
  <c r="V186" i="31" s="1"/>
  <c r="W185" i="31"/>
  <c r="U185" i="31" s="1"/>
  <c r="W184" i="31"/>
  <c r="T184" i="31" s="1"/>
  <c r="W183" i="31"/>
  <c r="T183" i="31" s="1"/>
  <c r="V183" i="31"/>
  <c r="U183" i="31"/>
  <c r="S183" i="31"/>
  <c r="W182" i="31"/>
  <c r="V182" i="31"/>
  <c r="U182" i="31"/>
  <c r="T182" i="31"/>
  <c r="S182" i="31"/>
  <c r="W181" i="31"/>
  <c r="U181" i="31" s="1"/>
  <c r="S181" i="31"/>
  <c r="V181" i="31" s="1"/>
  <c r="W180" i="31"/>
  <c r="T180" i="31" s="1"/>
  <c r="S180" i="31"/>
  <c r="V180" i="31" s="1"/>
  <c r="W179" i="31"/>
  <c r="W178" i="31"/>
  <c r="S178" i="31" s="1"/>
  <c r="V178" i="31" s="1"/>
  <c r="W177" i="31"/>
  <c r="U177" i="31" s="1"/>
  <c r="W176" i="31"/>
  <c r="T176" i="31" s="1"/>
  <c r="W175" i="31"/>
  <c r="T175" i="31" s="1"/>
  <c r="V175" i="31"/>
  <c r="U175" i="31"/>
  <c r="S175" i="31"/>
  <c r="W174" i="31"/>
  <c r="V174" i="31"/>
  <c r="U174" i="31"/>
  <c r="T174" i="31"/>
  <c r="S174" i="31"/>
  <c r="W173" i="31"/>
  <c r="U173" i="31" s="1"/>
  <c r="S173" i="31"/>
  <c r="V173" i="31" s="1"/>
  <c r="W172" i="31"/>
  <c r="T172" i="31" s="1"/>
  <c r="S172" i="31"/>
  <c r="V172" i="31" s="1"/>
  <c r="W171" i="31"/>
  <c r="W170" i="31"/>
  <c r="S170" i="31"/>
  <c r="V170" i="31" s="1"/>
  <c r="W169" i="31"/>
  <c r="U169" i="31" s="1"/>
  <c r="W168" i="31"/>
  <c r="T168" i="31" s="1"/>
  <c r="W167" i="31"/>
  <c r="T167" i="31" s="1"/>
  <c r="V167" i="31"/>
  <c r="U167" i="31"/>
  <c r="S167" i="31"/>
  <c r="W166" i="31"/>
  <c r="V166" i="31"/>
  <c r="U166" i="31"/>
  <c r="T166" i="31"/>
  <c r="S166" i="31"/>
  <c r="W165" i="31"/>
  <c r="U165" i="31" s="1"/>
  <c r="S165" i="31"/>
  <c r="V165" i="31" s="1"/>
  <c r="W164" i="31"/>
  <c r="T164" i="31" s="1"/>
  <c r="S164" i="31"/>
  <c r="V164" i="31" s="1"/>
  <c r="W163" i="31"/>
  <c r="W162" i="31"/>
  <c r="W161" i="31"/>
  <c r="U161" i="31" s="1"/>
  <c r="W160" i="31"/>
  <c r="T160" i="31" s="1"/>
  <c r="W159" i="31"/>
  <c r="T159" i="31" s="1"/>
  <c r="V159" i="31"/>
  <c r="U159" i="31"/>
  <c r="S159" i="31"/>
  <c r="W158" i="31"/>
  <c r="V158" i="31"/>
  <c r="U158" i="31"/>
  <c r="T158" i="31"/>
  <c r="S158" i="31"/>
  <c r="W157" i="31"/>
  <c r="U157" i="31" s="1"/>
  <c r="S157" i="31"/>
  <c r="V157" i="31" s="1"/>
  <c r="W156" i="31"/>
  <c r="T156" i="31" s="1"/>
  <c r="S156" i="31"/>
  <c r="V156" i="31" s="1"/>
  <c r="W155" i="31"/>
  <c r="W154" i="31"/>
  <c r="S154" i="31"/>
  <c r="V154" i="31" s="1"/>
  <c r="W153" i="31"/>
  <c r="U153" i="31" s="1"/>
  <c r="W152" i="31"/>
  <c r="T152" i="31" s="1"/>
  <c r="W151" i="31"/>
  <c r="T151" i="31" s="1"/>
  <c r="V151" i="31"/>
  <c r="U151" i="31"/>
  <c r="S151" i="31"/>
  <c r="W150" i="31"/>
  <c r="V150" i="31"/>
  <c r="U150" i="31"/>
  <c r="T150" i="31"/>
  <c r="S150" i="31"/>
  <c r="W149" i="31"/>
  <c r="U149" i="31" s="1"/>
  <c r="S149" i="31"/>
  <c r="V149" i="31" s="1"/>
  <c r="W148" i="31"/>
  <c r="T148" i="31" s="1"/>
  <c r="S148" i="31"/>
  <c r="V148" i="31" s="1"/>
  <c r="W147" i="31"/>
  <c r="W146" i="31"/>
  <c r="S146" i="31" s="1"/>
  <c r="V146" i="31" s="1"/>
  <c r="W145" i="31"/>
  <c r="U145" i="31" s="1"/>
  <c r="W144" i="31"/>
  <c r="T144" i="31" s="1"/>
  <c r="W143" i="31"/>
  <c r="T143" i="31" s="1"/>
  <c r="V143" i="31"/>
  <c r="U143" i="31"/>
  <c r="S143" i="31"/>
  <c r="W142" i="31"/>
  <c r="V142" i="31"/>
  <c r="U142" i="31"/>
  <c r="T142" i="31"/>
  <c r="S142" i="31"/>
  <c r="W141" i="31"/>
  <c r="U141" i="31" s="1"/>
  <c r="W140" i="31"/>
  <c r="T140" i="31" s="1"/>
  <c r="S140" i="31"/>
  <c r="V140" i="31" s="1"/>
  <c r="W139" i="31"/>
  <c r="W138" i="31"/>
  <c r="U138" i="31" s="1"/>
  <c r="S138" i="31"/>
  <c r="V138" i="31" s="1"/>
  <c r="W137" i="31"/>
  <c r="U137" i="31" s="1"/>
  <c r="W136" i="31"/>
  <c r="W135" i="31"/>
  <c r="T135" i="31" s="1"/>
  <c r="V135" i="31"/>
  <c r="U135" i="31"/>
  <c r="S135" i="31"/>
  <c r="W134" i="31"/>
  <c r="V134" i="31"/>
  <c r="U134" i="31"/>
  <c r="T134" i="31"/>
  <c r="S134" i="31"/>
  <c r="W133" i="31"/>
  <c r="U133" i="31" s="1"/>
  <c r="S133" i="31"/>
  <c r="V133" i="31" s="1"/>
  <c r="W132" i="31"/>
  <c r="T132" i="31" s="1"/>
  <c r="S132" i="31"/>
  <c r="V132" i="31" s="1"/>
  <c r="W131" i="31"/>
  <c r="S131" i="31"/>
  <c r="V131" i="31" s="1"/>
  <c r="W130" i="31"/>
  <c r="U130" i="31" s="1"/>
  <c r="T130" i="31"/>
  <c r="S130" i="31"/>
  <c r="V130" i="31" s="1"/>
  <c r="W129" i="31"/>
  <c r="U129" i="31" s="1"/>
  <c r="W128" i="31"/>
  <c r="W127" i="31"/>
  <c r="T127" i="31" s="1"/>
  <c r="V127" i="31"/>
  <c r="U127" i="31"/>
  <c r="S127" i="31"/>
  <c r="W126" i="31"/>
  <c r="V126" i="31"/>
  <c r="U126" i="31"/>
  <c r="T126" i="31"/>
  <c r="S126" i="31"/>
  <c r="W125" i="31"/>
  <c r="U125" i="31" s="1"/>
  <c r="W124" i="31"/>
  <c r="T124" i="31" s="1"/>
  <c r="S124" i="31"/>
  <c r="V124" i="31" s="1"/>
  <c r="W123" i="31"/>
  <c r="S123" i="31" s="1"/>
  <c r="V123" i="31" s="1"/>
  <c r="W122" i="31"/>
  <c r="U122" i="31" s="1"/>
  <c r="W121" i="31"/>
  <c r="U121" i="31" s="1"/>
  <c r="W120" i="31"/>
  <c r="W119" i="31"/>
  <c r="T119" i="31" s="1"/>
  <c r="V119" i="31"/>
  <c r="U119" i="31"/>
  <c r="S119" i="31"/>
  <c r="W118" i="31"/>
  <c r="V118" i="31"/>
  <c r="U118" i="31"/>
  <c r="T118" i="31"/>
  <c r="S118" i="31"/>
  <c r="W117" i="31"/>
  <c r="U117" i="31" s="1"/>
  <c r="S117" i="31"/>
  <c r="V117" i="31" s="1"/>
  <c r="W116" i="31"/>
  <c r="T116" i="31" s="1"/>
  <c r="S116" i="31"/>
  <c r="V116" i="31" s="1"/>
  <c r="W115" i="31"/>
  <c r="S115" i="31"/>
  <c r="V115" i="31" s="1"/>
  <c r="W114" i="31"/>
  <c r="U114" i="31" s="1"/>
  <c r="T114" i="31"/>
  <c r="S114" i="31"/>
  <c r="V114" i="31" s="1"/>
  <c r="W113" i="31"/>
  <c r="U113" i="31" s="1"/>
  <c r="W112" i="31"/>
  <c r="W111" i="31"/>
  <c r="T111" i="31" s="1"/>
  <c r="V111" i="31"/>
  <c r="U111" i="31"/>
  <c r="S111" i="31"/>
  <c r="W110" i="31"/>
  <c r="V110" i="31"/>
  <c r="U110" i="31"/>
  <c r="T110" i="31"/>
  <c r="S110" i="31"/>
  <c r="W109" i="31"/>
  <c r="U109" i="31" s="1"/>
  <c r="W108" i="31"/>
  <c r="T108" i="31" s="1"/>
  <c r="S108" i="31"/>
  <c r="V108" i="31" s="1"/>
  <c r="W107" i="31"/>
  <c r="W106" i="31"/>
  <c r="U106" i="31" s="1"/>
  <c r="S106" i="31"/>
  <c r="V106" i="31" s="1"/>
  <c r="W105" i="31"/>
  <c r="U105" i="31" s="1"/>
  <c r="W104" i="31"/>
  <c r="W103" i="31"/>
  <c r="T103" i="31" s="1"/>
  <c r="V103" i="31"/>
  <c r="U103" i="31"/>
  <c r="S103" i="31"/>
  <c r="W102" i="31"/>
  <c r="V102" i="31"/>
  <c r="U102" i="31"/>
  <c r="T102" i="31"/>
  <c r="S102" i="31"/>
  <c r="W101" i="31"/>
  <c r="U101" i="31" s="1"/>
  <c r="S101" i="31"/>
  <c r="V101" i="31" s="1"/>
  <c r="W100" i="31"/>
  <c r="T100" i="31" s="1"/>
  <c r="S100" i="31"/>
  <c r="V100" i="31" s="1"/>
  <c r="W99" i="31"/>
  <c r="S99" i="31"/>
  <c r="V99" i="31" s="1"/>
  <c r="W98" i="31"/>
  <c r="U98" i="31" s="1"/>
  <c r="T98" i="31"/>
  <c r="S98" i="31"/>
  <c r="V98" i="31" s="1"/>
  <c r="W97" i="31"/>
  <c r="U97" i="31" s="1"/>
  <c r="W96" i="31"/>
  <c r="W95" i="31"/>
  <c r="T95" i="31" s="1"/>
  <c r="V95" i="31"/>
  <c r="U95" i="31"/>
  <c r="S95" i="31"/>
  <c r="W94" i="31"/>
  <c r="V94" i="31"/>
  <c r="U94" i="31"/>
  <c r="T94" i="31"/>
  <c r="S94" i="31"/>
  <c r="W93" i="31"/>
  <c r="U93" i="31" s="1"/>
  <c r="W92" i="31"/>
  <c r="T92" i="31" s="1"/>
  <c r="S92" i="31"/>
  <c r="V92" i="31" s="1"/>
  <c r="W91" i="31"/>
  <c r="S91" i="31" s="1"/>
  <c r="V91" i="31" s="1"/>
  <c r="W90" i="31"/>
  <c r="U90" i="31" s="1"/>
  <c r="W89" i="31"/>
  <c r="U89" i="31" s="1"/>
  <c r="W88" i="31"/>
  <c r="W87" i="31"/>
  <c r="T87" i="31" s="1"/>
  <c r="V87" i="31"/>
  <c r="U87" i="31"/>
  <c r="S87" i="31"/>
  <c r="W86" i="31"/>
  <c r="V86" i="31"/>
  <c r="U86" i="31"/>
  <c r="T86" i="31"/>
  <c r="S86" i="31"/>
  <c r="W85" i="31"/>
  <c r="U85" i="31" s="1"/>
  <c r="S85" i="31"/>
  <c r="V85" i="31" s="1"/>
  <c r="W84" i="31"/>
  <c r="T84" i="31" s="1"/>
  <c r="S84" i="31"/>
  <c r="V84" i="31" s="1"/>
  <c r="W83" i="31"/>
  <c r="S83" i="31"/>
  <c r="V83" i="31" s="1"/>
  <c r="W82" i="31"/>
  <c r="U82" i="31" s="1"/>
  <c r="T82" i="31"/>
  <c r="W81" i="31"/>
  <c r="U81" i="31" s="1"/>
  <c r="W80" i="31"/>
  <c r="W79" i="31"/>
  <c r="T79" i="31" s="1"/>
  <c r="V79" i="31"/>
  <c r="U79" i="31"/>
  <c r="S79" i="31"/>
  <c r="W78" i="31"/>
  <c r="V78" i="31"/>
  <c r="U78" i="31"/>
  <c r="T78" i="31"/>
  <c r="S78" i="31"/>
  <c r="W77" i="31"/>
  <c r="U77" i="31" s="1"/>
  <c r="W76" i="31"/>
  <c r="T76" i="31" s="1"/>
  <c r="S76" i="31"/>
  <c r="V76" i="31" s="1"/>
  <c r="W75" i="31"/>
  <c r="W74" i="31"/>
  <c r="U74" i="31" s="1"/>
  <c r="S74" i="31"/>
  <c r="V74" i="31" s="1"/>
  <c r="W73" i="31"/>
  <c r="U73" i="31" s="1"/>
  <c r="W72" i="31"/>
  <c r="W71" i="31"/>
  <c r="T71" i="31" s="1"/>
  <c r="V71" i="31"/>
  <c r="U71" i="31"/>
  <c r="S71" i="31"/>
  <c r="W70" i="31"/>
  <c r="V70" i="31"/>
  <c r="U70" i="31"/>
  <c r="T70" i="31"/>
  <c r="S70" i="31"/>
  <c r="W69" i="31"/>
  <c r="U69" i="31" s="1"/>
  <c r="S69" i="31"/>
  <c r="V69" i="31" s="1"/>
  <c r="W68" i="31"/>
  <c r="T68" i="31" s="1"/>
  <c r="S68" i="31"/>
  <c r="V68" i="31" s="1"/>
  <c r="W67" i="31"/>
  <c r="S67" i="31"/>
  <c r="V67" i="31" s="1"/>
  <c r="W66" i="31"/>
  <c r="U66" i="31" s="1"/>
  <c r="T66" i="31"/>
  <c r="S66" i="31"/>
  <c r="V66" i="31" s="1"/>
  <c r="W65" i="31"/>
  <c r="U65" i="31" s="1"/>
  <c r="W64" i="31"/>
  <c r="W63" i="31"/>
  <c r="T63" i="31" s="1"/>
  <c r="V63" i="31"/>
  <c r="U63" i="31"/>
  <c r="S63" i="31"/>
  <c r="W62" i="31"/>
  <c r="V62" i="31"/>
  <c r="U62" i="31"/>
  <c r="T62" i="31"/>
  <c r="S62" i="31"/>
  <c r="W61" i="31"/>
  <c r="U61" i="31" s="1"/>
  <c r="W60" i="31"/>
  <c r="T60" i="31" s="1"/>
  <c r="S60" i="31"/>
  <c r="V60" i="31" s="1"/>
  <c r="W59" i="31"/>
  <c r="S59" i="31" s="1"/>
  <c r="V59" i="31" s="1"/>
  <c r="W58" i="31"/>
  <c r="U58" i="31" s="1"/>
  <c r="W57" i="31"/>
  <c r="U57" i="31" s="1"/>
  <c r="W56" i="31"/>
  <c r="W55" i="31"/>
  <c r="T55" i="31" s="1"/>
  <c r="V55" i="31"/>
  <c r="U55" i="31"/>
  <c r="S55" i="31"/>
  <c r="W54" i="31"/>
  <c r="V54" i="31"/>
  <c r="U54" i="31"/>
  <c r="T54" i="31"/>
  <c r="S54" i="31"/>
  <c r="W53" i="31"/>
  <c r="U53" i="31" s="1"/>
  <c r="S53" i="31"/>
  <c r="V53" i="31" s="1"/>
  <c r="W52" i="31"/>
  <c r="T52" i="31" s="1"/>
  <c r="S52" i="31"/>
  <c r="V52" i="31" s="1"/>
  <c r="W51" i="31"/>
  <c r="S51" i="31"/>
  <c r="V51" i="31" s="1"/>
  <c r="W50" i="31"/>
  <c r="U50" i="31" s="1"/>
  <c r="T50" i="31"/>
  <c r="W49" i="31"/>
  <c r="U49" i="31" s="1"/>
  <c r="W48" i="31"/>
  <c r="W47" i="31"/>
  <c r="T47" i="31" s="1"/>
  <c r="V47" i="31"/>
  <c r="U47" i="31"/>
  <c r="S47" i="31"/>
  <c r="W46" i="31"/>
  <c r="V46" i="31"/>
  <c r="U46" i="31"/>
  <c r="T46" i="31"/>
  <c r="S46" i="31"/>
  <c r="W45" i="31"/>
  <c r="U45" i="31" s="1"/>
  <c r="W44" i="31"/>
  <c r="T44" i="31" s="1"/>
  <c r="S44" i="31"/>
  <c r="V44" i="31" s="1"/>
  <c r="W43" i="31"/>
  <c r="W42" i="31"/>
  <c r="U42" i="31" s="1"/>
  <c r="S42" i="31"/>
  <c r="V42" i="31" s="1"/>
  <c r="W41" i="31"/>
  <c r="U41" i="31" s="1"/>
  <c r="W40" i="31"/>
  <c r="W39" i="31"/>
  <c r="T39" i="31" s="1"/>
  <c r="V39" i="31"/>
  <c r="U39" i="31"/>
  <c r="S39" i="31"/>
  <c r="W38" i="31"/>
  <c r="V38" i="31"/>
  <c r="U38" i="31"/>
  <c r="T38" i="31"/>
  <c r="S38" i="31"/>
  <c r="W37" i="31"/>
  <c r="U37" i="31" s="1"/>
  <c r="S37" i="31"/>
  <c r="V37" i="31" s="1"/>
  <c r="W36" i="31"/>
  <c r="T36" i="31" s="1"/>
  <c r="S36" i="31"/>
  <c r="V36" i="31" s="1"/>
  <c r="W35" i="31"/>
  <c r="S35" i="31"/>
  <c r="V35" i="31" s="1"/>
  <c r="W34" i="31"/>
  <c r="U34" i="31" s="1"/>
  <c r="T34" i="31"/>
  <c r="S34" i="31"/>
  <c r="V34" i="31" s="1"/>
  <c r="W33" i="31"/>
  <c r="U33" i="31" s="1"/>
  <c r="W32" i="31"/>
  <c r="W31" i="31"/>
  <c r="T31" i="31" s="1"/>
  <c r="V31" i="31"/>
  <c r="U31" i="31"/>
  <c r="S31" i="31"/>
  <c r="W30" i="31"/>
  <c r="V30" i="31"/>
  <c r="U30" i="31"/>
  <c r="T30" i="31"/>
  <c r="S30" i="31"/>
  <c r="W29" i="31"/>
  <c r="U29" i="31" s="1"/>
  <c r="W28" i="31"/>
  <c r="T28" i="31" s="1"/>
  <c r="S28" i="31"/>
  <c r="V28" i="31" s="1"/>
  <c r="W27" i="31"/>
  <c r="S27" i="31" s="1"/>
  <c r="V27" i="31" s="1"/>
  <c r="W26" i="31"/>
  <c r="U26" i="31" s="1"/>
  <c r="P26" i="31"/>
  <c r="W25" i="31"/>
  <c r="V25" i="31"/>
  <c r="U25" i="31"/>
  <c r="T25" i="31"/>
  <c r="S25" i="31"/>
  <c r="P25" i="31"/>
  <c r="W24" i="31"/>
  <c r="U24" i="31" s="1"/>
  <c r="S24" i="31"/>
  <c r="V24" i="31" s="1"/>
  <c r="P24" i="31"/>
  <c r="W23" i="31"/>
  <c r="V23" i="31"/>
  <c r="U23" i="31"/>
  <c r="T23" i="31"/>
  <c r="S23" i="31"/>
  <c r="P23" i="31"/>
  <c r="W22" i="31"/>
  <c r="U22" i="31" s="1"/>
  <c r="P22" i="31"/>
  <c r="W21" i="31"/>
  <c r="V21" i="31"/>
  <c r="U21" i="31"/>
  <c r="T21" i="31"/>
  <c r="S21" i="31"/>
  <c r="P21" i="31"/>
  <c r="W20" i="31"/>
  <c r="U20" i="31" s="1"/>
  <c r="S20" i="31"/>
  <c r="V20" i="31" s="1"/>
  <c r="P20" i="31"/>
  <c r="W19" i="31"/>
  <c r="U19" i="31"/>
  <c r="T19" i="31"/>
  <c r="S19" i="31"/>
  <c r="V19" i="31" s="1"/>
  <c r="P19" i="31"/>
  <c r="W18" i="31"/>
  <c r="U18" i="31" s="1"/>
  <c r="S18" i="31"/>
  <c r="V18" i="31" s="1"/>
  <c r="P18" i="31"/>
  <c r="W17" i="31"/>
  <c r="T17" i="31" s="1"/>
  <c r="U17" i="31"/>
  <c r="S17" i="31"/>
  <c r="V17" i="31" s="1"/>
  <c r="P17" i="31"/>
  <c r="W16" i="31"/>
  <c r="U16" i="31" s="1"/>
  <c r="S16" i="31"/>
  <c r="V16" i="31" s="1"/>
  <c r="P16" i="31"/>
  <c r="W15" i="31"/>
  <c r="T15" i="31" s="1"/>
  <c r="U15" i="31"/>
  <c r="S15" i="31"/>
  <c r="V15" i="31" s="1"/>
  <c r="W14" i="31"/>
  <c r="U14" i="31" s="1"/>
  <c r="S14" i="31"/>
  <c r="V14" i="31" s="1"/>
  <c r="W13" i="31"/>
  <c r="T13" i="31" s="1"/>
  <c r="W12" i="31"/>
  <c r="T12" i="31" s="1"/>
  <c r="W11" i="31"/>
  <c r="T11" i="31" s="1"/>
  <c r="V11" i="31"/>
  <c r="U11" i="31"/>
  <c r="S11" i="31"/>
  <c r="W10" i="31"/>
  <c r="T10" i="31" s="1"/>
  <c r="V10" i="31"/>
  <c r="U10" i="31"/>
  <c r="S10" i="31"/>
  <c r="W9" i="31"/>
  <c r="V9" i="31"/>
  <c r="U9" i="31"/>
  <c r="T9" i="31"/>
  <c r="S9" i="31"/>
  <c r="W8" i="31"/>
  <c r="U8" i="31" s="1"/>
  <c r="S8" i="31"/>
  <c r="V8" i="31" s="1"/>
  <c r="W7" i="31"/>
  <c r="U7" i="31" s="1"/>
  <c r="S7" i="31"/>
  <c r="V7" i="31" s="1"/>
  <c r="W6" i="31"/>
  <c r="U6" i="31" s="1"/>
  <c r="S6" i="31"/>
  <c r="V6" i="31" s="1"/>
  <c r="W5" i="31"/>
  <c r="T5" i="31" s="1"/>
  <c r="S5" i="31"/>
  <c r="W596" i="30"/>
  <c r="U596" i="30" s="1"/>
  <c r="S596" i="30"/>
  <c r="V596" i="30" s="1"/>
  <c r="W595" i="30"/>
  <c r="T595" i="30" s="1"/>
  <c r="W594" i="30"/>
  <c r="T594" i="30" s="1"/>
  <c r="W593" i="30"/>
  <c r="U593" i="30" s="1"/>
  <c r="S593" i="30"/>
  <c r="V593" i="30" s="1"/>
  <c r="W592" i="30"/>
  <c r="U592" i="30" s="1"/>
  <c r="S592" i="30"/>
  <c r="V592" i="30" s="1"/>
  <c r="W591" i="30"/>
  <c r="T591" i="30" s="1"/>
  <c r="V591" i="30"/>
  <c r="S591" i="30"/>
  <c r="W590" i="30"/>
  <c r="T590" i="30" s="1"/>
  <c r="U590" i="30"/>
  <c r="W589" i="30"/>
  <c r="T589" i="30" s="1"/>
  <c r="U589" i="30"/>
  <c r="S589" i="30"/>
  <c r="V589" i="30" s="1"/>
  <c r="W588" i="30"/>
  <c r="U588" i="30" s="1"/>
  <c r="S588" i="30"/>
  <c r="V588" i="30" s="1"/>
  <c r="W587" i="30"/>
  <c r="T587" i="30" s="1"/>
  <c r="W586" i="30"/>
  <c r="T586" i="30" s="1"/>
  <c r="W585" i="30"/>
  <c r="U585" i="30" s="1"/>
  <c r="S585" i="30"/>
  <c r="V585" i="30" s="1"/>
  <c r="W584" i="30"/>
  <c r="U584" i="30" s="1"/>
  <c r="S584" i="30"/>
  <c r="V584" i="30" s="1"/>
  <c r="W583" i="30"/>
  <c r="T583" i="30" s="1"/>
  <c r="V583" i="30"/>
  <c r="S583" i="30"/>
  <c r="W582" i="30"/>
  <c r="T582" i="30" s="1"/>
  <c r="U582" i="30"/>
  <c r="W581" i="30"/>
  <c r="T581" i="30" s="1"/>
  <c r="U581" i="30"/>
  <c r="S581" i="30"/>
  <c r="V581" i="30" s="1"/>
  <c r="W580" i="30"/>
  <c r="U580" i="30" s="1"/>
  <c r="S580" i="30"/>
  <c r="V580" i="30" s="1"/>
  <c r="W579" i="30"/>
  <c r="T579" i="30" s="1"/>
  <c r="W578" i="30"/>
  <c r="T578" i="30" s="1"/>
  <c r="W577" i="30"/>
  <c r="U577" i="30" s="1"/>
  <c r="S577" i="30"/>
  <c r="V577" i="30" s="1"/>
  <c r="W576" i="30"/>
  <c r="U576" i="30" s="1"/>
  <c r="S576" i="30"/>
  <c r="V576" i="30" s="1"/>
  <c r="W575" i="30"/>
  <c r="T575" i="30" s="1"/>
  <c r="V575" i="30"/>
  <c r="S575" i="30"/>
  <c r="W574" i="30"/>
  <c r="T574" i="30" s="1"/>
  <c r="U574" i="30"/>
  <c r="W573" i="30"/>
  <c r="T573" i="30" s="1"/>
  <c r="U573" i="30"/>
  <c r="S573" i="30"/>
  <c r="V573" i="30" s="1"/>
  <c r="W572" i="30"/>
  <c r="U572" i="30" s="1"/>
  <c r="S572" i="30"/>
  <c r="V572" i="30" s="1"/>
  <c r="W571" i="30"/>
  <c r="T571" i="30" s="1"/>
  <c r="W570" i="30"/>
  <c r="T570" i="30" s="1"/>
  <c r="W569" i="30"/>
  <c r="U569" i="30" s="1"/>
  <c r="S569" i="30"/>
  <c r="V569" i="30" s="1"/>
  <c r="W568" i="30"/>
  <c r="U568" i="30" s="1"/>
  <c r="S568" i="30"/>
  <c r="V568" i="30" s="1"/>
  <c r="W567" i="30"/>
  <c r="T567" i="30" s="1"/>
  <c r="V567" i="30"/>
  <c r="S567" i="30"/>
  <c r="W566" i="30"/>
  <c r="T566" i="30" s="1"/>
  <c r="U566" i="30"/>
  <c r="W565" i="30"/>
  <c r="T565" i="30" s="1"/>
  <c r="U565" i="30"/>
  <c r="S565" i="30"/>
  <c r="V565" i="30" s="1"/>
  <c r="W564" i="30"/>
  <c r="U564" i="30" s="1"/>
  <c r="S564" i="30"/>
  <c r="V564" i="30" s="1"/>
  <c r="W563" i="30"/>
  <c r="T563" i="30" s="1"/>
  <c r="W562" i="30"/>
  <c r="T562" i="30" s="1"/>
  <c r="W561" i="30"/>
  <c r="U561" i="30" s="1"/>
  <c r="S561" i="30"/>
  <c r="V561" i="30" s="1"/>
  <c r="W560" i="30"/>
  <c r="U560" i="30" s="1"/>
  <c r="S560" i="30"/>
  <c r="V560" i="30" s="1"/>
  <c r="W559" i="30"/>
  <c r="T559" i="30" s="1"/>
  <c r="V559" i="30"/>
  <c r="S559" i="30"/>
  <c r="W558" i="30"/>
  <c r="T558" i="30" s="1"/>
  <c r="U558" i="30"/>
  <c r="W557" i="30"/>
  <c r="T557" i="30" s="1"/>
  <c r="U557" i="30"/>
  <c r="S557" i="30"/>
  <c r="V557" i="30" s="1"/>
  <c r="W556" i="30"/>
  <c r="U556" i="30" s="1"/>
  <c r="S556" i="30"/>
  <c r="V556" i="30" s="1"/>
  <c r="W555" i="30"/>
  <c r="T555" i="30" s="1"/>
  <c r="W554" i="30"/>
  <c r="T554" i="30" s="1"/>
  <c r="W553" i="30"/>
  <c r="U553" i="30" s="1"/>
  <c r="S553" i="30"/>
  <c r="V553" i="30" s="1"/>
  <c r="W552" i="30"/>
  <c r="U552" i="30" s="1"/>
  <c r="S552" i="30"/>
  <c r="V552" i="30" s="1"/>
  <c r="W551" i="30"/>
  <c r="T551" i="30" s="1"/>
  <c r="V551" i="30"/>
  <c r="S551" i="30"/>
  <c r="W550" i="30"/>
  <c r="T550" i="30" s="1"/>
  <c r="U550" i="30"/>
  <c r="W549" i="30"/>
  <c r="T549" i="30" s="1"/>
  <c r="U549" i="30"/>
  <c r="S549" i="30"/>
  <c r="V549" i="30" s="1"/>
  <c r="W548" i="30"/>
  <c r="U548" i="30" s="1"/>
  <c r="S548" i="30"/>
  <c r="V548" i="30" s="1"/>
  <c r="W547" i="30"/>
  <c r="T547" i="30" s="1"/>
  <c r="W546" i="30"/>
  <c r="T546" i="30" s="1"/>
  <c r="W545" i="30"/>
  <c r="U545" i="30" s="1"/>
  <c r="S545" i="30"/>
  <c r="V545" i="30" s="1"/>
  <c r="W544" i="30"/>
  <c r="U544" i="30" s="1"/>
  <c r="S544" i="30"/>
  <c r="V544" i="30" s="1"/>
  <c r="W543" i="30"/>
  <c r="T543" i="30" s="1"/>
  <c r="V543" i="30"/>
  <c r="S543" i="30"/>
  <c r="W542" i="30"/>
  <c r="T542" i="30" s="1"/>
  <c r="U542" i="30"/>
  <c r="W541" i="30"/>
  <c r="T541" i="30" s="1"/>
  <c r="U541" i="30"/>
  <c r="S541" i="30"/>
  <c r="V541" i="30" s="1"/>
  <c r="W540" i="30"/>
  <c r="U540" i="30" s="1"/>
  <c r="S540" i="30"/>
  <c r="V540" i="30" s="1"/>
  <c r="W539" i="30"/>
  <c r="T539" i="30" s="1"/>
  <c r="W538" i="30"/>
  <c r="T538" i="30" s="1"/>
  <c r="W537" i="30"/>
  <c r="U537" i="30" s="1"/>
  <c r="S537" i="30"/>
  <c r="V537" i="30" s="1"/>
  <c r="W536" i="30"/>
  <c r="U536" i="30" s="1"/>
  <c r="S536" i="30"/>
  <c r="V536" i="30" s="1"/>
  <c r="W535" i="30"/>
  <c r="T535" i="30" s="1"/>
  <c r="V535" i="30"/>
  <c r="S535" i="30"/>
  <c r="W534" i="30"/>
  <c r="T534" i="30" s="1"/>
  <c r="U534" i="30"/>
  <c r="W533" i="30"/>
  <c r="T533" i="30" s="1"/>
  <c r="U533" i="30"/>
  <c r="S533" i="30"/>
  <c r="V533" i="30" s="1"/>
  <c r="W532" i="30"/>
  <c r="U532" i="30" s="1"/>
  <c r="S532" i="30"/>
  <c r="V532" i="30" s="1"/>
  <c r="W531" i="30"/>
  <c r="T531" i="30" s="1"/>
  <c r="W530" i="30"/>
  <c r="T530" i="30" s="1"/>
  <c r="W529" i="30"/>
  <c r="U529" i="30" s="1"/>
  <c r="S529" i="30"/>
  <c r="V529" i="30" s="1"/>
  <c r="W528" i="30"/>
  <c r="U528" i="30" s="1"/>
  <c r="S528" i="30"/>
  <c r="V528" i="30" s="1"/>
  <c r="W527" i="30"/>
  <c r="T527" i="30" s="1"/>
  <c r="V527" i="30"/>
  <c r="S527" i="30"/>
  <c r="W526" i="30"/>
  <c r="T526" i="30" s="1"/>
  <c r="U526" i="30"/>
  <c r="W525" i="30"/>
  <c r="T525" i="30" s="1"/>
  <c r="U525" i="30"/>
  <c r="S525" i="30"/>
  <c r="V525" i="30" s="1"/>
  <c r="W524" i="30"/>
  <c r="U524" i="30" s="1"/>
  <c r="S524" i="30"/>
  <c r="V524" i="30" s="1"/>
  <c r="W523" i="30"/>
  <c r="T523" i="30" s="1"/>
  <c r="W522" i="30"/>
  <c r="T522" i="30" s="1"/>
  <c r="W521" i="30"/>
  <c r="U521" i="30" s="1"/>
  <c r="S521" i="30"/>
  <c r="V521" i="30" s="1"/>
  <c r="W520" i="30"/>
  <c r="U520" i="30" s="1"/>
  <c r="S520" i="30"/>
  <c r="V520" i="30" s="1"/>
  <c r="W519" i="30"/>
  <c r="T519" i="30" s="1"/>
  <c r="V519" i="30"/>
  <c r="S519" i="30"/>
  <c r="W518" i="30"/>
  <c r="T518" i="30" s="1"/>
  <c r="U518" i="30"/>
  <c r="W517" i="30"/>
  <c r="T517" i="30" s="1"/>
  <c r="U517" i="30"/>
  <c r="S517" i="30"/>
  <c r="V517" i="30" s="1"/>
  <c r="W516" i="30"/>
  <c r="U516" i="30" s="1"/>
  <c r="S516" i="30"/>
  <c r="V516" i="30" s="1"/>
  <c r="W515" i="30"/>
  <c r="T515" i="30" s="1"/>
  <c r="W514" i="30"/>
  <c r="T514" i="30" s="1"/>
  <c r="W513" i="30"/>
  <c r="U513" i="30" s="1"/>
  <c r="S513" i="30"/>
  <c r="V513" i="30" s="1"/>
  <c r="W512" i="30"/>
  <c r="U512" i="30" s="1"/>
  <c r="S512" i="30"/>
  <c r="V512" i="30" s="1"/>
  <c r="W511" i="30"/>
  <c r="T511" i="30" s="1"/>
  <c r="V511" i="30"/>
  <c r="S511" i="30"/>
  <c r="W510" i="30"/>
  <c r="T510" i="30" s="1"/>
  <c r="U510" i="30"/>
  <c r="W509" i="30"/>
  <c r="T509" i="30" s="1"/>
  <c r="U509" i="30"/>
  <c r="S509" i="30"/>
  <c r="V509" i="30" s="1"/>
  <c r="W508" i="30"/>
  <c r="U508" i="30" s="1"/>
  <c r="S508" i="30"/>
  <c r="V508" i="30" s="1"/>
  <c r="W507" i="30"/>
  <c r="T507" i="30" s="1"/>
  <c r="W506" i="30"/>
  <c r="T506" i="30" s="1"/>
  <c r="W505" i="30"/>
  <c r="U505" i="30" s="1"/>
  <c r="S505" i="30"/>
  <c r="V505" i="30" s="1"/>
  <c r="W504" i="30"/>
  <c r="U504" i="30" s="1"/>
  <c r="S504" i="30"/>
  <c r="V504" i="30" s="1"/>
  <c r="W503" i="30"/>
  <c r="T503" i="30" s="1"/>
  <c r="V503" i="30"/>
  <c r="S503" i="30"/>
  <c r="W502" i="30"/>
  <c r="T502" i="30" s="1"/>
  <c r="U502" i="30"/>
  <c r="W501" i="30"/>
  <c r="T501" i="30" s="1"/>
  <c r="U501" i="30"/>
  <c r="S501" i="30"/>
  <c r="V501" i="30" s="1"/>
  <c r="W500" i="30"/>
  <c r="U500" i="30" s="1"/>
  <c r="S500" i="30"/>
  <c r="V500" i="30" s="1"/>
  <c r="W499" i="30"/>
  <c r="T499" i="30" s="1"/>
  <c r="W498" i="30"/>
  <c r="T498" i="30" s="1"/>
  <c r="W497" i="30"/>
  <c r="U497" i="30" s="1"/>
  <c r="S497" i="30"/>
  <c r="V497" i="30" s="1"/>
  <c r="W496" i="30"/>
  <c r="U496" i="30" s="1"/>
  <c r="S496" i="30"/>
  <c r="V496" i="30" s="1"/>
  <c r="W495" i="30"/>
  <c r="T495" i="30" s="1"/>
  <c r="V495" i="30"/>
  <c r="S495" i="30"/>
  <c r="W494" i="30"/>
  <c r="T494" i="30" s="1"/>
  <c r="U494" i="30"/>
  <c r="W493" i="30"/>
  <c r="T493" i="30" s="1"/>
  <c r="U493" i="30"/>
  <c r="S493" i="30"/>
  <c r="V493" i="30" s="1"/>
  <c r="W492" i="30"/>
  <c r="U492" i="30" s="1"/>
  <c r="S492" i="30"/>
  <c r="V492" i="30" s="1"/>
  <c r="W491" i="30"/>
  <c r="T491" i="30" s="1"/>
  <c r="W490" i="30"/>
  <c r="W489" i="30"/>
  <c r="S489" i="30"/>
  <c r="V489" i="30" s="1"/>
  <c r="W488" i="30"/>
  <c r="U488" i="30" s="1"/>
  <c r="S488" i="30"/>
  <c r="V488" i="30" s="1"/>
  <c r="W487" i="30"/>
  <c r="T487" i="30" s="1"/>
  <c r="V487" i="30"/>
  <c r="S487" i="30"/>
  <c r="W486" i="30"/>
  <c r="T486" i="30" s="1"/>
  <c r="U486" i="30"/>
  <c r="W485" i="30"/>
  <c r="T485" i="30" s="1"/>
  <c r="U485" i="30"/>
  <c r="S485" i="30"/>
  <c r="V485" i="30" s="1"/>
  <c r="W484" i="30"/>
  <c r="U484" i="30" s="1"/>
  <c r="S484" i="30"/>
  <c r="V484" i="30" s="1"/>
  <c r="W483" i="30"/>
  <c r="T483" i="30" s="1"/>
  <c r="W482" i="30"/>
  <c r="W481" i="30"/>
  <c r="S481" i="30"/>
  <c r="V481" i="30" s="1"/>
  <c r="W480" i="30"/>
  <c r="U480" i="30" s="1"/>
  <c r="S480" i="30"/>
  <c r="V480" i="30" s="1"/>
  <c r="W479" i="30"/>
  <c r="T479" i="30" s="1"/>
  <c r="V479" i="30"/>
  <c r="S479" i="30"/>
  <c r="W478" i="30"/>
  <c r="T478" i="30" s="1"/>
  <c r="U478" i="30"/>
  <c r="W477" i="30"/>
  <c r="T477" i="30" s="1"/>
  <c r="U477" i="30"/>
  <c r="S477" i="30"/>
  <c r="V477" i="30" s="1"/>
  <c r="W476" i="30"/>
  <c r="U476" i="30" s="1"/>
  <c r="S476" i="30"/>
  <c r="V476" i="30" s="1"/>
  <c r="W475" i="30"/>
  <c r="T475" i="30" s="1"/>
  <c r="W474" i="30"/>
  <c r="W473" i="30"/>
  <c r="S473" i="30"/>
  <c r="V473" i="30" s="1"/>
  <c r="W472" i="30"/>
  <c r="U472" i="30" s="1"/>
  <c r="S472" i="30"/>
  <c r="V472" i="30" s="1"/>
  <c r="W471" i="30"/>
  <c r="T471" i="30" s="1"/>
  <c r="V471" i="30"/>
  <c r="S471" i="30"/>
  <c r="W470" i="30"/>
  <c r="T470" i="30" s="1"/>
  <c r="U470" i="30"/>
  <c r="W469" i="30"/>
  <c r="T469" i="30" s="1"/>
  <c r="U469" i="30"/>
  <c r="S469" i="30"/>
  <c r="V469" i="30" s="1"/>
  <c r="W468" i="30"/>
  <c r="U468" i="30" s="1"/>
  <c r="S468" i="30"/>
  <c r="V468" i="30" s="1"/>
  <c r="W467" i="30"/>
  <c r="T467" i="30" s="1"/>
  <c r="W466" i="30"/>
  <c r="W465" i="30"/>
  <c r="S465" i="30"/>
  <c r="V465" i="30" s="1"/>
  <c r="W464" i="30"/>
  <c r="U464" i="30" s="1"/>
  <c r="S464" i="30"/>
  <c r="V464" i="30" s="1"/>
  <c r="W463" i="30"/>
  <c r="T463" i="30" s="1"/>
  <c r="V463" i="30"/>
  <c r="S463" i="30"/>
  <c r="W462" i="30"/>
  <c r="T462" i="30" s="1"/>
  <c r="U462" i="30"/>
  <c r="W461" i="30"/>
  <c r="T461" i="30" s="1"/>
  <c r="U461" i="30"/>
  <c r="S461" i="30"/>
  <c r="V461" i="30" s="1"/>
  <c r="W460" i="30"/>
  <c r="U460" i="30" s="1"/>
  <c r="S460" i="30"/>
  <c r="V460" i="30" s="1"/>
  <c r="W459" i="30"/>
  <c r="T459" i="30" s="1"/>
  <c r="W458" i="30"/>
  <c r="W457" i="30"/>
  <c r="S457" i="30"/>
  <c r="V457" i="30" s="1"/>
  <c r="W456" i="30"/>
  <c r="U456" i="30" s="1"/>
  <c r="S456" i="30"/>
  <c r="V456" i="30" s="1"/>
  <c r="W455" i="30"/>
  <c r="T455" i="30" s="1"/>
  <c r="V455" i="30"/>
  <c r="S455" i="30"/>
  <c r="W454" i="30"/>
  <c r="T454" i="30" s="1"/>
  <c r="U454" i="30"/>
  <c r="W453" i="30"/>
  <c r="T453" i="30" s="1"/>
  <c r="U453" i="30"/>
  <c r="S453" i="30"/>
  <c r="V453" i="30" s="1"/>
  <c r="W452" i="30"/>
  <c r="U452" i="30" s="1"/>
  <c r="S452" i="30"/>
  <c r="V452" i="30" s="1"/>
  <c r="W451" i="30"/>
  <c r="T451" i="30" s="1"/>
  <c r="W450" i="30"/>
  <c r="W449" i="30"/>
  <c r="S449" i="30"/>
  <c r="V449" i="30" s="1"/>
  <c r="W448" i="30"/>
  <c r="U448" i="30" s="1"/>
  <c r="S448" i="30"/>
  <c r="V448" i="30" s="1"/>
  <c r="W447" i="30"/>
  <c r="T447" i="30" s="1"/>
  <c r="V447" i="30"/>
  <c r="S447" i="30"/>
  <c r="W446" i="30"/>
  <c r="T446" i="30" s="1"/>
  <c r="U446" i="30"/>
  <c r="W445" i="30"/>
  <c r="T445" i="30" s="1"/>
  <c r="U445" i="30"/>
  <c r="S445" i="30"/>
  <c r="V445" i="30" s="1"/>
  <c r="W444" i="30"/>
  <c r="U444" i="30" s="1"/>
  <c r="S444" i="30"/>
  <c r="V444" i="30" s="1"/>
  <c r="W443" i="30"/>
  <c r="T443" i="30" s="1"/>
  <c r="W442" i="30"/>
  <c r="W441" i="30"/>
  <c r="S441" i="30"/>
  <c r="V441" i="30" s="1"/>
  <c r="W440" i="30"/>
  <c r="U440" i="30" s="1"/>
  <c r="S440" i="30"/>
  <c r="V440" i="30" s="1"/>
  <c r="W439" i="30"/>
  <c r="T439" i="30" s="1"/>
  <c r="V439" i="30"/>
  <c r="S439" i="30"/>
  <c r="W438" i="30"/>
  <c r="T438" i="30" s="1"/>
  <c r="U438" i="30"/>
  <c r="W437" i="30"/>
  <c r="T437" i="30" s="1"/>
  <c r="U437" i="30"/>
  <c r="S437" i="30"/>
  <c r="V437" i="30" s="1"/>
  <c r="W436" i="30"/>
  <c r="U436" i="30" s="1"/>
  <c r="S436" i="30"/>
  <c r="V436" i="30" s="1"/>
  <c r="W435" i="30"/>
  <c r="T435" i="30" s="1"/>
  <c r="W434" i="30"/>
  <c r="W433" i="30"/>
  <c r="S433" i="30"/>
  <c r="V433" i="30" s="1"/>
  <c r="W432" i="30"/>
  <c r="U432" i="30" s="1"/>
  <c r="S432" i="30"/>
  <c r="V432" i="30" s="1"/>
  <c r="W431" i="30"/>
  <c r="T431" i="30" s="1"/>
  <c r="V431" i="30"/>
  <c r="S431" i="30"/>
  <c r="W430" i="30"/>
  <c r="T430" i="30" s="1"/>
  <c r="U430" i="30"/>
  <c r="W429" i="30"/>
  <c r="T429" i="30" s="1"/>
  <c r="U429" i="30"/>
  <c r="S429" i="30"/>
  <c r="V429" i="30" s="1"/>
  <c r="W428" i="30"/>
  <c r="U428" i="30" s="1"/>
  <c r="S428" i="30"/>
  <c r="V428" i="30" s="1"/>
  <c r="W427" i="30"/>
  <c r="T427" i="30" s="1"/>
  <c r="W426" i="30"/>
  <c r="W425" i="30"/>
  <c r="S425" i="30"/>
  <c r="V425" i="30" s="1"/>
  <c r="W424" i="30"/>
  <c r="U424" i="30" s="1"/>
  <c r="S424" i="30"/>
  <c r="V424" i="30" s="1"/>
  <c r="W423" i="30"/>
  <c r="T423" i="30" s="1"/>
  <c r="V423" i="30"/>
  <c r="S423" i="30"/>
  <c r="W422" i="30"/>
  <c r="T422" i="30" s="1"/>
  <c r="U422" i="30"/>
  <c r="W421" i="30"/>
  <c r="T421" i="30" s="1"/>
  <c r="U421" i="30"/>
  <c r="S421" i="30"/>
  <c r="V421" i="30" s="1"/>
  <c r="W420" i="30"/>
  <c r="U420" i="30" s="1"/>
  <c r="S420" i="30"/>
  <c r="V420" i="30" s="1"/>
  <c r="W419" i="30"/>
  <c r="T419" i="30" s="1"/>
  <c r="W418" i="30"/>
  <c r="W417" i="30"/>
  <c r="S417" i="30"/>
  <c r="V417" i="30" s="1"/>
  <c r="W416" i="30"/>
  <c r="U416" i="30" s="1"/>
  <c r="S416" i="30"/>
  <c r="V416" i="30" s="1"/>
  <c r="W415" i="30"/>
  <c r="T415" i="30" s="1"/>
  <c r="V415" i="30"/>
  <c r="S415" i="30"/>
  <c r="W414" i="30"/>
  <c r="T414" i="30" s="1"/>
  <c r="U414" i="30"/>
  <c r="W413" i="30"/>
  <c r="T413" i="30" s="1"/>
  <c r="U413" i="30"/>
  <c r="S413" i="30"/>
  <c r="V413" i="30" s="1"/>
  <c r="W412" i="30"/>
  <c r="U412" i="30" s="1"/>
  <c r="S412" i="30"/>
  <c r="V412" i="30" s="1"/>
  <c r="W411" i="30"/>
  <c r="T411" i="30" s="1"/>
  <c r="W410" i="30"/>
  <c r="W409" i="30"/>
  <c r="S409" i="30"/>
  <c r="V409" i="30" s="1"/>
  <c r="W408" i="30"/>
  <c r="U408" i="30" s="1"/>
  <c r="S408" i="30"/>
  <c r="V408" i="30" s="1"/>
  <c r="W407" i="30"/>
  <c r="T407" i="30" s="1"/>
  <c r="V407" i="30"/>
  <c r="S407" i="30"/>
  <c r="W406" i="30"/>
  <c r="T406" i="30" s="1"/>
  <c r="U406" i="30"/>
  <c r="W405" i="30"/>
  <c r="T405" i="30" s="1"/>
  <c r="U405" i="30"/>
  <c r="S405" i="30"/>
  <c r="V405" i="30" s="1"/>
  <c r="W404" i="30"/>
  <c r="U404" i="30" s="1"/>
  <c r="S404" i="30"/>
  <c r="V404" i="30" s="1"/>
  <c r="W403" i="30"/>
  <c r="T403" i="30" s="1"/>
  <c r="W402" i="30"/>
  <c r="W401" i="30"/>
  <c r="S401" i="30"/>
  <c r="V401" i="30" s="1"/>
  <c r="W400" i="30"/>
  <c r="U400" i="30" s="1"/>
  <c r="S400" i="30"/>
  <c r="V400" i="30" s="1"/>
  <c r="W399" i="30"/>
  <c r="T399" i="30" s="1"/>
  <c r="V399" i="30"/>
  <c r="S399" i="30"/>
  <c r="W398" i="30"/>
  <c r="T398" i="30" s="1"/>
  <c r="U398" i="30"/>
  <c r="W397" i="30"/>
  <c r="T397" i="30" s="1"/>
  <c r="U397" i="30"/>
  <c r="S397" i="30"/>
  <c r="V397" i="30" s="1"/>
  <c r="W396" i="30"/>
  <c r="U396" i="30" s="1"/>
  <c r="S396" i="30"/>
  <c r="V396" i="30" s="1"/>
  <c r="W395" i="30"/>
  <c r="T395" i="30" s="1"/>
  <c r="W394" i="30"/>
  <c r="W393" i="30"/>
  <c r="S393" i="30"/>
  <c r="V393" i="30" s="1"/>
  <c r="W392" i="30"/>
  <c r="U392" i="30" s="1"/>
  <c r="S392" i="30"/>
  <c r="V392" i="30" s="1"/>
  <c r="W391" i="30"/>
  <c r="T391" i="30" s="1"/>
  <c r="V391" i="30"/>
  <c r="S391" i="30"/>
  <c r="W390" i="30"/>
  <c r="T390" i="30" s="1"/>
  <c r="U390" i="30"/>
  <c r="W389" i="30"/>
  <c r="T389" i="30" s="1"/>
  <c r="U389" i="30"/>
  <c r="S389" i="30"/>
  <c r="V389" i="30" s="1"/>
  <c r="W388" i="30"/>
  <c r="U388" i="30" s="1"/>
  <c r="S388" i="30"/>
  <c r="V388" i="30" s="1"/>
  <c r="W387" i="30"/>
  <c r="T387" i="30" s="1"/>
  <c r="W386" i="30"/>
  <c r="W385" i="30"/>
  <c r="S385" i="30"/>
  <c r="V385" i="30" s="1"/>
  <c r="W384" i="30"/>
  <c r="U384" i="30" s="1"/>
  <c r="S384" i="30"/>
  <c r="V384" i="30" s="1"/>
  <c r="W383" i="30"/>
  <c r="T383" i="30" s="1"/>
  <c r="V383" i="30"/>
  <c r="S383" i="30"/>
  <c r="W382" i="30"/>
  <c r="T382" i="30" s="1"/>
  <c r="U382" i="30"/>
  <c r="W381" i="30"/>
  <c r="T381" i="30" s="1"/>
  <c r="U381" i="30"/>
  <c r="S381" i="30"/>
  <c r="V381" i="30" s="1"/>
  <c r="W380" i="30"/>
  <c r="U380" i="30" s="1"/>
  <c r="S380" i="30"/>
  <c r="V380" i="30" s="1"/>
  <c r="W379" i="30"/>
  <c r="T379" i="30" s="1"/>
  <c r="W378" i="30"/>
  <c r="W377" i="30"/>
  <c r="S377" i="30"/>
  <c r="V377" i="30" s="1"/>
  <c r="W376" i="30"/>
  <c r="U376" i="30" s="1"/>
  <c r="S376" i="30"/>
  <c r="V376" i="30" s="1"/>
  <c r="W375" i="30"/>
  <c r="T375" i="30" s="1"/>
  <c r="V375" i="30"/>
  <c r="S375" i="30"/>
  <c r="W374" i="30"/>
  <c r="T374" i="30" s="1"/>
  <c r="U374" i="30"/>
  <c r="W373" i="30"/>
  <c r="T373" i="30" s="1"/>
  <c r="U373" i="30"/>
  <c r="S373" i="30"/>
  <c r="V373" i="30" s="1"/>
  <c r="W372" i="30"/>
  <c r="U372" i="30" s="1"/>
  <c r="S372" i="30"/>
  <c r="V372" i="30" s="1"/>
  <c r="W371" i="30"/>
  <c r="T371" i="30" s="1"/>
  <c r="W370" i="30"/>
  <c r="W369" i="30"/>
  <c r="S369" i="30"/>
  <c r="V369" i="30" s="1"/>
  <c r="W368" i="30"/>
  <c r="U368" i="30" s="1"/>
  <c r="S368" i="30"/>
  <c r="V368" i="30" s="1"/>
  <c r="W367" i="30"/>
  <c r="T367" i="30" s="1"/>
  <c r="V367" i="30"/>
  <c r="S367" i="30"/>
  <c r="W366" i="30"/>
  <c r="T366" i="30" s="1"/>
  <c r="U366" i="30"/>
  <c r="W365" i="30"/>
  <c r="T365" i="30" s="1"/>
  <c r="U365" i="30"/>
  <c r="S365" i="30"/>
  <c r="V365" i="30" s="1"/>
  <c r="W364" i="30"/>
  <c r="U364" i="30" s="1"/>
  <c r="S364" i="30"/>
  <c r="V364" i="30" s="1"/>
  <c r="W363" i="30"/>
  <c r="T363" i="30" s="1"/>
  <c r="W362" i="30"/>
  <c r="W361" i="30"/>
  <c r="S361" i="30"/>
  <c r="V361" i="30" s="1"/>
  <c r="W360" i="30"/>
  <c r="U360" i="30" s="1"/>
  <c r="S360" i="30"/>
  <c r="V360" i="30" s="1"/>
  <c r="W359" i="30"/>
  <c r="T359" i="30" s="1"/>
  <c r="V359" i="30"/>
  <c r="S359" i="30"/>
  <c r="W358" i="30"/>
  <c r="T358" i="30" s="1"/>
  <c r="U358" i="30"/>
  <c r="W357" i="30"/>
  <c r="T357" i="30" s="1"/>
  <c r="U357" i="30"/>
  <c r="S357" i="30"/>
  <c r="V357" i="30" s="1"/>
  <c r="W356" i="30"/>
  <c r="U356" i="30" s="1"/>
  <c r="S356" i="30"/>
  <c r="V356" i="30" s="1"/>
  <c r="W355" i="30"/>
  <c r="T355" i="30" s="1"/>
  <c r="W354" i="30"/>
  <c r="W353" i="30"/>
  <c r="S353" i="30"/>
  <c r="V353" i="30" s="1"/>
  <c r="W352" i="30"/>
  <c r="U352" i="30" s="1"/>
  <c r="S352" i="30"/>
  <c r="V352" i="30" s="1"/>
  <c r="W351" i="30"/>
  <c r="T351" i="30" s="1"/>
  <c r="V351" i="30"/>
  <c r="S351" i="30"/>
  <c r="W350" i="30"/>
  <c r="T350" i="30" s="1"/>
  <c r="U350" i="30"/>
  <c r="W349" i="30"/>
  <c r="T349" i="30" s="1"/>
  <c r="U349" i="30"/>
  <c r="S349" i="30"/>
  <c r="V349" i="30" s="1"/>
  <c r="W348" i="30"/>
  <c r="U348" i="30" s="1"/>
  <c r="S348" i="30"/>
  <c r="V348" i="30" s="1"/>
  <c r="W347" i="30"/>
  <c r="T347" i="30" s="1"/>
  <c r="W346" i="30"/>
  <c r="W345" i="30"/>
  <c r="S345" i="30"/>
  <c r="V345" i="30" s="1"/>
  <c r="W344" i="30"/>
  <c r="U344" i="30" s="1"/>
  <c r="S344" i="30"/>
  <c r="V344" i="30" s="1"/>
  <c r="W343" i="30"/>
  <c r="T343" i="30" s="1"/>
  <c r="V343" i="30"/>
  <c r="S343" i="30"/>
  <c r="W342" i="30"/>
  <c r="T342" i="30" s="1"/>
  <c r="U342" i="30"/>
  <c r="W341" i="30"/>
  <c r="T341" i="30" s="1"/>
  <c r="U341" i="30"/>
  <c r="S341" i="30"/>
  <c r="V341" i="30" s="1"/>
  <c r="W340" i="30"/>
  <c r="U340" i="30" s="1"/>
  <c r="S340" i="30"/>
  <c r="V340" i="30" s="1"/>
  <c r="W339" i="30"/>
  <c r="T339" i="30" s="1"/>
  <c r="W338" i="30"/>
  <c r="W337" i="30"/>
  <c r="S337" i="30"/>
  <c r="V337" i="30" s="1"/>
  <c r="W336" i="30"/>
  <c r="U336" i="30" s="1"/>
  <c r="S336" i="30"/>
  <c r="V336" i="30" s="1"/>
  <c r="W335" i="30"/>
  <c r="T335" i="30" s="1"/>
  <c r="V335" i="30"/>
  <c r="S335" i="30"/>
  <c r="W334" i="30"/>
  <c r="T334" i="30" s="1"/>
  <c r="U334" i="30"/>
  <c r="W333" i="30"/>
  <c r="T333" i="30" s="1"/>
  <c r="U333" i="30"/>
  <c r="S333" i="30"/>
  <c r="V333" i="30" s="1"/>
  <c r="W332" i="30"/>
  <c r="U332" i="30" s="1"/>
  <c r="S332" i="30"/>
  <c r="V332" i="30" s="1"/>
  <c r="W331" i="30"/>
  <c r="T331" i="30" s="1"/>
  <c r="W330" i="30"/>
  <c r="W329" i="30"/>
  <c r="S329" i="30"/>
  <c r="V329" i="30" s="1"/>
  <c r="W328" i="30"/>
  <c r="U328" i="30" s="1"/>
  <c r="S328" i="30"/>
  <c r="V328" i="30" s="1"/>
  <c r="W327" i="30"/>
  <c r="T327" i="30" s="1"/>
  <c r="V327" i="30"/>
  <c r="S327" i="30"/>
  <c r="W326" i="30"/>
  <c r="T326" i="30" s="1"/>
  <c r="U326" i="30"/>
  <c r="W325" i="30"/>
  <c r="T325" i="30" s="1"/>
  <c r="U325" i="30"/>
  <c r="S325" i="30"/>
  <c r="V325" i="30" s="1"/>
  <c r="W324" i="30"/>
  <c r="U324" i="30" s="1"/>
  <c r="S324" i="30"/>
  <c r="V324" i="30" s="1"/>
  <c r="W323" i="30"/>
  <c r="T323" i="30" s="1"/>
  <c r="W322" i="30"/>
  <c r="W321" i="30"/>
  <c r="S321" i="30"/>
  <c r="V321" i="30" s="1"/>
  <c r="W320" i="30"/>
  <c r="U320" i="30" s="1"/>
  <c r="S320" i="30"/>
  <c r="V320" i="30" s="1"/>
  <c r="W319" i="30"/>
  <c r="T319" i="30" s="1"/>
  <c r="V319" i="30"/>
  <c r="S319" i="30"/>
  <c r="W318" i="30"/>
  <c r="T318" i="30" s="1"/>
  <c r="U318" i="30"/>
  <c r="W317" i="30"/>
  <c r="T317" i="30" s="1"/>
  <c r="U317" i="30"/>
  <c r="S317" i="30"/>
  <c r="V317" i="30" s="1"/>
  <c r="W316" i="30"/>
  <c r="U316" i="30" s="1"/>
  <c r="S316" i="30"/>
  <c r="V316" i="30" s="1"/>
  <c r="W315" i="30"/>
  <c r="T315" i="30" s="1"/>
  <c r="W314" i="30"/>
  <c r="W313" i="30"/>
  <c r="S313" i="30"/>
  <c r="V313" i="30" s="1"/>
  <c r="W312" i="30"/>
  <c r="U312" i="30" s="1"/>
  <c r="S312" i="30"/>
  <c r="V312" i="30" s="1"/>
  <c r="W311" i="30"/>
  <c r="T311" i="30" s="1"/>
  <c r="V311" i="30"/>
  <c r="S311" i="30"/>
  <c r="W310" i="30"/>
  <c r="T310" i="30" s="1"/>
  <c r="U310" i="30"/>
  <c r="W309" i="30"/>
  <c r="T309" i="30" s="1"/>
  <c r="U309" i="30"/>
  <c r="S309" i="30"/>
  <c r="V309" i="30" s="1"/>
  <c r="W308" i="30"/>
  <c r="U308" i="30" s="1"/>
  <c r="S308" i="30"/>
  <c r="V308" i="30" s="1"/>
  <c r="W307" i="30"/>
  <c r="T307" i="30" s="1"/>
  <c r="W306" i="30"/>
  <c r="W305" i="30"/>
  <c r="S305" i="30"/>
  <c r="V305" i="30" s="1"/>
  <c r="W304" i="30"/>
  <c r="U304" i="30" s="1"/>
  <c r="S304" i="30"/>
  <c r="V304" i="30" s="1"/>
  <c r="W303" i="30"/>
  <c r="T303" i="30" s="1"/>
  <c r="V303" i="30"/>
  <c r="S303" i="30"/>
  <c r="W302" i="30"/>
  <c r="T302" i="30" s="1"/>
  <c r="U302" i="30"/>
  <c r="W301" i="30"/>
  <c r="T301" i="30" s="1"/>
  <c r="U301" i="30"/>
  <c r="S301" i="30"/>
  <c r="V301" i="30" s="1"/>
  <c r="W300" i="30"/>
  <c r="U300" i="30" s="1"/>
  <c r="S300" i="30"/>
  <c r="V300" i="30" s="1"/>
  <c r="W299" i="30"/>
  <c r="T299" i="30" s="1"/>
  <c r="W298" i="30"/>
  <c r="W297" i="30"/>
  <c r="S297" i="30"/>
  <c r="V297" i="30" s="1"/>
  <c r="W296" i="30"/>
  <c r="U296" i="30" s="1"/>
  <c r="S296" i="30"/>
  <c r="V296" i="30" s="1"/>
  <c r="W295" i="30"/>
  <c r="T295" i="30" s="1"/>
  <c r="V295" i="30"/>
  <c r="S295" i="30"/>
  <c r="W294" i="30"/>
  <c r="T294" i="30" s="1"/>
  <c r="U294" i="30"/>
  <c r="W293" i="30"/>
  <c r="T293" i="30" s="1"/>
  <c r="U293" i="30"/>
  <c r="S293" i="30"/>
  <c r="V293" i="30" s="1"/>
  <c r="W292" i="30"/>
  <c r="U292" i="30" s="1"/>
  <c r="S292" i="30"/>
  <c r="V292" i="30" s="1"/>
  <c r="W291" i="30"/>
  <c r="T291" i="30" s="1"/>
  <c r="W290" i="30"/>
  <c r="W289" i="30"/>
  <c r="S289" i="30"/>
  <c r="V289" i="30" s="1"/>
  <c r="W288" i="30"/>
  <c r="U288" i="30" s="1"/>
  <c r="S288" i="30"/>
  <c r="V288" i="30" s="1"/>
  <c r="W287" i="30"/>
  <c r="T287" i="30" s="1"/>
  <c r="V287" i="30"/>
  <c r="S287" i="30"/>
  <c r="W286" i="30"/>
  <c r="T286" i="30" s="1"/>
  <c r="U286" i="30"/>
  <c r="W285" i="30"/>
  <c r="T285" i="30" s="1"/>
  <c r="U285" i="30"/>
  <c r="S285" i="30"/>
  <c r="V285" i="30" s="1"/>
  <c r="W284" i="30"/>
  <c r="U284" i="30" s="1"/>
  <c r="S284" i="30"/>
  <c r="V284" i="30" s="1"/>
  <c r="W283" i="30"/>
  <c r="T283" i="30" s="1"/>
  <c r="W282" i="30"/>
  <c r="W281" i="30"/>
  <c r="S281" i="30"/>
  <c r="V281" i="30" s="1"/>
  <c r="W280" i="30"/>
  <c r="U280" i="30" s="1"/>
  <c r="S280" i="30"/>
  <c r="V280" i="30" s="1"/>
  <c r="W279" i="30"/>
  <c r="T279" i="30" s="1"/>
  <c r="V279" i="30"/>
  <c r="S279" i="30"/>
  <c r="W278" i="30"/>
  <c r="T278" i="30" s="1"/>
  <c r="U278" i="30"/>
  <c r="W277" i="30"/>
  <c r="T277" i="30" s="1"/>
  <c r="U277" i="30"/>
  <c r="S277" i="30"/>
  <c r="V277" i="30" s="1"/>
  <c r="W276" i="30"/>
  <c r="U276" i="30" s="1"/>
  <c r="S276" i="30"/>
  <c r="V276" i="30" s="1"/>
  <c r="W275" i="30"/>
  <c r="T275" i="30" s="1"/>
  <c r="W274" i="30"/>
  <c r="W273" i="30"/>
  <c r="S273" i="30"/>
  <c r="V273" i="30" s="1"/>
  <c r="W272" i="30"/>
  <c r="U272" i="30" s="1"/>
  <c r="S272" i="30"/>
  <c r="V272" i="30" s="1"/>
  <c r="W271" i="30"/>
  <c r="T271" i="30" s="1"/>
  <c r="V271" i="30"/>
  <c r="S271" i="30"/>
  <c r="W270" i="30"/>
  <c r="T270" i="30" s="1"/>
  <c r="U270" i="30"/>
  <c r="W269" i="30"/>
  <c r="T269" i="30" s="1"/>
  <c r="U269" i="30"/>
  <c r="S269" i="30"/>
  <c r="V269" i="30" s="1"/>
  <c r="W268" i="30"/>
  <c r="U268" i="30" s="1"/>
  <c r="S268" i="30"/>
  <c r="V268" i="30" s="1"/>
  <c r="W267" i="30"/>
  <c r="T267" i="30" s="1"/>
  <c r="W266" i="30"/>
  <c r="W265" i="30"/>
  <c r="S265" i="30"/>
  <c r="V265" i="30" s="1"/>
  <c r="W264" i="30"/>
  <c r="U264" i="30" s="1"/>
  <c r="S264" i="30"/>
  <c r="V264" i="30" s="1"/>
  <c r="W263" i="30"/>
  <c r="T263" i="30" s="1"/>
  <c r="V263" i="30"/>
  <c r="S263" i="30"/>
  <c r="W262" i="30"/>
  <c r="T262" i="30" s="1"/>
  <c r="U262" i="30"/>
  <c r="W261" i="30"/>
  <c r="T261" i="30" s="1"/>
  <c r="U261" i="30"/>
  <c r="S261" i="30"/>
  <c r="V261" i="30" s="1"/>
  <c r="W260" i="30"/>
  <c r="U260" i="30" s="1"/>
  <c r="S260" i="30"/>
  <c r="V260" i="30" s="1"/>
  <c r="W259" i="30"/>
  <c r="T259" i="30" s="1"/>
  <c r="W258" i="30"/>
  <c r="W257" i="30"/>
  <c r="S257" i="30"/>
  <c r="V257" i="30" s="1"/>
  <c r="W256" i="30"/>
  <c r="U256" i="30" s="1"/>
  <c r="S256" i="30"/>
  <c r="V256" i="30" s="1"/>
  <c r="W255" i="30"/>
  <c r="T255" i="30" s="1"/>
  <c r="V255" i="30"/>
  <c r="S255" i="30"/>
  <c r="W254" i="30"/>
  <c r="T254" i="30" s="1"/>
  <c r="U254" i="30"/>
  <c r="W253" i="30"/>
  <c r="T253" i="30" s="1"/>
  <c r="U253" i="30"/>
  <c r="S253" i="30"/>
  <c r="V253" i="30" s="1"/>
  <c r="W252" i="30"/>
  <c r="U252" i="30" s="1"/>
  <c r="S252" i="30"/>
  <c r="V252" i="30" s="1"/>
  <c r="W251" i="30"/>
  <c r="T251" i="30" s="1"/>
  <c r="W250" i="30"/>
  <c r="W249" i="30"/>
  <c r="S249" i="30"/>
  <c r="V249" i="30" s="1"/>
  <c r="W248" i="30"/>
  <c r="U248" i="30" s="1"/>
  <c r="S248" i="30"/>
  <c r="V248" i="30" s="1"/>
  <c r="W247" i="30"/>
  <c r="T247" i="30" s="1"/>
  <c r="V247" i="30"/>
  <c r="S247" i="30"/>
  <c r="W246" i="30"/>
  <c r="T246" i="30" s="1"/>
  <c r="U246" i="30"/>
  <c r="W245" i="30"/>
  <c r="T245" i="30" s="1"/>
  <c r="U245" i="30"/>
  <c r="S245" i="30"/>
  <c r="V245" i="30" s="1"/>
  <c r="W244" i="30"/>
  <c r="U244" i="30" s="1"/>
  <c r="S244" i="30"/>
  <c r="V244" i="30" s="1"/>
  <c r="W243" i="30"/>
  <c r="T243" i="30" s="1"/>
  <c r="W242" i="30"/>
  <c r="W241" i="30"/>
  <c r="S241" i="30"/>
  <c r="V241" i="30" s="1"/>
  <c r="W240" i="30"/>
  <c r="U240" i="30" s="1"/>
  <c r="S240" i="30"/>
  <c r="V240" i="30" s="1"/>
  <c r="W239" i="30"/>
  <c r="T239" i="30" s="1"/>
  <c r="V239" i="30"/>
  <c r="S239" i="30"/>
  <c r="W238" i="30"/>
  <c r="T238" i="30" s="1"/>
  <c r="U238" i="30"/>
  <c r="W237" i="30"/>
  <c r="T237" i="30" s="1"/>
  <c r="U237" i="30"/>
  <c r="S237" i="30"/>
  <c r="V237" i="30" s="1"/>
  <c r="W236" i="30"/>
  <c r="U236" i="30" s="1"/>
  <c r="S236" i="30"/>
  <c r="V236" i="30" s="1"/>
  <c r="W235" i="30"/>
  <c r="T235" i="30" s="1"/>
  <c r="W234" i="30"/>
  <c r="W233" i="30"/>
  <c r="S233" i="30"/>
  <c r="V233" i="30" s="1"/>
  <c r="W232" i="30"/>
  <c r="U232" i="30" s="1"/>
  <c r="S232" i="30"/>
  <c r="V232" i="30" s="1"/>
  <c r="W231" i="30"/>
  <c r="T231" i="30" s="1"/>
  <c r="V231" i="30"/>
  <c r="S231" i="30"/>
  <c r="W230" i="30"/>
  <c r="T230" i="30" s="1"/>
  <c r="U230" i="30"/>
  <c r="W229" i="30"/>
  <c r="T229" i="30" s="1"/>
  <c r="U229" i="30"/>
  <c r="S229" i="30"/>
  <c r="V229" i="30" s="1"/>
  <c r="W228" i="30"/>
  <c r="U228" i="30" s="1"/>
  <c r="S228" i="30"/>
  <c r="V228" i="30" s="1"/>
  <c r="W227" i="30"/>
  <c r="T227" i="30" s="1"/>
  <c r="W226" i="30"/>
  <c r="W225" i="30"/>
  <c r="S225" i="30"/>
  <c r="V225" i="30" s="1"/>
  <c r="W224" i="30"/>
  <c r="U224" i="30" s="1"/>
  <c r="S224" i="30"/>
  <c r="V224" i="30" s="1"/>
  <c r="W223" i="30"/>
  <c r="T223" i="30" s="1"/>
  <c r="V223" i="30"/>
  <c r="S223" i="30"/>
  <c r="W222" i="30"/>
  <c r="T222" i="30" s="1"/>
  <c r="U222" i="30"/>
  <c r="W221" i="30"/>
  <c r="T221" i="30" s="1"/>
  <c r="U221" i="30"/>
  <c r="S221" i="30"/>
  <c r="V221" i="30" s="1"/>
  <c r="W220" i="30"/>
  <c r="U220" i="30" s="1"/>
  <c r="S220" i="30"/>
  <c r="V220" i="30" s="1"/>
  <c r="W219" i="30"/>
  <c r="T219" i="30" s="1"/>
  <c r="W218" i="30"/>
  <c r="W217" i="30"/>
  <c r="S217" i="30"/>
  <c r="V217" i="30" s="1"/>
  <c r="W216" i="30"/>
  <c r="U216" i="30" s="1"/>
  <c r="S216" i="30"/>
  <c r="V216" i="30" s="1"/>
  <c r="W215" i="30"/>
  <c r="T215" i="30" s="1"/>
  <c r="V215" i="30"/>
  <c r="S215" i="30"/>
  <c r="W214" i="30"/>
  <c r="T214" i="30" s="1"/>
  <c r="U214" i="30"/>
  <c r="W213" i="30"/>
  <c r="T213" i="30" s="1"/>
  <c r="U213" i="30"/>
  <c r="S213" i="30"/>
  <c r="V213" i="30" s="1"/>
  <c r="W212" i="30"/>
  <c r="U212" i="30" s="1"/>
  <c r="S212" i="30"/>
  <c r="V212" i="30" s="1"/>
  <c r="W211" i="30"/>
  <c r="T211" i="30" s="1"/>
  <c r="W210" i="30"/>
  <c r="W209" i="30"/>
  <c r="S209" i="30"/>
  <c r="V209" i="30" s="1"/>
  <c r="W208" i="30"/>
  <c r="U208" i="30" s="1"/>
  <c r="S208" i="30"/>
  <c r="V208" i="30" s="1"/>
  <c r="W207" i="30"/>
  <c r="T207" i="30" s="1"/>
  <c r="V207" i="30"/>
  <c r="S207" i="30"/>
  <c r="W206" i="30"/>
  <c r="T206" i="30" s="1"/>
  <c r="U206" i="30"/>
  <c r="W205" i="30"/>
  <c r="T205" i="30" s="1"/>
  <c r="U205" i="30"/>
  <c r="S205" i="30"/>
  <c r="V205" i="30" s="1"/>
  <c r="W204" i="30"/>
  <c r="U204" i="30" s="1"/>
  <c r="S204" i="30"/>
  <c r="W203" i="30"/>
  <c r="T203" i="30" s="1"/>
  <c r="W202" i="30"/>
  <c r="W201" i="30"/>
  <c r="S201" i="30"/>
  <c r="V201" i="30" s="1"/>
  <c r="W200" i="30"/>
  <c r="U200" i="30" s="1"/>
  <c r="S200" i="30"/>
  <c r="V200" i="30" s="1"/>
  <c r="W199" i="30"/>
  <c r="T199" i="30" s="1"/>
  <c r="V199" i="30"/>
  <c r="S199" i="30"/>
  <c r="W198" i="30"/>
  <c r="T198" i="30" s="1"/>
  <c r="U198" i="30"/>
  <c r="W197" i="30"/>
  <c r="T197" i="30" s="1"/>
  <c r="U197" i="30"/>
  <c r="S197" i="30"/>
  <c r="V197" i="30" s="1"/>
  <c r="W196" i="30"/>
  <c r="U196" i="30" s="1"/>
  <c r="S196" i="30"/>
  <c r="V196" i="30" s="1"/>
  <c r="W195" i="30"/>
  <c r="T195" i="30" s="1"/>
  <c r="W194" i="30"/>
  <c r="W193" i="30"/>
  <c r="S193" i="30"/>
  <c r="V193" i="30" s="1"/>
  <c r="W192" i="30"/>
  <c r="U192" i="30" s="1"/>
  <c r="S192" i="30"/>
  <c r="V192" i="30" s="1"/>
  <c r="W191" i="30"/>
  <c r="T191" i="30" s="1"/>
  <c r="V191" i="30"/>
  <c r="S191" i="30"/>
  <c r="W190" i="30"/>
  <c r="T190" i="30" s="1"/>
  <c r="U190" i="30"/>
  <c r="W189" i="30"/>
  <c r="T189" i="30" s="1"/>
  <c r="U189" i="30"/>
  <c r="S189" i="30"/>
  <c r="V189" i="30" s="1"/>
  <c r="W188" i="30"/>
  <c r="U188" i="30" s="1"/>
  <c r="S188" i="30"/>
  <c r="W187" i="30"/>
  <c r="T187" i="30" s="1"/>
  <c r="S187" i="30"/>
  <c r="W186" i="30"/>
  <c r="T186" i="30" s="1"/>
  <c r="V186" i="30"/>
  <c r="U186" i="30"/>
  <c r="S186" i="30"/>
  <c r="W185" i="30"/>
  <c r="V185" i="30"/>
  <c r="U185" i="30"/>
  <c r="T185" i="30"/>
  <c r="S185" i="30"/>
  <c r="W184" i="30"/>
  <c r="W183" i="30"/>
  <c r="T183" i="30" s="1"/>
  <c r="S183" i="30"/>
  <c r="V183" i="30" s="1"/>
  <c r="W182" i="30"/>
  <c r="T182" i="30" s="1"/>
  <c r="S182" i="30"/>
  <c r="V182" i="30" s="1"/>
  <c r="W181" i="30"/>
  <c r="U181" i="30" s="1"/>
  <c r="V181" i="30"/>
  <c r="T181" i="30"/>
  <c r="S181" i="30"/>
  <c r="W180" i="30"/>
  <c r="U180" i="30" s="1"/>
  <c r="W179" i="30"/>
  <c r="W178" i="30"/>
  <c r="T178" i="30" s="1"/>
  <c r="V178" i="30"/>
  <c r="U178" i="30"/>
  <c r="S178" i="30"/>
  <c r="W177" i="30"/>
  <c r="V177" i="30"/>
  <c r="U177" i="30"/>
  <c r="T177" i="30"/>
  <c r="S177" i="30"/>
  <c r="W176" i="30"/>
  <c r="W175" i="30"/>
  <c r="T175" i="30" s="1"/>
  <c r="W174" i="30"/>
  <c r="W173" i="30"/>
  <c r="S173" i="30"/>
  <c r="V173" i="30" s="1"/>
  <c r="W172" i="30"/>
  <c r="U172" i="30" s="1"/>
  <c r="S172" i="30"/>
  <c r="V172" i="30" s="1"/>
  <c r="W171" i="30"/>
  <c r="T171" i="30" s="1"/>
  <c r="V171" i="30"/>
  <c r="S171" i="30"/>
  <c r="W170" i="30"/>
  <c r="T170" i="30" s="1"/>
  <c r="U170" i="30"/>
  <c r="W169" i="30"/>
  <c r="T169" i="30" s="1"/>
  <c r="U169" i="30"/>
  <c r="S169" i="30"/>
  <c r="V169" i="30" s="1"/>
  <c r="W168" i="30"/>
  <c r="U168" i="30" s="1"/>
  <c r="S168" i="30"/>
  <c r="V168" i="30" s="1"/>
  <c r="W167" i="30"/>
  <c r="T167" i="30" s="1"/>
  <c r="W166" i="30"/>
  <c r="W165" i="30"/>
  <c r="S165" i="30"/>
  <c r="V165" i="30" s="1"/>
  <c r="W164" i="30"/>
  <c r="U164" i="30" s="1"/>
  <c r="S164" i="30"/>
  <c r="V164" i="30" s="1"/>
  <c r="W163" i="30"/>
  <c r="T163" i="30" s="1"/>
  <c r="V163" i="30"/>
  <c r="S163" i="30"/>
  <c r="W162" i="30"/>
  <c r="T162" i="30" s="1"/>
  <c r="U162" i="30"/>
  <c r="W161" i="30"/>
  <c r="T161" i="30" s="1"/>
  <c r="U161" i="30"/>
  <c r="S161" i="30"/>
  <c r="V161" i="30" s="1"/>
  <c r="W160" i="30"/>
  <c r="U160" i="30" s="1"/>
  <c r="S160" i="30"/>
  <c r="W159" i="30"/>
  <c r="T159" i="30" s="1"/>
  <c r="W158" i="30"/>
  <c r="W157" i="30"/>
  <c r="S157" i="30"/>
  <c r="V157" i="30" s="1"/>
  <c r="W156" i="30"/>
  <c r="U156" i="30" s="1"/>
  <c r="S156" i="30"/>
  <c r="V156" i="30" s="1"/>
  <c r="W155" i="30"/>
  <c r="T155" i="30" s="1"/>
  <c r="V155" i="30"/>
  <c r="S155" i="30"/>
  <c r="W154" i="30"/>
  <c r="T154" i="30" s="1"/>
  <c r="U154" i="30"/>
  <c r="W153" i="30"/>
  <c r="T153" i="30" s="1"/>
  <c r="U153" i="30"/>
  <c r="S153" i="30"/>
  <c r="V153" i="30" s="1"/>
  <c r="W152" i="30"/>
  <c r="U152" i="30" s="1"/>
  <c r="S152" i="30"/>
  <c r="V152" i="30" s="1"/>
  <c r="W151" i="30"/>
  <c r="T151" i="30" s="1"/>
  <c r="W150" i="30"/>
  <c r="W149" i="30"/>
  <c r="S149" i="30"/>
  <c r="V149" i="30" s="1"/>
  <c r="W148" i="30"/>
  <c r="U148" i="30" s="1"/>
  <c r="S148" i="30"/>
  <c r="V148" i="30" s="1"/>
  <c r="W147" i="30"/>
  <c r="T147" i="30" s="1"/>
  <c r="V147" i="30"/>
  <c r="S147" i="30"/>
  <c r="W146" i="30"/>
  <c r="T146" i="30" s="1"/>
  <c r="U146" i="30"/>
  <c r="W145" i="30"/>
  <c r="T145" i="30" s="1"/>
  <c r="U145" i="30"/>
  <c r="S145" i="30"/>
  <c r="V145" i="30" s="1"/>
  <c r="W144" i="30"/>
  <c r="U144" i="30" s="1"/>
  <c r="S144" i="30"/>
  <c r="V144" i="30" s="1"/>
  <c r="W143" i="30"/>
  <c r="T143" i="30" s="1"/>
  <c r="W142" i="30"/>
  <c r="W141" i="30"/>
  <c r="U141" i="30"/>
  <c r="T141" i="30"/>
  <c r="S141" i="30"/>
  <c r="W140" i="30"/>
  <c r="U140" i="30" s="1"/>
  <c r="S140" i="30"/>
  <c r="W139" i="30"/>
  <c r="T139" i="30" s="1"/>
  <c r="W138" i="30"/>
  <c r="W137" i="30"/>
  <c r="S137" i="30"/>
  <c r="V137" i="30" s="1"/>
  <c r="W136" i="30"/>
  <c r="U136" i="30" s="1"/>
  <c r="S136" i="30"/>
  <c r="V136" i="30" s="1"/>
  <c r="W135" i="30"/>
  <c r="T135" i="30" s="1"/>
  <c r="V135" i="30"/>
  <c r="S135" i="30"/>
  <c r="W134" i="30"/>
  <c r="T134" i="30" s="1"/>
  <c r="U134" i="30"/>
  <c r="W133" i="30"/>
  <c r="T133" i="30" s="1"/>
  <c r="U133" i="30"/>
  <c r="S133" i="30"/>
  <c r="V133" i="30" s="1"/>
  <c r="W132" i="30"/>
  <c r="U132" i="30" s="1"/>
  <c r="S132" i="30"/>
  <c r="V132" i="30" s="1"/>
  <c r="W131" i="30"/>
  <c r="T131" i="30" s="1"/>
  <c r="W130" i="30"/>
  <c r="W129" i="30"/>
  <c r="S129" i="30"/>
  <c r="V129" i="30" s="1"/>
  <c r="W128" i="30"/>
  <c r="U128" i="30" s="1"/>
  <c r="S128" i="30"/>
  <c r="V128" i="30" s="1"/>
  <c r="W127" i="30"/>
  <c r="T127" i="30" s="1"/>
  <c r="V127" i="30"/>
  <c r="S127" i="30"/>
  <c r="W126" i="30"/>
  <c r="T126" i="30" s="1"/>
  <c r="U126" i="30"/>
  <c r="W125" i="30"/>
  <c r="T125" i="30" s="1"/>
  <c r="U125" i="30"/>
  <c r="S125" i="30"/>
  <c r="V125" i="30" s="1"/>
  <c r="W124" i="30"/>
  <c r="U124" i="30" s="1"/>
  <c r="S124" i="30"/>
  <c r="V124" i="30" s="1"/>
  <c r="W123" i="30"/>
  <c r="T123" i="30" s="1"/>
  <c r="W122" i="30"/>
  <c r="W121" i="30"/>
  <c r="S121" i="30"/>
  <c r="V121" i="30" s="1"/>
  <c r="W120" i="30"/>
  <c r="U120" i="30" s="1"/>
  <c r="S120" i="30"/>
  <c r="V120" i="30" s="1"/>
  <c r="W119" i="30"/>
  <c r="T119" i="30" s="1"/>
  <c r="V119" i="30"/>
  <c r="S119" i="30"/>
  <c r="W118" i="30"/>
  <c r="T118" i="30" s="1"/>
  <c r="U118" i="30"/>
  <c r="W117" i="30"/>
  <c r="T117" i="30" s="1"/>
  <c r="U117" i="30"/>
  <c r="S117" i="30"/>
  <c r="V117" i="30" s="1"/>
  <c r="W116" i="30"/>
  <c r="U116" i="30" s="1"/>
  <c r="S116" i="30"/>
  <c r="V116" i="30" s="1"/>
  <c r="W115" i="30"/>
  <c r="T115" i="30" s="1"/>
  <c r="S115" i="30"/>
  <c r="W114" i="30"/>
  <c r="T114" i="30" s="1"/>
  <c r="V114" i="30"/>
  <c r="U114" i="30"/>
  <c r="S114" i="30"/>
  <c r="W113" i="30"/>
  <c r="V113" i="30"/>
  <c r="U113" i="30"/>
  <c r="T113" i="30"/>
  <c r="S113" i="30"/>
  <c r="W112" i="30"/>
  <c r="W111" i="30"/>
  <c r="T111" i="30" s="1"/>
  <c r="S111" i="30"/>
  <c r="V111" i="30" s="1"/>
  <c r="W110" i="30"/>
  <c r="T110" i="30" s="1"/>
  <c r="S110" i="30"/>
  <c r="V110" i="30" s="1"/>
  <c r="W109" i="30"/>
  <c r="U109" i="30" s="1"/>
  <c r="V109" i="30"/>
  <c r="T109" i="30"/>
  <c r="S109" i="30"/>
  <c r="W108" i="30"/>
  <c r="U108" i="30" s="1"/>
  <c r="W107" i="30"/>
  <c r="W106" i="30"/>
  <c r="T106" i="30" s="1"/>
  <c r="V106" i="30"/>
  <c r="U106" i="30"/>
  <c r="S106" i="30"/>
  <c r="W105" i="30"/>
  <c r="V105" i="30"/>
  <c r="U105" i="30"/>
  <c r="T105" i="30"/>
  <c r="S105" i="30"/>
  <c r="W104" i="30"/>
  <c r="W103" i="30"/>
  <c r="T103" i="30" s="1"/>
  <c r="S103" i="30"/>
  <c r="V103" i="30" s="1"/>
  <c r="W102" i="30"/>
  <c r="T102" i="30" s="1"/>
  <c r="S102" i="30"/>
  <c r="V102" i="30" s="1"/>
  <c r="W101" i="30"/>
  <c r="U101" i="30" s="1"/>
  <c r="V101" i="30"/>
  <c r="T101" i="30"/>
  <c r="S101" i="30"/>
  <c r="W100" i="30"/>
  <c r="U100" i="30" s="1"/>
  <c r="W99" i="30"/>
  <c r="W98" i="30"/>
  <c r="T98" i="30" s="1"/>
  <c r="U98" i="30"/>
  <c r="W97" i="30"/>
  <c r="T97" i="30" s="1"/>
  <c r="U97" i="30"/>
  <c r="S97" i="30"/>
  <c r="V97" i="30" s="1"/>
  <c r="W96" i="30"/>
  <c r="U96" i="30" s="1"/>
  <c r="S96" i="30"/>
  <c r="V96" i="30" s="1"/>
  <c r="W95" i="30"/>
  <c r="T95" i="30" s="1"/>
  <c r="W94" i="30"/>
  <c r="W93" i="30"/>
  <c r="S93" i="30" s="1"/>
  <c r="V93" i="30" s="1"/>
  <c r="W92" i="30"/>
  <c r="U92" i="30" s="1"/>
  <c r="S92" i="30"/>
  <c r="V92" i="30" s="1"/>
  <c r="W91" i="30"/>
  <c r="T91" i="30" s="1"/>
  <c r="V91" i="30"/>
  <c r="S91" i="30"/>
  <c r="W90" i="30"/>
  <c r="T90" i="30" s="1"/>
  <c r="U90" i="30"/>
  <c r="W89" i="30"/>
  <c r="T89" i="30" s="1"/>
  <c r="U89" i="30"/>
  <c r="S89" i="30"/>
  <c r="V89" i="30" s="1"/>
  <c r="W88" i="30"/>
  <c r="U88" i="30" s="1"/>
  <c r="S88" i="30"/>
  <c r="V88" i="30" s="1"/>
  <c r="W87" i="30"/>
  <c r="T87" i="30" s="1"/>
  <c r="W86" i="30"/>
  <c r="W85" i="30"/>
  <c r="S85" i="30" s="1"/>
  <c r="V85" i="30" s="1"/>
  <c r="W84" i="30"/>
  <c r="U84" i="30" s="1"/>
  <c r="S84" i="30"/>
  <c r="V84" i="30" s="1"/>
  <c r="W83" i="30"/>
  <c r="T83" i="30" s="1"/>
  <c r="V83" i="30"/>
  <c r="S83" i="30"/>
  <c r="W82" i="30"/>
  <c r="T82" i="30" s="1"/>
  <c r="U82" i="30"/>
  <c r="W81" i="30"/>
  <c r="T81" i="30" s="1"/>
  <c r="U81" i="30"/>
  <c r="S81" i="30"/>
  <c r="V81" i="30" s="1"/>
  <c r="W80" i="30"/>
  <c r="U80" i="30" s="1"/>
  <c r="S80" i="30"/>
  <c r="V80" i="30" s="1"/>
  <c r="W79" i="30"/>
  <c r="T79" i="30" s="1"/>
  <c r="W78" i="30"/>
  <c r="W77" i="30"/>
  <c r="S77" i="30" s="1"/>
  <c r="V77" i="30" s="1"/>
  <c r="W76" i="30"/>
  <c r="U76" i="30" s="1"/>
  <c r="S76" i="30"/>
  <c r="V76" i="30" s="1"/>
  <c r="W75" i="30"/>
  <c r="T75" i="30" s="1"/>
  <c r="V75" i="30"/>
  <c r="S75" i="30"/>
  <c r="W74" i="30"/>
  <c r="T74" i="30" s="1"/>
  <c r="U74" i="30"/>
  <c r="W73" i="30"/>
  <c r="T73" i="30" s="1"/>
  <c r="U73" i="30"/>
  <c r="S73" i="30"/>
  <c r="V73" i="30" s="1"/>
  <c r="W72" i="30"/>
  <c r="U72" i="30" s="1"/>
  <c r="S72" i="30"/>
  <c r="V72" i="30" s="1"/>
  <c r="W71" i="30"/>
  <c r="T71" i="30" s="1"/>
  <c r="W70" i="30"/>
  <c r="W69" i="30"/>
  <c r="S69" i="30" s="1"/>
  <c r="V69" i="30" s="1"/>
  <c r="W68" i="30"/>
  <c r="U68" i="30" s="1"/>
  <c r="S68" i="30"/>
  <c r="V68" i="30" s="1"/>
  <c r="W67" i="30"/>
  <c r="T67" i="30" s="1"/>
  <c r="V67" i="30"/>
  <c r="S67" i="30"/>
  <c r="W66" i="30"/>
  <c r="T66" i="30" s="1"/>
  <c r="U66" i="30"/>
  <c r="W65" i="30"/>
  <c r="T65" i="30" s="1"/>
  <c r="U65" i="30"/>
  <c r="S65" i="30"/>
  <c r="V65" i="30" s="1"/>
  <c r="W64" i="30"/>
  <c r="U64" i="30" s="1"/>
  <c r="S64" i="30"/>
  <c r="V64" i="30" s="1"/>
  <c r="W63" i="30"/>
  <c r="T63" i="30" s="1"/>
  <c r="W62" i="30"/>
  <c r="W61" i="30"/>
  <c r="S61" i="30" s="1"/>
  <c r="V61" i="30" s="1"/>
  <c r="W60" i="30"/>
  <c r="U60" i="30" s="1"/>
  <c r="S60" i="30"/>
  <c r="V60" i="30" s="1"/>
  <c r="W59" i="30"/>
  <c r="T59" i="30" s="1"/>
  <c r="V59" i="30"/>
  <c r="S59" i="30"/>
  <c r="W58" i="30"/>
  <c r="T58" i="30" s="1"/>
  <c r="U58" i="30"/>
  <c r="W57" i="30"/>
  <c r="T57" i="30" s="1"/>
  <c r="U57" i="30"/>
  <c r="S57" i="30"/>
  <c r="V57" i="30" s="1"/>
  <c r="W56" i="30"/>
  <c r="U56" i="30" s="1"/>
  <c r="S56" i="30"/>
  <c r="V56" i="30" s="1"/>
  <c r="W55" i="30"/>
  <c r="T55" i="30" s="1"/>
  <c r="W54" i="30"/>
  <c r="W53" i="30"/>
  <c r="W52" i="30"/>
  <c r="W51" i="30"/>
  <c r="T51" i="30" s="1"/>
  <c r="S51" i="30"/>
  <c r="V51" i="30" s="1"/>
  <c r="W50" i="30"/>
  <c r="T50" i="30" s="1"/>
  <c r="S50" i="30"/>
  <c r="V50" i="30" s="1"/>
  <c r="W49" i="30"/>
  <c r="U49" i="30" s="1"/>
  <c r="V49" i="30"/>
  <c r="T49" i="30"/>
  <c r="S49" i="30"/>
  <c r="W48" i="30"/>
  <c r="U48" i="30" s="1"/>
  <c r="W47" i="30"/>
  <c r="W46" i="30"/>
  <c r="T46" i="30" s="1"/>
  <c r="V46" i="30"/>
  <c r="U46" i="30"/>
  <c r="S46" i="30"/>
  <c r="W45" i="30"/>
  <c r="V45" i="30"/>
  <c r="U45" i="30"/>
  <c r="T45" i="30"/>
  <c r="S45" i="30"/>
  <c r="W44" i="30"/>
  <c r="W43" i="30"/>
  <c r="T43" i="30" s="1"/>
  <c r="S43" i="30"/>
  <c r="V43" i="30" s="1"/>
  <c r="W42" i="30"/>
  <c r="T42" i="30" s="1"/>
  <c r="S42" i="30"/>
  <c r="V42" i="30" s="1"/>
  <c r="W41" i="30"/>
  <c r="U41" i="30" s="1"/>
  <c r="V41" i="30"/>
  <c r="T41" i="30"/>
  <c r="S41" i="30"/>
  <c r="W40" i="30"/>
  <c r="U40" i="30" s="1"/>
  <c r="W39" i="30"/>
  <c r="W38" i="30"/>
  <c r="T38" i="30" s="1"/>
  <c r="V38" i="30"/>
  <c r="U38" i="30"/>
  <c r="S38" i="30"/>
  <c r="W37" i="30"/>
  <c r="V37" i="30"/>
  <c r="U37" i="30"/>
  <c r="T37" i="30"/>
  <c r="S37" i="30"/>
  <c r="W36" i="30"/>
  <c r="W35" i="30"/>
  <c r="T35" i="30" s="1"/>
  <c r="S35" i="30"/>
  <c r="V35" i="30" s="1"/>
  <c r="W34" i="30"/>
  <c r="T34" i="30" s="1"/>
  <c r="S34" i="30"/>
  <c r="V34" i="30" s="1"/>
  <c r="W33" i="30"/>
  <c r="U33" i="30" s="1"/>
  <c r="V33" i="30"/>
  <c r="T33" i="30"/>
  <c r="S33" i="30"/>
  <c r="W32" i="30"/>
  <c r="W31" i="30"/>
  <c r="W30" i="30"/>
  <c r="S30" i="30"/>
  <c r="W29" i="30"/>
  <c r="U29" i="30" s="1"/>
  <c r="V29" i="30"/>
  <c r="T29" i="30"/>
  <c r="S29" i="30"/>
  <c r="W28" i="30"/>
  <c r="W27" i="30"/>
  <c r="T27" i="30" s="1"/>
  <c r="W26" i="30"/>
  <c r="T26" i="30" s="1"/>
  <c r="V26" i="30"/>
  <c r="U26" i="30"/>
  <c r="S26" i="30"/>
  <c r="W25" i="30"/>
  <c r="V25" i="30"/>
  <c r="U25" i="30"/>
  <c r="T25" i="30"/>
  <c r="S25" i="30"/>
  <c r="W24" i="30"/>
  <c r="U24" i="30" s="1"/>
  <c r="S24" i="30"/>
  <c r="V24" i="30" s="1"/>
  <c r="W23" i="30"/>
  <c r="T23" i="30" s="1"/>
  <c r="S23" i="30"/>
  <c r="V23" i="30" s="1"/>
  <c r="W22" i="30"/>
  <c r="U22" i="30"/>
  <c r="W21" i="30"/>
  <c r="T21" i="30" s="1"/>
  <c r="U21" i="30"/>
  <c r="S21" i="30"/>
  <c r="V21" i="30" s="1"/>
  <c r="W20" i="30"/>
  <c r="U20" i="30" s="1"/>
  <c r="S20" i="30"/>
  <c r="V20" i="30" s="1"/>
  <c r="W19" i="30"/>
  <c r="T19" i="30" s="1"/>
  <c r="V19" i="30"/>
  <c r="S19" i="30"/>
  <c r="W18" i="30"/>
  <c r="T18" i="30" s="1"/>
  <c r="U18" i="30"/>
  <c r="S18" i="30"/>
  <c r="V18" i="30" s="1"/>
  <c r="W17" i="30"/>
  <c r="U17" i="30"/>
  <c r="T17" i="30"/>
  <c r="S17" i="30"/>
  <c r="V17" i="30" s="1"/>
  <c r="P17" i="30"/>
  <c r="W16" i="30"/>
  <c r="T16" i="30" s="1"/>
  <c r="U16" i="30"/>
  <c r="P16" i="30"/>
  <c r="W15" i="30"/>
  <c r="S15" i="30" s="1"/>
  <c r="V15" i="30" s="1"/>
  <c r="U15" i="30"/>
  <c r="P15" i="30"/>
  <c r="W14" i="30"/>
  <c r="T14" i="30" s="1"/>
  <c r="W13" i="30"/>
  <c r="U13" i="30" s="1"/>
  <c r="W12" i="30"/>
  <c r="T12" i="30" s="1"/>
  <c r="W11" i="30"/>
  <c r="V11" i="30"/>
  <c r="U11" i="30"/>
  <c r="T11" i="30"/>
  <c r="S11" i="30"/>
  <c r="W10" i="30"/>
  <c r="T10" i="30" s="1"/>
  <c r="U10" i="30"/>
  <c r="S10" i="30"/>
  <c r="V10" i="30" s="1"/>
  <c r="W9" i="30"/>
  <c r="U9" i="30" s="1"/>
  <c r="T9" i="30"/>
  <c r="S9" i="30"/>
  <c r="V9" i="30" s="1"/>
  <c r="W8" i="30"/>
  <c r="U8" i="30"/>
  <c r="T8" i="30"/>
  <c r="S8" i="30"/>
  <c r="V8" i="30" s="1"/>
  <c r="W7" i="30"/>
  <c r="V7" i="30"/>
  <c r="U7" i="30"/>
  <c r="T7" i="30"/>
  <c r="S7" i="30"/>
  <c r="W6" i="30"/>
  <c r="T6" i="30" s="1"/>
  <c r="U6" i="30"/>
  <c r="W5" i="30"/>
  <c r="U5" i="30" s="1"/>
  <c r="S5" i="30"/>
  <c r="V5" i="30" s="1"/>
  <c r="W605" i="29"/>
  <c r="T605" i="29" s="1"/>
  <c r="S605" i="29"/>
  <c r="V605" i="29" s="1"/>
  <c r="W604" i="29"/>
  <c r="T604" i="29" s="1"/>
  <c r="U604" i="29"/>
  <c r="W603" i="29"/>
  <c r="S603" i="29" s="1"/>
  <c r="V603" i="29" s="1"/>
  <c r="U603" i="29"/>
  <c r="T603" i="29"/>
  <c r="W602" i="29"/>
  <c r="U602" i="29" s="1"/>
  <c r="S602" i="29"/>
  <c r="V602" i="29" s="1"/>
  <c r="W601" i="29"/>
  <c r="W600" i="29"/>
  <c r="U600" i="29"/>
  <c r="W599" i="29"/>
  <c r="T599" i="29" s="1"/>
  <c r="U599" i="29"/>
  <c r="S599" i="29"/>
  <c r="V599" i="29" s="1"/>
  <c r="W598" i="29"/>
  <c r="U598" i="29" s="1"/>
  <c r="S598" i="29"/>
  <c r="V598" i="29" s="1"/>
  <c r="W597" i="29"/>
  <c r="T597" i="29" s="1"/>
  <c r="V597" i="29"/>
  <c r="S597" i="29"/>
  <c r="W596" i="29"/>
  <c r="T596" i="29" s="1"/>
  <c r="U596" i="29"/>
  <c r="S596" i="29"/>
  <c r="V596" i="29" s="1"/>
  <c r="W595" i="29"/>
  <c r="U595" i="29"/>
  <c r="T595" i="29"/>
  <c r="S595" i="29"/>
  <c r="V595" i="29" s="1"/>
  <c r="W594" i="29"/>
  <c r="U594" i="29" s="1"/>
  <c r="S594" i="29"/>
  <c r="V594" i="29" s="1"/>
  <c r="W593" i="29"/>
  <c r="W592" i="29"/>
  <c r="T592" i="29" s="1"/>
  <c r="U592" i="29"/>
  <c r="S592" i="29"/>
  <c r="V592" i="29" s="1"/>
  <c r="W591" i="29"/>
  <c r="V591" i="29"/>
  <c r="U591" i="29"/>
  <c r="T591" i="29"/>
  <c r="S591" i="29"/>
  <c r="W590" i="29"/>
  <c r="U590" i="29" s="1"/>
  <c r="S590" i="29"/>
  <c r="V590" i="29" s="1"/>
  <c r="W589" i="29"/>
  <c r="T589" i="29" s="1"/>
  <c r="W588" i="29"/>
  <c r="T588" i="29" s="1"/>
  <c r="W587" i="29"/>
  <c r="T587" i="29" s="1"/>
  <c r="V587" i="29"/>
  <c r="S587" i="29"/>
  <c r="W586" i="29"/>
  <c r="U586" i="29" s="1"/>
  <c r="W585" i="29"/>
  <c r="T585" i="29" s="1"/>
  <c r="S585" i="29"/>
  <c r="V585" i="29" s="1"/>
  <c r="W584" i="29"/>
  <c r="T584" i="29" s="1"/>
  <c r="U584" i="29"/>
  <c r="S584" i="29"/>
  <c r="V584" i="29" s="1"/>
  <c r="W583" i="29"/>
  <c r="V583" i="29"/>
  <c r="U583" i="29"/>
  <c r="T583" i="29"/>
  <c r="S583" i="29"/>
  <c r="W582" i="29"/>
  <c r="U582" i="29" s="1"/>
  <c r="S582" i="29"/>
  <c r="V582" i="29" s="1"/>
  <c r="W581" i="29"/>
  <c r="T581" i="29" s="1"/>
  <c r="W580" i="29"/>
  <c r="T580" i="29" s="1"/>
  <c r="W579" i="29"/>
  <c r="T579" i="29" s="1"/>
  <c r="V579" i="29"/>
  <c r="S579" i="29"/>
  <c r="W578" i="29"/>
  <c r="U578" i="29" s="1"/>
  <c r="W577" i="29"/>
  <c r="T577" i="29" s="1"/>
  <c r="S577" i="29"/>
  <c r="V577" i="29" s="1"/>
  <c r="W576" i="29"/>
  <c r="T576" i="29" s="1"/>
  <c r="U576" i="29"/>
  <c r="S576" i="29"/>
  <c r="V576" i="29" s="1"/>
  <c r="W575" i="29"/>
  <c r="V575" i="29"/>
  <c r="U575" i="29"/>
  <c r="T575" i="29"/>
  <c r="S575" i="29"/>
  <c r="W574" i="29"/>
  <c r="U574" i="29" s="1"/>
  <c r="S574" i="29"/>
  <c r="V574" i="29" s="1"/>
  <c r="W573" i="29"/>
  <c r="T573" i="29" s="1"/>
  <c r="W572" i="29"/>
  <c r="T572" i="29" s="1"/>
  <c r="W571" i="29"/>
  <c r="T571" i="29" s="1"/>
  <c r="V571" i="29"/>
  <c r="S571" i="29"/>
  <c r="W570" i="29"/>
  <c r="U570" i="29" s="1"/>
  <c r="W569" i="29"/>
  <c r="T569" i="29" s="1"/>
  <c r="S569" i="29"/>
  <c r="V569" i="29" s="1"/>
  <c r="W568" i="29"/>
  <c r="T568" i="29" s="1"/>
  <c r="U568" i="29"/>
  <c r="S568" i="29"/>
  <c r="V568" i="29" s="1"/>
  <c r="W567" i="29"/>
  <c r="V567" i="29"/>
  <c r="U567" i="29"/>
  <c r="T567" i="29"/>
  <c r="S567" i="29"/>
  <c r="W566" i="29"/>
  <c r="U566" i="29" s="1"/>
  <c r="S566" i="29"/>
  <c r="V566" i="29" s="1"/>
  <c r="W565" i="29"/>
  <c r="T565" i="29" s="1"/>
  <c r="W564" i="29"/>
  <c r="T564" i="29" s="1"/>
  <c r="W563" i="29"/>
  <c r="T563" i="29" s="1"/>
  <c r="V563" i="29"/>
  <c r="S563" i="29"/>
  <c r="W562" i="29"/>
  <c r="U562" i="29" s="1"/>
  <c r="W561" i="29"/>
  <c r="T561" i="29" s="1"/>
  <c r="S561" i="29"/>
  <c r="V561" i="29" s="1"/>
  <c r="W560" i="29"/>
  <c r="T560" i="29" s="1"/>
  <c r="U560" i="29"/>
  <c r="S560" i="29"/>
  <c r="V560" i="29" s="1"/>
  <c r="W559" i="29"/>
  <c r="V559" i="29"/>
  <c r="U559" i="29"/>
  <c r="T559" i="29"/>
  <c r="S559" i="29"/>
  <c r="W558" i="29"/>
  <c r="U558" i="29" s="1"/>
  <c r="S558" i="29"/>
  <c r="V558" i="29" s="1"/>
  <c r="W557" i="29"/>
  <c r="T557" i="29" s="1"/>
  <c r="W556" i="29"/>
  <c r="T556" i="29" s="1"/>
  <c r="W555" i="29"/>
  <c r="T555" i="29" s="1"/>
  <c r="V555" i="29"/>
  <c r="S555" i="29"/>
  <c r="W554" i="29"/>
  <c r="U554" i="29" s="1"/>
  <c r="W553" i="29"/>
  <c r="T553" i="29" s="1"/>
  <c r="S553" i="29"/>
  <c r="V553" i="29" s="1"/>
  <c r="W552" i="29"/>
  <c r="T552" i="29" s="1"/>
  <c r="U552" i="29"/>
  <c r="S552" i="29"/>
  <c r="V552" i="29" s="1"/>
  <c r="W551" i="29"/>
  <c r="V551" i="29"/>
  <c r="U551" i="29"/>
  <c r="T551" i="29"/>
  <c r="S551" i="29"/>
  <c r="W550" i="29"/>
  <c r="U550" i="29" s="1"/>
  <c r="S550" i="29"/>
  <c r="V550" i="29" s="1"/>
  <c r="W549" i="29"/>
  <c r="T549" i="29" s="1"/>
  <c r="W548" i="29"/>
  <c r="T548" i="29" s="1"/>
  <c r="W547" i="29"/>
  <c r="T547" i="29" s="1"/>
  <c r="V547" i="29"/>
  <c r="S547" i="29"/>
  <c r="W546" i="29"/>
  <c r="U546" i="29" s="1"/>
  <c r="W545" i="29"/>
  <c r="T545" i="29" s="1"/>
  <c r="S545" i="29"/>
  <c r="V545" i="29" s="1"/>
  <c r="W544" i="29"/>
  <c r="T544" i="29" s="1"/>
  <c r="U544" i="29"/>
  <c r="S544" i="29"/>
  <c r="V544" i="29" s="1"/>
  <c r="W543" i="29"/>
  <c r="V543" i="29"/>
  <c r="U543" i="29"/>
  <c r="T543" i="29"/>
  <c r="S543" i="29"/>
  <c r="W542" i="29"/>
  <c r="U542" i="29" s="1"/>
  <c r="S542" i="29"/>
  <c r="V542" i="29" s="1"/>
  <c r="W541" i="29"/>
  <c r="T541" i="29" s="1"/>
  <c r="W540" i="29"/>
  <c r="T540" i="29" s="1"/>
  <c r="W539" i="29"/>
  <c r="T539" i="29" s="1"/>
  <c r="V539" i="29"/>
  <c r="S539" i="29"/>
  <c r="W538" i="29"/>
  <c r="U538" i="29" s="1"/>
  <c r="W537" i="29"/>
  <c r="T537" i="29" s="1"/>
  <c r="S537" i="29"/>
  <c r="V537" i="29" s="1"/>
  <c r="W536" i="29"/>
  <c r="T536" i="29" s="1"/>
  <c r="U536" i="29"/>
  <c r="S536" i="29"/>
  <c r="V536" i="29" s="1"/>
  <c r="W535" i="29"/>
  <c r="V535" i="29"/>
  <c r="U535" i="29"/>
  <c r="T535" i="29"/>
  <c r="S535" i="29"/>
  <c r="W534" i="29"/>
  <c r="U534" i="29" s="1"/>
  <c r="S534" i="29"/>
  <c r="V534" i="29" s="1"/>
  <c r="W533" i="29"/>
  <c r="T533" i="29" s="1"/>
  <c r="W532" i="29"/>
  <c r="T532" i="29" s="1"/>
  <c r="W531" i="29"/>
  <c r="T531" i="29" s="1"/>
  <c r="V531" i="29"/>
  <c r="S531" i="29"/>
  <c r="W530" i="29"/>
  <c r="U530" i="29" s="1"/>
  <c r="W529" i="29"/>
  <c r="T529" i="29" s="1"/>
  <c r="S529" i="29"/>
  <c r="V529" i="29" s="1"/>
  <c r="W528" i="29"/>
  <c r="T528" i="29" s="1"/>
  <c r="U528" i="29"/>
  <c r="S528" i="29"/>
  <c r="V528" i="29" s="1"/>
  <c r="W527" i="29"/>
  <c r="V527" i="29"/>
  <c r="U527" i="29"/>
  <c r="T527" i="29"/>
  <c r="S527" i="29"/>
  <c r="W526" i="29"/>
  <c r="U526" i="29" s="1"/>
  <c r="S526" i="29"/>
  <c r="V526" i="29" s="1"/>
  <c r="W525" i="29"/>
  <c r="T525" i="29" s="1"/>
  <c r="W524" i="29"/>
  <c r="T524" i="29" s="1"/>
  <c r="W523" i="29"/>
  <c r="T523" i="29" s="1"/>
  <c r="V523" i="29"/>
  <c r="S523" i="29"/>
  <c r="W522" i="29"/>
  <c r="U522" i="29" s="1"/>
  <c r="W521" i="29"/>
  <c r="T521" i="29" s="1"/>
  <c r="S521" i="29"/>
  <c r="V521" i="29" s="1"/>
  <c r="W520" i="29"/>
  <c r="T520" i="29" s="1"/>
  <c r="U520" i="29"/>
  <c r="S520" i="29"/>
  <c r="V520" i="29" s="1"/>
  <c r="W519" i="29"/>
  <c r="V519" i="29"/>
  <c r="U519" i="29"/>
  <c r="T519" i="29"/>
  <c r="S519" i="29"/>
  <c r="W518" i="29"/>
  <c r="U518" i="29" s="1"/>
  <c r="S518" i="29"/>
  <c r="V518" i="29" s="1"/>
  <c r="W517" i="29"/>
  <c r="T517" i="29" s="1"/>
  <c r="W516" i="29"/>
  <c r="T516" i="29" s="1"/>
  <c r="W515" i="29"/>
  <c r="T515" i="29" s="1"/>
  <c r="V515" i="29"/>
  <c r="S515" i="29"/>
  <c r="W514" i="29"/>
  <c r="U514" i="29" s="1"/>
  <c r="W513" i="29"/>
  <c r="T513" i="29" s="1"/>
  <c r="S513" i="29"/>
  <c r="V513" i="29" s="1"/>
  <c r="W512" i="29"/>
  <c r="T512" i="29" s="1"/>
  <c r="U512" i="29"/>
  <c r="S512" i="29"/>
  <c r="V512" i="29" s="1"/>
  <c r="W511" i="29"/>
  <c r="V511" i="29"/>
  <c r="U511" i="29"/>
  <c r="T511" i="29"/>
  <c r="S511" i="29"/>
  <c r="W510" i="29"/>
  <c r="U510" i="29" s="1"/>
  <c r="S510" i="29"/>
  <c r="V510" i="29" s="1"/>
  <c r="W509" i="29"/>
  <c r="T509" i="29" s="1"/>
  <c r="W508" i="29"/>
  <c r="T508" i="29" s="1"/>
  <c r="W507" i="29"/>
  <c r="T507" i="29" s="1"/>
  <c r="V507" i="29"/>
  <c r="S507" i="29"/>
  <c r="W506" i="29"/>
  <c r="U506" i="29" s="1"/>
  <c r="W505" i="29"/>
  <c r="T505" i="29" s="1"/>
  <c r="S505" i="29"/>
  <c r="V505" i="29" s="1"/>
  <c r="W504" i="29"/>
  <c r="T504" i="29" s="1"/>
  <c r="U504" i="29"/>
  <c r="S504" i="29"/>
  <c r="V504" i="29" s="1"/>
  <c r="W503" i="29"/>
  <c r="V503" i="29"/>
  <c r="U503" i="29"/>
  <c r="T503" i="29"/>
  <c r="S503" i="29"/>
  <c r="W502" i="29"/>
  <c r="U502" i="29" s="1"/>
  <c r="S502" i="29"/>
  <c r="V502" i="29" s="1"/>
  <c r="W501" i="29"/>
  <c r="T501" i="29" s="1"/>
  <c r="W500" i="29"/>
  <c r="T500" i="29" s="1"/>
  <c r="W499" i="29"/>
  <c r="T499" i="29" s="1"/>
  <c r="V499" i="29"/>
  <c r="S499" i="29"/>
  <c r="W498" i="29"/>
  <c r="U498" i="29" s="1"/>
  <c r="W497" i="29"/>
  <c r="T497" i="29" s="1"/>
  <c r="S497" i="29"/>
  <c r="V497" i="29" s="1"/>
  <c r="W496" i="29"/>
  <c r="T496" i="29" s="1"/>
  <c r="U496" i="29"/>
  <c r="S496" i="29"/>
  <c r="V496" i="29" s="1"/>
  <c r="W495" i="29"/>
  <c r="V495" i="29"/>
  <c r="U495" i="29"/>
  <c r="T495" i="29"/>
  <c r="S495" i="29"/>
  <c r="W494" i="29"/>
  <c r="U494" i="29" s="1"/>
  <c r="S494" i="29"/>
  <c r="V494" i="29" s="1"/>
  <c r="W493" i="29"/>
  <c r="T493" i="29" s="1"/>
  <c r="W492" i="29"/>
  <c r="T492" i="29" s="1"/>
  <c r="W491" i="29"/>
  <c r="T491" i="29" s="1"/>
  <c r="V491" i="29"/>
  <c r="S491" i="29"/>
  <c r="W490" i="29"/>
  <c r="U490" i="29" s="1"/>
  <c r="W489" i="29"/>
  <c r="T489" i="29" s="1"/>
  <c r="S489" i="29"/>
  <c r="V489" i="29" s="1"/>
  <c r="W488" i="29"/>
  <c r="T488" i="29" s="1"/>
  <c r="U488" i="29"/>
  <c r="S488" i="29"/>
  <c r="V488" i="29" s="1"/>
  <c r="W487" i="29"/>
  <c r="V487" i="29"/>
  <c r="U487" i="29"/>
  <c r="T487" i="29"/>
  <c r="S487" i="29"/>
  <c r="W486" i="29"/>
  <c r="U486" i="29" s="1"/>
  <c r="S486" i="29"/>
  <c r="V486" i="29" s="1"/>
  <c r="W485" i="29"/>
  <c r="T485" i="29" s="1"/>
  <c r="W484" i="29"/>
  <c r="T484" i="29" s="1"/>
  <c r="W483" i="29"/>
  <c r="T483" i="29" s="1"/>
  <c r="V483" i="29"/>
  <c r="S483" i="29"/>
  <c r="W482" i="29"/>
  <c r="U482" i="29" s="1"/>
  <c r="W481" i="29"/>
  <c r="T481" i="29" s="1"/>
  <c r="S481" i="29"/>
  <c r="V481" i="29" s="1"/>
  <c r="W480" i="29"/>
  <c r="T480" i="29" s="1"/>
  <c r="U480" i="29"/>
  <c r="S480" i="29"/>
  <c r="V480" i="29" s="1"/>
  <c r="W479" i="29"/>
  <c r="V479" i="29"/>
  <c r="U479" i="29"/>
  <c r="T479" i="29"/>
  <c r="S479" i="29"/>
  <c r="W478" i="29"/>
  <c r="U478" i="29" s="1"/>
  <c r="S478" i="29"/>
  <c r="V478" i="29" s="1"/>
  <c r="W477" i="29"/>
  <c r="T477" i="29" s="1"/>
  <c r="W476" i="29"/>
  <c r="T476" i="29" s="1"/>
  <c r="W475" i="29"/>
  <c r="T475" i="29" s="1"/>
  <c r="V475" i="29"/>
  <c r="S475" i="29"/>
  <c r="W474" i="29"/>
  <c r="U474" i="29" s="1"/>
  <c r="W473" i="29"/>
  <c r="T473" i="29" s="1"/>
  <c r="S473" i="29"/>
  <c r="V473" i="29" s="1"/>
  <c r="W472" i="29"/>
  <c r="T472" i="29" s="1"/>
  <c r="U472" i="29"/>
  <c r="S472" i="29"/>
  <c r="V472" i="29" s="1"/>
  <c r="W471" i="29"/>
  <c r="V471" i="29"/>
  <c r="U471" i="29"/>
  <c r="T471" i="29"/>
  <c r="S471" i="29"/>
  <c r="W470" i="29"/>
  <c r="U470" i="29" s="1"/>
  <c r="S470" i="29"/>
  <c r="V470" i="29" s="1"/>
  <c r="W469" i="29"/>
  <c r="T469" i="29" s="1"/>
  <c r="W468" i="29"/>
  <c r="T468" i="29" s="1"/>
  <c r="W467" i="29"/>
  <c r="T467" i="29" s="1"/>
  <c r="V467" i="29"/>
  <c r="S467" i="29"/>
  <c r="W466" i="29"/>
  <c r="U466" i="29" s="1"/>
  <c r="W465" i="29"/>
  <c r="T465" i="29" s="1"/>
  <c r="S465" i="29"/>
  <c r="V465" i="29" s="1"/>
  <c r="W464" i="29"/>
  <c r="T464" i="29" s="1"/>
  <c r="U464" i="29"/>
  <c r="S464" i="29"/>
  <c r="V464" i="29" s="1"/>
  <c r="W463" i="29"/>
  <c r="V463" i="29"/>
  <c r="U463" i="29"/>
  <c r="T463" i="29"/>
  <c r="S463" i="29"/>
  <c r="W462" i="29"/>
  <c r="U462" i="29" s="1"/>
  <c r="S462" i="29"/>
  <c r="V462" i="29" s="1"/>
  <c r="W461" i="29"/>
  <c r="T461" i="29" s="1"/>
  <c r="W460" i="29"/>
  <c r="T460" i="29" s="1"/>
  <c r="W459" i="29"/>
  <c r="T459" i="29" s="1"/>
  <c r="V459" i="29"/>
  <c r="S459" i="29"/>
  <c r="W458" i="29"/>
  <c r="U458" i="29" s="1"/>
  <c r="W457" i="29"/>
  <c r="T457" i="29" s="1"/>
  <c r="S457" i="29"/>
  <c r="V457" i="29" s="1"/>
  <c r="W456" i="29"/>
  <c r="T456" i="29" s="1"/>
  <c r="U456" i="29"/>
  <c r="S456" i="29"/>
  <c r="V456" i="29" s="1"/>
  <c r="W455" i="29"/>
  <c r="V455" i="29"/>
  <c r="U455" i="29"/>
  <c r="T455" i="29"/>
  <c r="S455" i="29"/>
  <c r="W454" i="29"/>
  <c r="U454" i="29" s="1"/>
  <c r="S454" i="29"/>
  <c r="V454" i="29" s="1"/>
  <c r="W453" i="29"/>
  <c r="T453" i="29" s="1"/>
  <c r="W452" i="29"/>
  <c r="T452" i="29" s="1"/>
  <c r="W451" i="29"/>
  <c r="T451" i="29" s="1"/>
  <c r="V451" i="29"/>
  <c r="S451" i="29"/>
  <c r="W450" i="29"/>
  <c r="U450" i="29" s="1"/>
  <c r="W449" i="29"/>
  <c r="T449" i="29" s="1"/>
  <c r="S449" i="29"/>
  <c r="V449" i="29" s="1"/>
  <c r="W448" i="29"/>
  <c r="T448" i="29" s="1"/>
  <c r="U448" i="29"/>
  <c r="S448" i="29"/>
  <c r="V448" i="29" s="1"/>
  <c r="W447" i="29"/>
  <c r="V447" i="29"/>
  <c r="U447" i="29"/>
  <c r="T447" i="29"/>
  <c r="S447" i="29"/>
  <c r="W446" i="29"/>
  <c r="U446" i="29" s="1"/>
  <c r="S446" i="29"/>
  <c r="V446" i="29" s="1"/>
  <c r="W445" i="29"/>
  <c r="T445" i="29" s="1"/>
  <c r="W444" i="29"/>
  <c r="T444" i="29" s="1"/>
  <c r="W443" i="29"/>
  <c r="T443" i="29" s="1"/>
  <c r="V443" i="29"/>
  <c r="S443" i="29"/>
  <c r="W442" i="29"/>
  <c r="U442" i="29" s="1"/>
  <c r="W441" i="29"/>
  <c r="T441" i="29" s="1"/>
  <c r="S441" i="29"/>
  <c r="V441" i="29" s="1"/>
  <c r="W440" i="29"/>
  <c r="T440" i="29" s="1"/>
  <c r="U440" i="29"/>
  <c r="S440" i="29"/>
  <c r="V440" i="29" s="1"/>
  <c r="W439" i="29"/>
  <c r="V439" i="29"/>
  <c r="U439" i="29"/>
  <c r="T439" i="29"/>
  <c r="S439" i="29"/>
  <c r="W438" i="29"/>
  <c r="U438" i="29" s="1"/>
  <c r="S438" i="29"/>
  <c r="V438" i="29" s="1"/>
  <c r="W437" i="29"/>
  <c r="T437" i="29" s="1"/>
  <c r="W436" i="29"/>
  <c r="T436" i="29" s="1"/>
  <c r="W435" i="29"/>
  <c r="T435" i="29" s="1"/>
  <c r="V435" i="29"/>
  <c r="S435" i="29"/>
  <c r="W434" i="29"/>
  <c r="U434" i="29" s="1"/>
  <c r="W433" i="29"/>
  <c r="T433" i="29" s="1"/>
  <c r="S433" i="29"/>
  <c r="V433" i="29" s="1"/>
  <c r="W432" i="29"/>
  <c r="T432" i="29" s="1"/>
  <c r="U432" i="29"/>
  <c r="S432" i="29"/>
  <c r="V432" i="29" s="1"/>
  <c r="W431" i="29"/>
  <c r="V431" i="29"/>
  <c r="U431" i="29"/>
  <c r="T431" i="29"/>
  <c r="S431" i="29"/>
  <c r="W430" i="29"/>
  <c r="U430" i="29" s="1"/>
  <c r="S430" i="29"/>
  <c r="V430" i="29" s="1"/>
  <c r="W429" i="29"/>
  <c r="T429" i="29" s="1"/>
  <c r="W428" i="29"/>
  <c r="T428" i="29" s="1"/>
  <c r="W427" i="29"/>
  <c r="T427" i="29" s="1"/>
  <c r="V427" i="29"/>
  <c r="S427" i="29"/>
  <c r="W426" i="29"/>
  <c r="U426" i="29" s="1"/>
  <c r="W425" i="29"/>
  <c r="T425" i="29" s="1"/>
  <c r="S425" i="29"/>
  <c r="V425" i="29" s="1"/>
  <c r="W424" i="29"/>
  <c r="T424" i="29" s="1"/>
  <c r="U424" i="29"/>
  <c r="S424" i="29"/>
  <c r="V424" i="29" s="1"/>
  <c r="W423" i="29"/>
  <c r="V423" i="29"/>
  <c r="U423" i="29"/>
  <c r="T423" i="29"/>
  <c r="S423" i="29"/>
  <c r="W422" i="29"/>
  <c r="U422" i="29" s="1"/>
  <c r="S422" i="29"/>
  <c r="V422" i="29" s="1"/>
  <c r="W421" i="29"/>
  <c r="T421" i="29" s="1"/>
  <c r="W420" i="29"/>
  <c r="T420" i="29" s="1"/>
  <c r="W419" i="29"/>
  <c r="T419" i="29" s="1"/>
  <c r="V419" i="29"/>
  <c r="S419" i="29"/>
  <c r="W418" i="29"/>
  <c r="U418" i="29" s="1"/>
  <c r="W417" i="29"/>
  <c r="T417" i="29" s="1"/>
  <c r="S417" i="29"/>
  <c r="V417" i="29" s="1"/>
  <c r="W416" i="29"/>
  <c r="T416" i="29" s="1"/>
  <c r="U416" i="29"/>
  <c r="S416" i="29"/>
  <c r="V416" i="29" s="1"/>
  <c r="W415" i="29"/>
  <c r="V415" i="29"/>
  <c r="U415" i="29"/>
  <c r="T415" i="29"/>
  <c r="S415" i="29"/>
  <c r="W414" i="29"/>
  <c r="U414" i="29" s="1"/>
  <c r="S414" i="29"/>
  <c r="V414" i="29" s="1"/>
  <c r="W413" i="29"/>
  <c r="T413" i="29" s="1"/>
  <c r="W412" i="29"/>
  <c r="T412" i="29" s="1"/>
  <c r="W411" i="29"/>
  <c r="T411" i="29" s="1"/>
  <c r="V411" i="29"/>
  <c r="S411" i="29"/>
  <c r="W410" i="29"/>
  <c r="U410" i="29" s="1"/>
  <c r="W409" i="29"/>
  <c r="T409" i="29" s="1"/>
  <c r="S409" i="29"/>
  <c r="V409" i="29" s="1"/>
  <c r="W408" i="29"/>
  <c r="T408" i="29" s="1"/>
  <c r="U408" i="29"/>
  <c r="S408" i="29"/>
  <c r="V408" i="29" s="1"/>
  <c r="W407" i="29"/>
  <c r="V407" i="29"/>
  <c r="U407" i="29"/>
  <c r="T407" i="29"/>
  <c r="S407" i="29"/>
  <c r="W406" i="29"/>
  <c r="U406" i="29" s="1"/>
  <c r="S406" i="29"/>
  <c r="V406" i="29" s="1"/>
  <c r="W405" i="29"/>
  <c r="T405" i="29" s="1"/>
  <c r="W404" i="29"/>
  <c r="T404" i="29" s="1"/>
  <c r="W403" i="29"/>
  <c r="T403" i="29" s="1"/>
  <c r="V403" i="29"/>
  <c r="S403" i="29"/>
  <c r="W402" i="29"/>
  <c r="U402" i="29" s="1"/>
  <c r="W401" i="29"/>
  <c r="T401" i="29" s="1"/>
  <c r="S401" i="29"/>
  <c r="V401" i="29" s="1"/>
  <c r="W400" i="29"/>
  <c r="T400" i="29" s="1"/>
  <c r="U400" i="29"/>
  <c r="S400" i="29"/>
  <c r="V400" i="29" s="1"/>
  <c r="W399" i="29"/>
  <c r="V399" i="29"/>
  <c r="U399" i="29"/>
  <c r="T399" i="29"/>
  <c r="S399" i="29"/>
  <c r="W398" i="29"/>
  <c r="U398" i="29" s="1"/>
  <c r="S398" i="29"/>
  <c r="V398" i="29" s="1"/>
  <c r="W397" i="29"/>
  <c r="T397" i="29" s="1"/>
  <c r="W396" i="29"/>
  <c r="T396" i="29" s="1"/>
  <c r="W395" i="29"/>
  <c r="T395" i="29" s="1"/>
  <c r="V395" i="29"/>
  <c r="S395" i="29"/>
  <c r="W394" i="29"/>
  <c r="U394" i="29" s="1"/>
  <c r="W393" i="29"/>
  <c r="T393" i="29" s="1"/>
  <c r="S393" i="29"/>
  <c r="V393" i="29" s="1"/>
  <c r="W392" i="29"/>
  <c r="T392" i="29" s="1"/>
  <c r="U392" i="29"/>
  <c r="S392" i="29"/>
  <c r="V392" i="29" s="1"/>
  <c r="W391" i="29"/>
  <c r="V391" i="29"/>
  <c r="U391" i="29"/>
  <c r="T391" i="29"/>
  <c r="S391" i="29"/>
  <c r="W390" i="29"/>
  <c r="U390" i="29" s="1"/>
  <c r="S390" i="29"/>
  <c r="V390" i="29" s="1"/>
  <c r="W389" i="29"/>
  <c r="T389" i="29" s="1"/>
  <c r="W388" i="29"/>
  <c r="T388" i="29" s="1"/>
  <c r="W387" i="29"/>
  <c r="T387" i="29" s="1"/>
  <c r="V387" i="29"/>
  <c r="S387" i="29"/>
  <c r="W386" i="29"/>
  <c r="U386" i="29" s="1"/>
  <c r="W385" i="29"/>
  <c r="T385" i="29" s="1"/>
  <c r="S385" i="29"/>
  <c r="V385" i="29" s="1"/>
  <c r="W384" i="29"/>
  <c r="T384" i="29" s="1"/>
  <c r="U384" i="29"/>
  <c r="S384" i="29"/>
  <c r="V384" i="29" s="1"/>
  <c r="W383" i="29"/>
  <c r="V383" i="29"/>
  <c r="U383" i="29"/>
  <c r="T383" i="29"/>
  <c r="S383" i="29"/>
  <c r="W382" i="29"/>
  <c r="U382" i="29" s="1"/>
  <c r="S382" i="29"/>
  <c r="V382" i="29" s="1"/>
  <c r="W381" i="29"/>
  <c r="T381" i="29" s="1"/>
  <c r="W380" i="29"/>
  <c r="T380" i="29" s="1"/>
  <c r="W379" i="29"/>
  <c r="T379" i="29" s="1"/>
  <c r="V379" i="29"/>
  <c r="S379" i="29"/>
  <c r="W378" i="29"/>
  <c r="U378" i="29" s="1"/>
  <c r="W377" i="29"/>
  <c r="T377" i="29" s="1"/>
  <c r="S377" i="29"/>
  <c r="V377" i="29" s="1"/>
  <c r="W376" i="29"/>
  <c r="T376" i="29" s="1"/>
  <c r="U376" i="29"/>
  <c r="S376" i="29"/>
  <c r="V376" i="29" s="1"/>
  <c r="W375" i="29"/>
  <c r="V375" i="29"/>
  <c r="U375" i="29"/>
  <c r="T375" i="29"/>
  <c r="S375" i="29"/>
  <c r="W374" i="29"/>
  <c r="U374" i="29" s="1"/>
  <c r="S374" i="29"/>
  <c r="V374" i="29" s="1"/>
  <c r="W373" i="29"/>
  <c r="T373" i="29" s="1"/>
  <c r="W372" i="29"/>
  <c r="T372" i="29" s="1"/>
  <c r="W371" i="29"/>
  <c r="T371" i="29" s="1"/>
  <c r="V371" i="29"/>
  <c r="S371" i="29"/>
  <c r="W370" i="29"/>
  <c r="U370" i="29" s="1"/>
  <c r="W369" i="29"/>
  <c r="T369" i="29" s="1"/>
  <c r="S369" i="29"/>
  <c r="V369" i="29" s="1"/>
  <c r="W368" i="29"/>
  <c r="T368" i="29" s="1"/>
  <c r="U368" i="29"/>
  <c r="S368" i="29"/>
  <c r="V368" i="29" s="1"/>
  <c r="W367" i="29"/>
  <c r="V367" i="29"/>
  <c r="U367" i="29"/>
  <c r="T367" i="29"/>
  <c r="S367" i="29"/>
  <c r="W366" i="29"/>
  <c r="U366" i="29" s="1"/>
  <c r="S366" i="29"/>
  <c r="V366" i="29" s="1"/>
  <c r="W365" i="29"/>
  <c r="T365" i="29" s="1"/>
  <c r="W364" i="29"/>
  <c r="T364" i="29" s="1"/>
  <c r="W363" i="29"/>
  <c r="T363" i="29" s="1"/>
  <c r="V363" i="29"/>
  <c r="S363" i="29"/>
  <c r="W362" i="29"/>
  <c r="U362" i="29" s="1"/>
  <c r="W361" i="29"/>
  <c r="T361" i="29" s="1"/>
  <c r="S361" i="29"/>
  <c r="V361" i="29" s="1"/>
  <c r="W360" i="29"/>
  <c r="T360" i="29" s="1"/>
  <c r="U360" i="29"/>
  <c r="S360" i="29"/>
  <c r="V360" i="29" s="1"/>
  <c r="W359" i="29"/>
  <c r="V359" i="29"/>
  <c r="U359" i="29"/>
  <c r="T359" i="29"/>
  <c r="S359" i="29"/>
  <c r="W358" i="29"/>
  <c r="U358" i="29" s="1"/>
  <c r="S358" i="29"/>
  <c r="V358" i="29" s="1"/>
  <c r="W357" i="29"/>
  <c r="T357" i="29" s="1"/>
  <c r="W356" i="29"/>
  <c r="T356" i="29" s="1"/>
  <c r="W355" i="29"/>
  <c r="T355" i="29" s="1"/>
  <c r="V355" i="29"/>
  <c r="S355" i="29"/>
  <c r="W354" i="29"/>
  <c r="U354" i="29" s="1"/>
  <c r="W353" i="29"/>
  <c r="T353" i="29" s="1"/>
  <c r="S353" i="29"/>
  <c r="V353" i="29" s="1"/>
  <c r="W352" i="29"/>
  <c r="T352" i="29" s="1"/>
  <c r="U352" i="29"/>
  <c r="S352" i="29"/>
  <c r="V352" i="29" s="1"/>
  <c r="W351" i="29"/>
  <c r="V351" i="29"/>
  <c r="U351" i="29"/>
  <c r="T351" i="29"/>
  <c r="S351" i="29"/>
  <c r="W350" i="29"/>
  <c r="U350" i="29" s="1"/>
  <c r="S350" i="29"/>
  <c r="V350" i="29" s="1"/>
  <c r="W349" i="29"/>
  <c r="T349" i="29" s="1"/>
  <c r="W348" i="29"/>
  <c r="T348" i="29" s="1"/>
  <c r="W347" i="29"/>
  <c r="T347" i="29" s="1"/>
  <c r="V347" i="29"/>
  <c r="S347" i="29"/>
  <c r="W346" i="29"/>
  <c r="U346" i="29" s="1"/>
  <c r="W345" i="29"/>
  <c r="T345" i="29" s="1"/>
  <c r="S345" i="29"/>
  <c r="V345" i="29" s="1"/>
  <c r="W344" i="29"/>
  <c r="T344" i="29" s="1"/>
  <c r="U344" i="29"/>
  <c r="S344" i="29"/>
  <c r="V344" i="29" s="1"/>
  <c r="W343" i="29"/>
  <c r="V343" i="29"/>
  <c r="U343" i="29"/>
  <c r="T343" i="29"/>
  <c r="S343" i="29"/>
  <c r="W342" i="29"/>
  <c r="U342" i="29" s="1"/>
  <c r="S342" i="29"/>
  <c r="V342" i="29" s="1"/>
  <c r="W341" i="29"/>
  <c r="T341" i="29" s="1"/>
  <c r="W340" i="29"/>
  <c r="T340" i="29" s="1"/>
  <c r="W339" i="29"/>
  <c r="T339" i="29" s="1"/>
  <c r="V339" i="29"/>
  <c r="S339" i="29"/>
  <c r="W338" i="29"/>
  <c r="U338" i="29" s="1"/>
  <c r="W337" i="29"/>
  <c r="T337" i="29" s="1"/>
  <c r="S337" i="29"/>
  <c r="V337" i="29" s="1"/>
  <c r="W336" i="29"/>
  <c r="T336" i="29" s="1"/>
  <c r="U336" i="29"/>
  <c r="S336" i="29"/>
  <c r="V336" i="29" s="1"/>
  <c r="W335" i="29"/>
  <c r="V335" i="29"/>
  <c r="U335" i="29"/>
  <c r="T335" i="29"/>
  <c r="S335" i="29"/>
  <c r="W334" i="29"/>
  <c r="U334" i="29" s="1"/>
  <c r="S334" i="29"/>
  <c r="V334" i="29" s="1"/>
  <c r="W333" i="29"/>
  <c r="T333" i="29" s="1"/>
  <c r="W332" i="29"/>
  <c r="T332" i="29" s="1"/>
  <c r="W331" i="29"/>
  <c r="T331" i="29" s="1"/>
  <c r="V331" i="29"/>
  <c r="S331" i="29"/>
  <c r="W330" i="29"/>
  <c r="U330" i="29" s="1"/>
  <c r="W329" i="29"/>
  <c r="T329" i="29" s="1"/>
  <c r="S329" i="29"/>
  <c r="V329" i="29" s="1"/>
  <c r="W328" i="29"/>
  <c r="T328" i="29" s="1"/>
  <c r="U328" i="29"/>
  <c r="S328" i="29"/>
  <c r="V328" i="29" s="1"/>
  <c r="W327" i="29"/>
  <c r="V327" i="29"/>
  <c r="U327" i="29"/>
  <c r="T327" i="29"/>
  <c r="S327" i="29"/>
  <c r="W326" i="29"/>
  <c r="U326" i="29" s="1"/>
  <c r="S326" i="29"/>
  <c r="V326" i="29" s="1"/>
  <c r="W325" i="29"/>
  <c r="T325" i="29" s="1"/>
  <c r="W324" i="29"/>
  <c r="T324" i="29" s="1"/>
  <c r="W323" i="29"/>
  <c r="T323" i="29" s="1"/>
  <c r="V323" i="29"/>
  <c r="S323" i="29"/>
  <c r="W322" i="29"/>
  <c r="U322" i="29" s="1"/>
  <c r="W321" i="29"/>
  <c r="T321" i="29" s="1"/>
  <c r="S321" i="29"/>
  <c r="V321" i="29" s="1"/>
  <c r="W320" i="29"/>
  <c r="T320" i="29" s="1"/>
  <c r="U320" i="29"/>
  <c r="S320" i="29"/>
  <c r="V320" i="29" s="1"/>
  <c r="W319" i="29"/>
  <c r="V319" i="29"/>
  <c r="U319" i="29"/>
  <c r="T319" i="29"/>
  <c r="S319" i="29"/>
  <c r="W318" i="29"/>
  <c r="U318" i="29" s="1"/>
  <c r="S318" i="29"/>
  <c r="V318" i="29" s="1"/>
  <c r="W317" i="29"/>
  <c r="T317" i="29" s="1"/>
  <c r="W316" i="29"/>
  <c r="T316" i="29" s="1"/>
  <c r="W315" i="29"/>
  <c r="T315" i="29" s="1"/>
  <c r="V315" i="29"/>
  <c r="S315" i="29"/>
  <c r="W314" i="29"/>
  <c r="U314" i="29" s="1"/>
  <c r="W313" i="29"/>
  <c r="T313" i="29" s="1"/>
  <c r="S313" i="29"/>
  <c r="V313" i="29" s="1"/>
  <c r="W312" i="29"/>
  <c r="T312" i="29" s="1"/>
  <c r="U312" i="29"/>
  <c r="S312" i="29"/>
  <c r="V312" i="29" s="1"/>
  <c r="W311" i="29"/>
  <c r="V311" i="29"/>
  <c r="U311" i="29"/>
  <c r="T311" i="29"/>
  <c r="S311" i="29"/>
  <c r="W310" i="29"/>
  <c r="U310" i="29" s="1"/>
  <c r="S310" i="29"/>
  <c r="V310" i="29" s="1"/>
  <c r="W309" i="29"/>
  <c r="T309" i="29" s="1"/>
  <c r="W308" i="29"/>
  <c r="T308" i="29" s="1"/>
  <c r="W307" i="29"/>
  <c r="T307" i="29" s="1"/>
  <c r="V307" i="29"/>
  <c r="S307" i="29"/>
  <c r="W306" i="29"/>
  <c r="U306" i="29" s="1"/>
  <c r="W305" i="29"/>
  <c r="T305" i="29" s="1"/>
  <c r="S305" i="29"/>
  <c r="V305" i="29" s="1"/>
  <c r="W304" i="29"/>
  <c r="T304" i="29" s="1"/>
  <c r="U304" i="29"/>
  <c r="S304" i="29"/>
  <c r="V304" i="29" s="1"/>
  <c r="W303" i="29"/>
  <c r="V303" i="29"/>
  <c r="U303" i="29"/>
  <c r="T303" i="29"/>
  <c r="S303" i="29"/>
  <c r="W302" i="29"/>
  <c r="W301" i="29"/>
  <c r="T301" i="29" s="1"/>
  <c r="W300" i="29"/>
  <c r="T300" i="29" s="1"/>
  <c r="U300" i="29"/>
  <c r="W299" i="29"/>
  <c r="T299" i="29" s="1"/>
  <c r="V299" i="29"/>
  <c r="U299" i="29"/>
  <c r="S299" i="29"/>
  <c r="W298" i="29"/>
  <c r="S298" i="29"/>
  <c r="V298" i="29" s="1"/>
  <c r="W297" i="29"/>
  <c r="T297" i="29" s="1"/>
  <c r="S297" i="29"/>
  <c r="V297" i="29" s="1"/>
  <c r="W296" i="29"/>
  <c r="T296" i="29" s="1"/>
  <c r="W295" i="29"/>
  <c r="U295" i="29" s="1"/>
  <c r="S295" i="29"/>
  <c r="V295" i="29" s="1"/>
  <c r="W294" i="29"/>
  <c r="S294" i="29"/>
  <c r="V294" i="29" s="1"/>
  <c r="W293" i="29"/>
  <c r="T293" i="29" s="1"/>
  <c r="W292" i="29"/>
  <c r="T292" i="29" s="1"/>
  <c r="U292" i="29"/>
  <c r="W291" i="29"/>
  <c r="T291" i="29" s="1"/>
  <c r="V291" i="29"/>
  <c r="U291" i="29"/>
  <c r="S291" i="29"/>
  <c r="W290" i="29"/>
  <c r="S290" i="29" s="1"/>
  <c r="V290" i="29" s="1"/>
  <c r="W289" i="29"/>
  <c r="T289" i="29" s="1"/>
  <c r="W288" i="29"/>
  <c r="T288" i="29" s="1"/>
  <c r="W287" i="29"/>
  <c r="T287" i="29" s="1"/>
  <c r="V287" i="29"/>
  <c r="S287" i="29"/>
  <c r="W286" i="29"/>
  <c r="W285" i="29"/>
  <c r="T285" i="29" s="1"/>
  <c r="S285" i="29"/>
  <c r="V285" i="29" s="1"/>
  <c r="W284" i="29"/>
  <c r="T284" i="29" s="1"/>
  <c r="W283" i="29"/>
  <c r="U283" i="29" s="1"/>
  <c r="S283" i="29"/>
  <c r="V283" i="29" s="1"/>
  <c r="W282" i="29"/>
  <c r="S282" i="29"/>
  <c r="V282" i="29" s="1"/>
  <c r="W281" i="29"/>
  <c r="T281" i="29" s="1"/>
  <c r="W280" i="29"/>
  <c r="T280" i="29" s="1"/>
  <c r="U280" i="29"/>
  <c r="W279" i="29"/>
  <c r="T279" i="29" s="1"/>
  <c r="V279" i="29"/>
  <c r="U279" i="29"/>
  <c r="S279" i="29"/>
  <c r="W278" i="29"/>
  <c r="S278" i="29"/>
  <c r="V278" i="29" s="1"/>
  <c r="W277" i="29"/>
  <c r="T277" i="29" s="1"/>
  <c r="S277" i="29"/>
  <c r="V277" i="29" s="1"/>
  <c r="W276" i="29"/>
  <c r="T276" i="29" s="1"/>
  <c r="W275" i="29"/>
  <c r="U275" i="29" s="1"/>
  <c r="S275" i="29"/>
  <c r="V275" i="29" s="1"/>
  <c r="W274" i="29"/>
  <c r="S274" i="29" s="1"/>
  <c r="V274" i="29" s="1"/>
  <c r="W273" i="29"/>
  <c r="T273" i="29" s="1"/>
  <c r="S273" i="29"/>
  <c r="V273" i="29" s="1"/>
  <c r="W272" i="29"/>
  <c r="T272" i="29" s="1"/>
  <c r="U272" i="29"/>
  <c r="S272" i="29"/>
  <c r="V272" i="29" s="1"/>
  <c r="W271" i="29"/>
  <c r="V271" i="29"/>
  <c r="U271" i="29"/>
  <c r="T271" i="29"/>
  <c r="S271" i="29"/>
  <c r="W270" i="29"/>
  <c r="W269" i="29"/>
  <c r="T269" i="29" s="1"/>
  <c r="W268" i="29"/>
  <c r="T268" i="29" s="1"/>
  <c r="U268" i="29"/>
  <c r="W267" i="29"/>
  <c r="T267" i="29" s="1"/>
  <c r="V267" i="29"/>
  <c r="U267" i="29"/>
  <c r="S267" i="29"/>
  <c r="W266" i="29"/>
  <c r="S266" i="29"/>
  <c r="V266" i="29" s="1"/>
  <c r="W265" i="29"/>
  <c r="T265" i="29" s="1"/>
  <c r="S265" i="29"/>
  <c r="V265" i="29" s="1"/>
  <c r="W264" i="29"/>
  <c r="T264" i="29" s="1"/>
  <c r="W263" i="29"/>
  <c r="U263" i="29" s="1"/>
  <c r="S263" i="29"/>
  <c r="V263" i="29" s="1"/>
  <c r="W262" i="29"/>
  <c r="S262" i="29"/>
  <c r="V262" i="29" s="1"/>
  <c r="W261" i="29"/>
  <c r="T261" i="29" s="1"/>
  <c r="W260" i="29"/>
  <c r="T260" i="29" s="1"/>
  <c r="U260" i="29"/>
  <c r="W259" i="29"/>
  <c r="T259" i="29" s="1"/>
  <c r="V259" i="29"/>
  <c r="U259" i="29"/>
  <c r="S259" i="29"/>
  <c r="W258" i="29"/>
  <c r="S258" i="29" s="1"/>
  <c r="V258" i="29" s="1"/>
  <c r="W257" i="29"/>
  <c r="T257" i="29" s="1"/>
  <c r="W256" i="29"/>
  <c r="T256" i="29" s="1"/>
  <c r="W255" i="29"/>
  <c r="T255" i="29" s="1"/>
  <c r="V255" i="29"/>
  <c r="S255" i="29"/>
  <c r="W254" i="29"/>
  <c r="W253" i="29"/>
  <c r="T253" i="29" s="1"/>
  <c r="S253" i="29"/>
  <c r="V253" i="29" s="1"/>
  <c r="W252" i="29"/>
  <c r="T252" i="29" s="1"/>
  <c r="W251" i="29"/>
  <c r="U251" i="29" s="1"/>
  <c r="S251" i="29"/>
  <c r="V251" i="29" s="1"/>
  <c r="W250" i="29"/>
  <c r="S250" i="29"/>
  <c r="V250" i="29" s="1"/>
  <c r="W249" i="29"/>
  <c r="T249" i="29" s="1"/>
  <c r="W248" i="29"/>
  <c r="T248" i="29" s="1"/>
  <c r="U248" i="29"/>
  <c r="W247" i="29"/>
  <c r="T247" i="29" s="1"/>
  <c r="V247" i="29"/>
  <c r="U247" i="29"/>
  <c r="S247" i="29"/>
  <c r="W246" i="29"/>
  <c r="S246" i="29"/>
  <c r="V246" i="29" s="1"/>
  <c r="W245" i="29"/>
  <c r="T245" i="29" s="1"/>
  <c r="S245" i="29"/>
  <c r="V245" i="29" s="1"/>
  <c r="W244" i="29"/>
  <c r="T244" i="29" s="1"/>
  <c r="W243" i="29"/>
  <c r="U243" i="29" s="1"/>
  <c r="S243" i="29"/>
  <c r="V243" i="29" s="1"/>
  <c r="W242" i="29"/>
  <c r="S242" i="29" s="1"/>
  <c r="V242" i="29" s="1"/>
  <c r="W241" i="29"/>
  <c r="T241" i="29" s="1"/>
  <c r="S241" i="29"/>
  <c r="V241" i="29" s="1"/>
  <c r="W240" i="29"/>
  <c r="T240" i="29" s="1"/>
  <c r="U240" i="29"/>
  <c r="S240" i="29"/>
  <c r="V240" i="29" s="1"/>
  <c r="W239" i="29"/>
  <c r="V239" i="29"/>
  <c r="U239" i="29"/>
  <c r="T239" i="29"/>
  <c r="S239" i="29"/>
  <c r="W238" i="29"/>
  <c r="W237" i="29"/>
  <c r="T237" i="29" s="1"/>
  <c r="W236" i="29"/>
  <c r="T236" i="29" s="1"/>
  <c r="U236" i="29"/>
  <c r="W235" i="29"/>
  <c r="T235" i="29" s="1"/>
  <c r="V235" i="29"/>
  <c r="U235" i="29"/>
  <c r="S235" i="29"/>
  <c r="W234" i="29"/>
  <c r="S234" i="29"/>
  <c r="V234" i="29" s="1"/>
  <c r="W233" i="29"/>
  <c r="T233" i="29" s="1"/>
  <c r="S233" i="29"/>
  <c r="V233" i="29" s="1"/>
  <c r="W232" i="29"/>
  <c r="T232" i="29" s="1"/>
  <c r="W231" i="29"/>
  <c r="U231" i="29" s="1"/>
  <c r="S231" i="29"/>
  <c r="V231" i="29" s="1"/>
  <c r="W230" i="29"/>
  <c r="S230" i="29"/>
  <c r="V230" i="29" s="1"/>
  <c r="W229" i="29"/>
  <c r="T229" i="29" s="1"/>
  <c r="W228" i="29"/>
  <c r="T228" i="29" s="1"/>
  <c r="U228" i="29"/>
  <c r="W227" i="29"/>
  <c r="T227" i="29" s="1"/>
  <c r="V227" i="29"/>
  <c r="U227" i="29"/>
  <c r="S227" i="29"/>
  <c r="W226" i="29"/>
  <c r="S226" i="29" s="1"/>
  <c r="W225" i="29"/>
  <c r="T225" i="29" s="1"/>
  <c r="W224" i="29"/>
  <c r="T224" i="29" s="1"/>
  <c r="U224" i="29"/>
  <c r="W223" i="29"/>
  <c r="T223" i="29" s="1"/>
  <c r="V223" i="29"/>
  <c r="U223" i="29"/>
  <c r="S223" i="29"/>
  <c r="W222" i="29"/>
  <c r="W221" i="29"/>
  <c r="T221" i="29" s="1"/>
  <c r="W220" i="29"/>
  <c r="T220" i="29" s="1"/>
  <c r="W219" i="29"/>
  <c r="T219" i="29" s="1"/>
  <c r="V219" i="29"/>
  <c r="S219" i="29"/>
  <c r="W218" i="29"/>
  <c r="S218" i="29" s="1"/>
  <c r="V218" i="29" s="1"/>
  <c r="W217" i="29"/>
  <c r="T217" i="29" s="1"/>
  <c r="S217" i="29"/>
  <c r="V217" i="29" s="1"/>
  <c r="W216" i="29"/>
  <c r="T216" i="29" s="1"/>
  <c r="U216" i="29"/>
  <c r="S216" i="29"/>
  <c r="V216" i="29" s="1"/>
  <c r="W215" i="29"/>
  <c r="V215" i="29"/>
  <c r="U215" i="29"/>
  <c r="T215" i="29"/>
  <c r="S215" i="29"/>
  <c r="W214" i="29"/>
  <c r="S214" i="29"/>
  <c r="V214" i="29" s="1"/>
  <c r="W213" i="29"/>
  <c r="W212" i="29"/>
  <c r="T212" i="29" s="1"/>
  <c r="U212" i="29"/>
  <c r="W211" i="29"/>
  <c r="S211" i="29" s="1"/>
  <c r="U211" i="29"/>
  <c r="T211" i="29"/>
  <c r="V211" i="29" s="1"/>
  <c r="W210" i="29"/>
  <c r="S210" i="29"/>
  <c r="V210" i="29" s="1"/>
  <c r="W209" i="29"/>
  <c r="W208" i="29"/>
  <c r="T208" i="29" s="1"/>
  <c r="W207" i="29"/>
  <c r="T207" i="29" s="1"/>
  <c r="V207" i="29"/>
  <c r="S207" i="29"/>
  <c r="W206" i="29"/>
  <c r="S206" i="29" s="1"/>
  <c r="V206" i="29" s="1"/>
  <c r="W205" i="29"/>
  <c r="T205" i="29" s="1"/>
  <c r="S205" i="29"/>
  <c r="V205" i="29" s="1"/>
  <c r="W204" i="29"/>
  <c r="T204" i="29" s="1"/>
  <c r="U204" i="29"/>
  <c r="S204" i="29"/>
  <c r="V204" i="29" s="1"/>
  <c r="W203" i="29"/>
  <c r="V203" i="29"/>
  <c r="U203" i="29"/>
  <c r="T203" i="29"/>
  <c r="S203" i="29"/>
  <c r="W202" i="29"/>
  <c r="S202" i="29" s="1"/>
  <c r="V202" i="29" s="1"/>
  <c r="W201" i="29"/>
  <c r="T201" i="29" s="1"/>
  <c r="W200" i="29"/>
  <c r="T200" i="29" s="1"/>
  <c r="U200" i="29"/>
  <c r="W199" i="29"/>
  <c r="T199" i="29" s="1"/>
  <c r="V199" i="29"/>
  <c r="U199" i="29"/>
  <c r="S199" i="29"/>
  <c r="W198" i="29"/>
  <c r="W197" i="29"/>
  <c r="W196" i="29"/>
  <c r="T196" i="29" s="1"/>
  <c r="W195" i="29"/>
  <c r="T195" i="29" s="1"/>
  <c r="V195" i="29"/>
  <c r="S195" i="29"/>
  <c r="W194" i="29"/>
  <c r="S194" i="29" s="1"/>
  <c r="V194" i="29" s="1"/>
  <c r="W193" i="29"/>
  <c r="T193" i="29" s="1"/>
  <c r="S193" i="29"/>
  <c r="V193" i="29" s="1"/>
  <c r="W192" i="29"/>
  <c r="T192" i="29" s="1"/>
  <c r="U192" i="29"/>
  <c r="S192" i="29"/>
  <c r="V192" i="29" s="1"/>
  <c r="W191" i="29"/>
  <c r="V191" i="29"/>
  <c r="U191" i="29"/>
  <c r="T191" i="29"/>
  <c r="S191" i="29"/>
  <c r="W190" i="29"/>
  <c r="S190" i="29"/>
  <c r="W189" i="29"/>
  <c r="W188" i="29"/>
  <c r="T188" i="29" s="1"/>
  <c r="W187" i="29"/>
  <c r="T187" i="29" s="1"/>
  <c r="V187" i="29"/>
  <c r="S187" i="29"/>
  <c r="W186" i="29"/>
  <c r="S186" i="29" s="1"/>
  <c r="V186" i="29" s="1"/>
  <c r="W185" i="29"/>
  <c r="T185" i="29" s="1"/>
  <c r="S185" i="29"/>
  <c r="V185" i="29" s="1"/>
  <c r="W184" i="29"/>
  <c r="W183" i="29"/>
  <c r="S183" i="29"/>
  <c r="V183" i="29" s="1"/>
  <c r="W182" i="29"/>
  <c r="W181" i="29"/>
  <c r="T181" i="29" s="1"/>
  <c r="S181" i="29"/>
  <c r="V181" i="29" s="1"/>
  <c r="W180" i="29"/>
  <c r="T180" i="29" s="1"/>
  <c r="U180" i="29"/>
  <c r="S180" i="29"/>
  <c r="V180" i="29" s="1"/>
  <c r="W179" i="29"/>
  <c r="V179" i="29"/>
  <c r="U179" i="29"/>
  <c r="T179" i="29"/>
  <c r="S179" i="29"/>
  <c r="W178" i="29"/>
  <c r="S178" i="29"/>
  <c r="V178" i="29" s="1"/>
  <c r="W177" i="29"/>
  <c r="W176" i="29"/>
  <c r="T176" i="29" s="1"/>
  <c r="W175" i="29"/>
  <c r="T175" i="29" s="1"/>
  <c r="V175" i="29"/>
  <c r="S175" i="29"/>
  <c r="W174" i="29"/>
  <c r="S174" i="29" s="1"/>
  <c r="V174" i="29" s="1"/>
  <c r="W173" i="29"/>
  <c r="T173" i="29" s="1"/>
  <c r="S173" i="29"/>
  <c r="V173" i="29" s="1"/>
  <c r="W172" i="29"/>
  <c r="T172" i="29" s="1"/>
  <c r="U172" i="29"/>
  <c r="S172" i="29"/>
  <c r="V172" i="29" s="1"/>
  <c r="W171" i="29"/>
  <c r="V171" i="29"/>
  <c r="U171" i="29"/>
  <c r="T171" i="29"/>
  <c r="S171" i="29"/>
  <c r="W170" i="29"/>
  <c r="S170" i="29" s="1"/>
  <c r="V170" i="29" s="1"/>
  <c r="W169" i="29"/>
  <c r="T169" i="29" s="1"/>
  <c r="W168" i="29"/>
  <c r="T168" i="29" s="1"/>
  <c r="U168" i="29"/>
  <c r="W167" i="29"/>
  <c r="T167" i="29" s="1"/>
  <c r="V167" i="29"/>
  <c r="U167" i="29"/>
  <c r="S167" i="29"/>
  <c r="W166" i="29"/>
  <c r="W165" i="29"/>
  <c r="W164" i="29"/>
  <c r="T164" i="29" s="1"/>
  <c r="W163" i="29"/>
  <c r="T163" i="29" s="1"/>
  <c r="V163" i="29"/>
  <c r="S163" i="29"/>
  <c r="W162" i="29"/>
  <c r="S162" i="29" s="1"/>
  <c r="V162" i="29" s="1"/>
  <c r="W161" i="29"/>
  <c r="T161" i="29" s="1"/>
  <c r="S161" i="29"/>
  <c r="V161" i="29" s="1"/>
  <c r="W160" i="29"/>
  <c r="T160" i="29" s="1"/>
  <c r="U160" i="29"/>
  <c r="S160" i="29"/>
  <c r="V160" i="29" s="1"/>
  <c r="W159" i="29"/>
  <c r="V159" i="29"/>
  <c r="U159" i="29"/>
  <c r="T159" i="29"/>
  <c r="S159" i="29"/>
  <c r="W158" i="29"/>
  <c r="S158" i="29"/>
  <c r="V158" i="29" s="1"/>
  <c r="W157" i="29"/>
  <c r="W156" i="29"/>
  <c r="T156" i="29" s="1"/>
  <c r="W155" i="29"/>
  <c r="T155" i="29" s="1"/>
  <c r="V155" i="29"/>
  <c r="S155" i="29"/>
  <c r="W154" i="29"/>
  <c r="S154" i="29" s="1"/>
  <c r="V154" i="29" s="1"/>
  <c r="W153" i="29"/>
  <c r="T153" i="29" s="1"/>
  <c r="S153" i="29"/>
  <c r="V153" i="29" s="1"/>
  <c r="W152" i="29"/>
  <c r="W151" i="29"/>
  <c r="S151" i="29"/>
  <c r="V151" i="29" s="1"/>
  <c r="W150" i="29"/>
  <c r="W149" i="29"/>
  <c r="T149" i="29" s="1"/>
  <c r="S149" i="29"/>
  <c r="V149" i="29" s="1"/>
  <c r="W148" i="29"/>
  <c r="T148" i="29" s="1"/>
  <c r="U148" i="29"/>
  <c r="S148" i="29"/>
  <c r="V148" i="29" s="1"/>
  <c r="W147" i="29"/>
  <c r="V147" i="29"/>
  <c r="U147" i="29"/>
  <c r="T147" i="29"/>
  <c r="S147" i="29"/>
  <c r="W146" i="29"/>
  <c r="S146" i="29"/>
  <c r="V146" i="29" s="1"/>
  <c r="W145" i="29"/>
  <c r="W144" i="29"/>
  <c r="T144" i="29" s="1"/>
  <c r="W143" i="29"/>
  <c r="T143" i="29" s="1"/>
  <c r="V143" i="29"/>
  <c r="S143" i="29"/>
  <c r="W142" i="29"/>
  <c r="S142" i="29" s="1"/>
  <c r="V142" i="29" s="1"/>
  <c r="W141" i="29"/>
  <c r="T141" i="29" s="1"/>
  <c r="S141" i="29"/>
  <c r="V141" i="29" s="1"/>
  <c r="W140" i="29"/>
  <c r="T140" i="29" s="1"/>
  <c r="U140" i="29"/>
  <c r="S140" i="29"/>
  <c r="V140" i="29" s="1"/>
  <c r="W139" i="29"/>
  <c r="V139" i="29"/>
  <c r="U139" i="29"/>
  <c r="T139" i="29"/>
  <c r="S139" i="29"/>
  <c r="W138" i="29"/>
  <c r="S138" i="29" s="1"/>
  <c r="V138" i="29" s="1"/>
  <c r="W137" i="29"/>
  <c r="T137" i="29" s="1"/>
  <c r="W136" i="29"/>
  <c r="T136" i="29" s="1"/>
  <c r="U136" i="29"/>
  <c r="W135" i="29"/>
  <c r="T135" i="29" s="1"/>
  <c r="V135" i="29"/>
  <c r="U135" i="29"/>
  <c r="S135" i="29"/>
  <c r="W134" i="29"/>
  <c r="W133" i="29"/>
  <c r="W132" i="29"/>
  <c r="T132" i="29" s="1"/>
  <c r="W131" i="29"/>
  <c r="T131" i="29" s="1"/>
  <c r="V131" i="29"/>
  <c r="S131" i="29"/>
  <c r="W130" i="29"/>
  <c r="S130" i="29" s="1"/>
  <c r="V130" i="29" s="1"/>
  <c r="W129" i="29"/>
  <c r="T129" i="29" s="1"/>
  <c r="V129" i="29"/>
  <c r="S129" i="29"/>
  <c r="W128" i="29"/>
  <c r="T128" i="29" s="1"/>
  <c r="U128" i="29"/>
  <c r="S128" i="29"/>
  <c r="V128" i="29" s="1"/>
  <c r="W127" i="29"/>
  <c r="V127" i="29"/>
  <c r="U127" i="29"/>
  <c r="T127" i="29"/>
  <c r="S127" i="29"/>
  <c r="W126" i="29"/>
  <c r="S126" i="29"/>
  <c r="W125" i="29"/>
  <c r="W124" i="29"/>
  <c r="T124" i="29" s="1"/>
  <c r="U124" i="29"/>
  <c r="W123" i="29"/>
  <c r="S123" i="29" s="1"/>
  <c r="U123" i="29"/>
  <c r="T123" i="29"/>
  <c r="W122" i="29"/>
  <c r="W121" i="29"/>
  <c r="W120" i="29"/>
  <c r="T120" i="29" s="1"/>
  <c r="U120" i="29"/>
  <c r="W119" i="29"/>
  <c r="T119" i="29" s="1"/>
  <c r="V119" i="29"/>
  <c r="U119" i="29"/>
  <c r="S119" i="29"/>
  <c r="W118" i="29"/>
  <c r="S118" i="29" s="1"/>
  <c r="V118" i="29" s="1"/>
  <c r="W117" i="29"/>
  <c r="T117" i="29" s="1"/>
  <c r="S117" i="29"/>
  <c r="V117" i="29" s="1"/>
  <c r="W116" i="29"/>
  <c r="W115" i="29"/>
  <c r="U115" i="29" s="1"/>
  <c r="T115" i="29"/>
  <c r="W114" i="29"/>
  <c r="S114" i="29"/>
  <c r="V114" i="29" s="1"/>
  <c r="W113" i="29"/>
  <c r="W112" i="29"/>
  <c r="T112" i="29" s="1"/>
  <c r="U112" i="29"/>
  <c r="W111" i="29"/>
  <c r="T111" i="29" s="1"/>
  <c r="U111" i="29"/>
  <c r="S111" i="29"/>
  <c r="V111" i="29" s="1"/>
  <c r="W110" i="29"/>
  <c r="S110" i="29" s="1"/>
  <c r="V110" i="29" s="1"/>
  <c r="W109" i="29"/>
  <c r="T109" i="29" s="1"/>
  <c r="S109" i="29"/>
  <c r="V109" i="29" s="1"/>
  <c r="W108" i="29"/>
  <c r="W107" i="29"/>
  <c r="U107" i="29" s="1"/>
  <c r="W106" i="29"/>
  <c r="W105" i="29"/>
  <c r="T105" i="29" s="1"/>
  <c r="V105" i="29"/>
  <c r="S105" i="29"/>
  <c r="W104" i="29"/>
  <c r="T104" i="29" s="1"/>
  <c r="U104" i="29"/>
  <c r="W103" i="29"/>
  <c r="U103" i="29"/>
  <c r="T103" i="29"/>
  <c r="S103" i="29"/>
  <c r="V103" i="29" s="1"/>
  <c r="W102" i="29"/>
  <c r="S102" i="29"/>
  <c r="V102" i="29" s="1"/>
  <c r="W101" i="29"/>
  <c r="W100" i="29"/>
  <c r="U100" i="29"/>
  <c r="W99" i="29"/>
  <c r="T99" i="29" s="1"/>
  <c r="U99" i="29"/>
  <c r="S99" i="29"/>
  <c r="V99" i="29" s="1"/>
  <c r="W98" i="29"/>
  <c r="S98" i="29" s="1"/>
  <c r="V98" i="29" s="1"/>
  <c r="W97" i="29"/>
  <c r="T97" i="29" s="1"/>
  <c r="V97" i="29"/>
  <c r="S97" i="29"/>
  <c r="W96" i="29"/>
  <c r="T96" i="29" s="1"/>
  <c r="U96" i="29"/>
  <c r="S96" i="29"/>
  <c r="V96" i="29" s="1"/>
  <c r="W95" i="29"/>
  <c r="U95" i="29" s="1"/>
  <c r="T95" i="29"/>
  <c r="S95" i="29"/>
  <c r="V95" i="29" s="1"/>
  <c r="W94" i="29"/>
  <c r="S94" i="29" s="1"/>
  <c r="V94" i="29" s="1"/>
  <c r="W93" i="29"/>
  <c r="T93" i="29" s="1"/>
  <c r="S93" i="29"/>
  <c r="V93" i="29" s="1"/>
  <c r="W92" i="29"/>
  <c r="T92" i="29" s="1"/>
  <c r="U92" i="29"/>
  <c r="S92" i="29"/>
  <c r="V92" i="29" s="1"/>
  <c r="W91" i="29"/>
  <c r="V91" i="29"/>
  <c r="U91" i="29"/>
  <c r="T91" i="29"/>
  <c r="S91" i="29"/>
  <c r="W90" i="29"/>
  <c r="W89" i="29"/>
  <c r="W88" i="29"/>
  <c r="U88" i="29"/>
  <c r="W87" i="29"/>
  <c r="T87" i="29" s="1"/>
  <c r="W86" i="29"/>
  <c r="S86" i="29" s="1"/>
  <c r="V86" i="29" s="1"/>
  <c r="W85" i="29"/>
  <c r="T85" i="29" s="1"/>
  <c r="S85" i="29"/>
  <c r="V85" i="29" s="1"/>
  <c r="W84" i="29"/>
  <c r="T84" i="29" s="1"/>
  <c r="S84" i="29"/>
  <c r="V84" i="29" s="1"/>
  <c r="W83" i="29"/>
  <c r="T83" i="29" s="1"/>
  <c r="W82" i="29"/>
  <c r="S82" i="29"/>
  <c r="V82" i="29" s="1"/>
  <c r="W81" i="29"/>
  <c r="W80" i="29"/>
  <c r="W79" i="29"/>
  <c r="T79" i="29" s="1"/>
  <c r="W78" i="29"/>
  <c r="S78" i="29" s="1"/>
  <c r="V78" i="29" s="1"/>
  <c r="W77" i="29"/>
  <c r="W76" i="29"/>
  <c r="U76" i="29"/>
  <c r="W75" i="29"/>
  <c r="T75" i="29" s="1"/>
  <c r="W74" i="29"/>
  <c r="W73" i="29"/>
  <c r="T73" i="29" s="1"/>
  <c r="W72" i="29"/>
  <c r="S72" i="29" s="1"/>
  <c r="V72" i="29" s="1"/>
  <c r="W71" i="29"/>
  <c r="U71" i="29" s="1"/>
  <c r="V71" i="29"/>
  <c r="T71" i="29"/>
  <c r="S71" i="29"/>
  <c r="W70" i="29"/>
  <c r="S70" i="29" s="1"/>
  <c r="V70" i="29" s="1"/>
  <c r="W69" i="29"/>
  <c r="T69" i="29" s="1"/>
  <c r="W68" i="29"/>
  <c r="T68" i="29" s="1"/>
  <c r="V68" i="29"/>
  <c r="U68" i="29"/>
  <c r="S68" i="29"/>
  <c r="W67" i="29"/>
  <c r="V67" i="29"/>
  <c r="U67" i="29"/>
  <c r="T67" i="29"/>
  <c r="S67" i="29"/>
  <c r="W66" i="29"/>
  <c r="S66" i="29"/>
  <c r="V66" i="29" s="1"/>
  <c r="W65" i="29"/>
  <c r="T65" i="29" s="1"/>
  <c r="W64" i="29"/>
  <c r="S64" i="29" s="1"/>
  <c r="V64" i="29" s="1"/>
  <c r="W63" i="29"/>
  <c r="U63" i="29" s="1"/>
  <c r="V63" i="29"/>
  <c r="T63" i="29"/>
  <c r="S63" i="29"/>
  <c r="W62" i="29"/>
  <c r="S62" i="29" s="1"/>
  <c r="V62" i="29" s="1"/>
  <c r="W61" i="29"/>
  <c r="T61" i="29" s="1"/>
  <c r="V61" i="29"/>
  <c r="S61" i="29"/>
  <c r="W60" i="29"/>
  <c r="T60" i="29" s="1"/>
  <c r="U60" i="29"/>
  <c r="S60" i="29"/>
  <c r="V60" i="29" s="1"/>
  <c r="W59" i="29"/>
  <c r="U59" i="29" s="1"/>
  <c r="T59" i="29"/>
  <c r="S59" i="29"/>
  <c r="V59" i="29" s="1"/>
  <c r="W58" i="29"/>
  <c r="W57" i="29"/>
  <c r="T57" i="29" s="1"/>
  <c r="S57" i="29"/>
  <c r="V57" i="29" s="1"/>
  <c r="W56" i="29"/>
  <c r="T56" i="29" s="1"/>
  <c r="U56" i="29"/>
  <c r="S56" i="29"/>
  <c r="V56" i="29" s="1"/>
  <c r="W55" i="29"/>
  <c r="V55" i="29"/>
  <c r="U55" i="29"/>
  <c r="T55" i="29"/>
  <c r="S55" i="29"/>
  <c r="W54" i="29"/>
  <c r="S54" i="29"/>
  <c r="V54" i="29" s="1"/>
  <c r="W53" i="29"/>
  <c r="T53" i="29" s="1"/>
  <c r="W52" i="29"/>
  <c r="S52" i="29"/>
  <c r="V52" i="29" s="1"/>
  <c r="W51" i="29"/>
  <c r="U51" i="29" s="1"/>
  <c r="T51" i="29"/>
  <c r="S51" i="29"/>
  <c r="V51" i="29" s="1"/>
  <c r="W50" i="29"/>
  <c r="S50" i="29" s="1"/>
  <c r="V50" i="29" s="1"/>
  <c r="W49" i="29"/>
  <c r="T49" i="29" s="1"/>
  <c r="S49" i="29"/>
  <c r="V49" i="29" s="1"/>
  <c r="W48" i="29"/>
  <c r="T48" i="29" s="1"/>
  <c r="U48" i="29"/>
  <c r="S48" i="29"/>
  <c r="W47" i="29"/>
  <c r="U47" i="29" s="1"/>
  <c r="W46" i="29"/>
  <c r="S46" i="29" s="1"/>
  <c r="V46" i="29" s="1"/>
  <c r="W45" i="29"/>
  <c r="T45" i="29" s="1"/>
  <c r="W44" i="29"/>
  <c r="T44" i="29" s="1"/>
  <c r="V44" i="29"/>
  <c r="U44" i="29"/>
  <c r="S44" i="29"/>
  <c r="W43" i="29"/>
  <c r="V43" i="29"/>
  <c r="U43" i="29"/>
  <c r="T43" i="29"/>
  <c r="S43" i="29"/>
  <c r="W42" i="29"/>
  <c r="S42" i="29" s="1"/>
  <c r="V42" i="29" s="1"/>
  <c r="W41" i="29"/>
  <c r="T41" i="29" s="1"/>
  <c r="S41" i="29"/>
  <c r="V41" i="29" s="1"/>
  <c r="W40" i="29"/>
  <c r="W39" i="29"/>
  <c r="U39" i="29" s="1"/>
  <c r="W38" i="29"/>
  <c r="S38" i="29" s="1"/>
  <c r="V38" i="29" s="1"/>
  <c r="W37" i="29"/>
  <c r="T37" i="29" s="1"/>
  <c r="S37" i="29"/>
  <c r="V37" i="29" s="1"/>
  <c r="W36" i="29"/>
  <c r="T36" i="29" s="1"/>
  <c r="U36" i="29"/>
  <c r="W35" i="29"/>
  <c r="S35" i="29" s="1"/>
  <c r="V35" i="29" s="1"/>
  <c r="U35" i="29"/>
  <c r="T35" i="29"/>
  <c r="W34" i="29"/>
  <c r="W33" i="29"/>
  <c r="T33" i="29" s="1"/>
  <c r="W32" i="29"/>
  <c r="T32" i="29" s="1"/>
  <c r="V32" i="29"/>
  <c r="U32" i="29"/>
  <c r="S32" i="29"/>
  <c r="W31" i="29"/>
  <c r="V31" i="29"/>
  <c r="U31" i="29"/>
  <c r="T31" i="29"/>
  <c r="S31" i="29"/>
  <c r="W30" i="29"/>
  <c r="S30" i="29"/>
  <c r="V30" i="29" s="1"/>
  <c r="W29" i="29"/>
  <c r="T29" i="29" s="1"/>
  <c r="S29" i="29"/>
  <c r="V29" i="29" s="1"/>
  <c r="W28" i="29"/>
  <c r="S28" i="29" s="1"/>
  <c r="V28" i="29" s="1"/>
  <c r="W27" i="29"/>
  <c r="U27" i="29" s="1"/>
  <c r="T27" i="29"/>
  <c r="W26" i="29"/>
  <c r="S26" i="29" s="1"/>
  <c r="V26" i="29" s="1"/>
  <c r="P26" i="29"/>
  <c r="W25" i="29"/>
  <c r="S25" i="29" s="1"/>
  <c r="V25" i="29" s="1"/>
  <c r="P25" i="29"/>
  <c r="W24" i="29"/>
  <c r="S24" i="29"/>
  <c r="V24" i="29" s="1"/>
  <c r="P24" i="29"/>
  <c r="W23" i="29"/>
  <c r="S23" i="29"/>
  <c r="V23" i="29" s="1"/>
  <c r="P23" i="29"/>
  <c r="W22" i="29"/>
  <c r="S22" i="29" s="1"/>
  <c r="V22" i="29" s="1"/>
  <c r="P22" i="29"/>
  <c r="W21" i="29"/>
  <c r="S21" i="29"/>
  <c r="V21" i="29" s="1"/>
  <c r="P21" i="29"/>
  <c r="W20" i="29"/>
  <c r="S20" i="29"/>
  <c r="V20" i="29" s="1"/>
  <c r="P20" i="29"/>
  <c r="W19" i="29"/>
  <c r="S19" i="29"/>
  <c r="V19" i="29" s="1"/>
  <c r="P19" i="29"/>
  <c r="W18" i="29"/>
  <c r="S18" i="29" s="1"/>
  <c r="V18" i="29" s="1"/>
  <c r="P18" i="29"/>
  <c r="W17" i="29"/>
  <c r="S17" i="29"/>
  <c r="V17" i="29" s="1"/>
  <c r="P17" i="29"/>
  <c r="W16" i="29"/>
  <c r="S16" i="29"/>
  <c r="V16" i="29" s="1"/>
  <c r="P16" i="29"/>
  <c r="W15" i="29"/>
  <c r="S15" i="29"/>
  <c r="V15" i="29" s="1"/>
  <c r="W14" i="29"/>
  <c r="W13" i="29"/>
  <c r="W12" i="29"/>
  <c r="U12" i="29" s="1"/>
  <c r="W11" i="29"/>
  <c r="T11" i="29" s="1"/>
  <c r="U11" i="29"/>
  <c r="W10" i="29"/>
  <c r="U10" i="29" s="1"/>
  <c r="T10" i="29"/>
  <c r="W9" i="29"/>
  <c r="S9" i="29" s="1"/>
  <c r="V9" i="29" s="1"/>
  <c r="W8" i="29"/>
  <c r="S8" i="29" s="1"/>
  <c r="V8" i="29" s="1"/>
  <c r="W7" i="29"/>
  <c r="T7" i="29" s="1"/>
  <c r="W6" i="29"/>
  <c r="T6" i="29" s="1"/>
  <c r="S6" i="29"/>
  <c r="V6" i="29" s="1"/>
  <c r="W5" i="29"/>
  <c r="U5" i="29" s="1"/>
  <c r="W605" i="28"/>
  <c r="T605" i="28" s="1"/>
  <c r="U605" i="28"/>
  <c r="W604" i="28"/>
  <c r="T604" i="28" s="1"/>
  <c r="U604" i="28"/>
  <c r="S604" i="28"/>
  <c r="V604" i="28" s="1"/>
  <c r="W603" i="28"/>
  <c r="W602" i="28"/>
  <c r="T602" i="28" s="1"/>
  <c r="S602" i="28"/>
  <c r="V602" i="28" s="1"/>
  <c r="W601" i="28"/>
  <c r="U601" i="28" s="1"/>
  <c r="W600" i="28"/>
  <c r="U600" i="28" s="1"/>
  <c r="W599" i="28"/>
  <c r="S599" i="28" s="1"/>
  <c r="V599" i="28" s="1"/>
  <c r="W598" i="28"/>
  <c r="T598" i="28" s="1"/>
  <c r="W597" i="28"/>
  <c r="V597" i="28"/>
  <c r="U597" i="28"/>
  <c r="T597" i="28"/>
  <c r="S597" i="28"/>
  <c r="W596" i="28"/>
  <c r="S596" i="28" s="1"/>
  <c r="V596" i="28" s="1"/>
  <c r="W595" i="28"/>
  <c r="S595" i="28"/>
  <c r="V595" i="28" s="1"/>
  <c r="W594" i="28"/>
  <c r="T594" i="28" s="1"/>
  <c r="S594" i="28"/>
  <c r="V594" i="28" s="1"/>
  <c r="W593" i="28"/>
  <c r="U593" i="28" s="1"/>
  <c r="W592" i="28"/>
  <c r="U592" i="28" s="1"/>
  <c r="T592" i="28"/>
  <c r="W591" i="28"/>
  <c r="S591" i="28" s="1"/>
  <c r="V591" i="28" s="1"/>
  <c r="W590" i="28"/>
  <c r="T590" i="28" s="1"/>
  <c r="V590" i="28"/>
  <c r="S590" i="28"/>
  <c r="W589" i="28"/>
  <c r="S589" i="28" s="1"/>
  <c r="V589" i="28" s="1"/>
  <c r="U589" i="28"/>
  <c r="T589" i="28"/>
  <c r="W588" i="28"/>
  <c r="U588" i="28"/>
  <c r="T588" i="28"/>
  <c r="S588" i="28"/>
  <c r="V588" i="28" s="1"/>
  <c r="W587" i="28"/>
  <c r="W586" i="28"/>
  <c r="T586" i="28" s="1"/>
  <c r="W585" i="28"/>
  <c r="V585" i="28"/>
  <c r="U585" i="28"/>
  <c r="T585" i="28"/>
  <c r="S585" i="28"/>
  <c r="W584" i="28"/>
  <c r="S584" i="28" s="1"/>
  <c r="V584" i="28" s="1"/>
  <c r="U584" i="28"/>
  <c r="W583" i="28"/>
  <c r="S583" i="28"/>
  <c r="V583" i="28" s="1"/>
  <c r="W582" i="28"/>
  <c r="T582" i="28" s="1"/>
  <c r="W581" i="28"/>
  <c r="U581" i="28" s="1"/>
  <c r="T581" i="28"/>
  <c r="W580" i="28"/>
  <c r="U580" i="28" s="1"/>
  <c r="T580" i="28"/>
  <c r="S580" i="28"/>
  <c r="V580" i="28" s="1"/>
  <c r="W579" i="28"/>
  <c r="S579" i="28" s="1"/>
  <c r="V579" i="28" s="1"/>
  <c r="W578" i="28"/>
  <c r="T578" i="28" s="1"/>
  <c r="S578" i="28"/>
  <c r="V578" i="28" s="1"/>
  <c r="W577" i="28"/>
  <c r="V577" i="28"/>
  <c r="U577" i="28"/>
  <c r="T577" i="28"/>
  <c r="S577" i="28"/>
  <c r="W576" i="28"/>
  <c r="S576" i="28" s="1"/>
  <c r="V576" i="28" s="1"/>
  <c r="U576" i="28"/>
  <c r="T576" i="28"/>
  <c r="W575" i="28"/>
  <c r="S575" i="28" s="1"/>
  <c r="V575" i="28" s="1"/>
  <c r="W574" i="28"/>
  <c r="T574" i="28" s="1"/>
  <c r="W573" i="28"/>
  <c r="T573" i="28" s="1"/>
  <c r="V573" i="28"/>
  <c r="U573" i="28"/>
  <c r="S573" i="28"/>
  <c r="W572" i="28"/>
  <c r="S572" i="28" s="1"/>
  <c r="V572" i="28" s="1"/>
  <c r="U572" i="28"/>
  <c r="W571" i="28"/>
  <c r="W570" i="28"/>
  <c r="T570" i="28" s="1"/>
  <c r="W569" i="28"/>
  <c r="T569" i="28" s="1"/>
  <c r="V569" i="28"/>
  <c r="S569" i="28"/>
  <c r="W568" i="28"/>
  <c r="T568" i="28" s="1"/>
  <c r="W567" i="28"/>
  <c r="S567" i="28" s="1"/>
  <c r="V567" i="28" s="1"/>
  <c r="W566" i="28"/>
  <c r="T566" i="28" s="1"/>
  <c r="S566" i="28"/>
  <c r="V566" i="28" s="1"/>
  <c r="W565" i="28"/>
  <c r="V565" i="28"/>
  <c r="U565" i="28"/>
  <c r="T565" i="28"/>
  <c r="S565" i="28"/>
  <c r="W564" i="28"/>
  <c r="S564" i="28" s="1"/>
  <c r="V564" i="28" s="1"/>
  <c r="U564" i="28"/>
  <c r="T564" i="28"/>
  <c r="W563" i="28"/>
  <c r="S563" i="28"/>
  <c r="V563" i="28" s="1"/>
  <c r="W562" i="28"/>
  <c r="T562" i="28" s="1"/>
  <c r="W561" i="28"/>
  <c r="T561" i="28" s="1"/>
  <c r="V561" i="28"/>
  <c r="S561" i="28"/>
  <c r="W560" i="28"/>
  <c r="T560" i="28" s="1"/>
  <c r="W559" i="28"/>
  <c r="S559" i="28" s="1"/>
  <c r="V559" i="28" s="1"/>
  <c r="W558" i="28"/>
  <c r="T558" i="28" s="1"/>
  <c r="S558" i="28"/>
  <c r="V558" i="28" s="1"/>
  <c r="W557" i="28"/>
  <c r="U557" i="28" s="1"/>
  <c r="S557" i="28"/>
  <c r="V557" i="28" s="1"/>
  <c r="W556" i="28"/>
  <c r="U556" i="28"/>
  <c r="T556" i="28"/>
  <c r="S556" i="28"/>
  <c r="V556" i="28" s="1"/>
  <c r="W555" i="28"/>
  <c r="W554" i="28"/>
  <c r="T554" i="28" s="1"/>
  <c r="S554" i="28"/>
  <c r="V554" i="28" s="1"/>
  <c r="W553" i="28"/>
  <c r="V553" i="28"/>
  <c r="U553" i="28"/>
  <c r="T553" i="28"/>
  <c r="S553" i="28"/>
  <c r="W552" i="28"/>
  <c r="S552" i="28" s="1"/>
  <c r="V552" i="28" s="1"/>
  <c r="U552" i="28"/>
  <c r="T552" i="28"/>
  <c r="W551" i="28"/>
  <c r="S551" i="28"/>
  <c r="V551" i="28" s="1"/>
  <c r="W550" i="28"/>
  <c r="T550" i="28" s="1"/>
  <c r="W549" i="28"/>
  <c r="T549" i="28" s="1"/>
  <c r="V549" i="28"/>
  <c r="S549" i="28"/>
  <c r="W548" i="28"/>
  <c r="T548" i="28" s="1"/>
  <c r="W547" i="28"/>
  <c r="U547" i="28" s="1"/>
  <c r="W546" i="28"/>
  <c r="S546" i="28"/>
  <c r="V546" i="28" s="1"/>
  <c r="W545" i="28"/>
  <c r="V545" i="28"/>
  <c r="U545" i="28"/>
  <c r="T545" i="28"/>
  <c r="S545" i="28"/>
  <c r="W544" i="28"/>
  <c r="S544" i="28" s="1"/>
  <c r="V544" i="28" s="1"/>
  <c r="U544" i="28"/>
  <c r="T544" i="28"/>
  <c r="W543" i="28"/>
  <c r="U543" i="28" s="1"/>
  <c r="T543" i="28"/>
  <c r="S543" i="28"/>
  <c r="V543" i="28" s="1"/>
  <c r="W542" i="28"/>
  <c r="S542" i="28"/>
  <c r="V542" i="28" s="1"/>
  <c r="W541" i="28"/>
  <c r="U541" i="28" s="1"/>
  <c r="S541" i="28"/>
  <c r="V541" i="28" s="1"/>
  <c r="W540" i="28"/>
  <c r="U540" i="28"/>
  <c r="T540" i="28"/>
  <c r="S540" i="28"/>
  <c r="V540" i="28" s="1"/>
  <c r="W539" i="28"/>
  <c r="W538" i="28"/>
  <c r="W537" i="28"/>
  <c r="T537" i="28" s="1"/>
  <c r="V537" i="28"/>
  <c r="S537" i="28"/>
  <c r="W536" i="28"/>
  <c r="T536" i="28" s="1"/>
  <c r="W535" i="28"/>
  <c r="U535" i="28" s="1"/>
  <c r="W534" i="28"/>
  <c r="S534" i="28" s="1"/>
  <c r="V534" i="28" s="1"/>
  <c r="W533" i="28"/>
  <c r="T533" i="28" s="1"/>
  <c r="V533" i="28"/>
  <c r="U533" i="28"/>
  <c r="S533" i="28"/>
  <c r="W532" i="28"/>
  <c r="S532" i="28" s="1"/>
  <c r="V532" i="28" s="1"/>
  <c r="U532" i="28"/>
  <c r="W531" i="28"/>
  <c r="U531" i="28" s="1"/>
  <c r="T531" i="28"/>
  <c r="W530" i="28"/>
  <c r="S530" i="28"/>
  <c r="V530" i="28" s="1"/>
  <c r="W529" i="28"/>
  <c r="U529" i="28" s="1"/>
  <c r="S529" i="28"/>
  <c r="V529" i="28" s="1"/>
  <c r="W528" i="28"/>
  <c r="U528" i="28"/>
  <c r="T528" i="28"/>
  <c r="S528" i="28"/>
  <c r="V528" i="28" s="1"/>
  <c r="W527" i="28"/>
  <c r="U527" i="28" s="1"/>
  <c r="T527" i="28"/>
  <c r="S527" i="28"/>
  <c r="V527" i="28" s="1"/>
  <c r="W526" i="28"/>
  <c r="S526" i="28" s="1"/>
  <c r="V526" i="28" s="1"/>
  <c r="W525" i="28"/>
  <c r="T525" i="28" s="1"/>
  <c r="V525" i="28"/>
  <c r="S525" i="28"/>
  <c r="W524" i="28"/>
  <c r="T524" i="28" s="1"/>
  <c r="W523" i="28"/>
  <c r="W522" i="28"/>
  <c r="W521" i="28"/>
  <c r="T521" i="28" s="1"/>
  <c r="V521" i="28"/>
  <c r="U521" i="28"/>
  <c r="S521" i="28"/>
  <c r="W520" i="28"/>
  <c r="S520" i="28" s="1"/>
  <c r="V520" i="28" s="1"/>
  <c r="U520" i="28"/>
  <c r="W519" i="28"/>
  <c r="U519" i="28" s="1"/>
  <c r="W518" i="28"/>
  <c r="S518" i="28" s="1"/>
  <c r="V518" i="28" s="1"/>
  <c r="W517" i="28"/>
  <c r="V517" i="28"/>
  <c r="U517" i="28"/>
  <c r="T517" i="28"/>
  <c r="S517" i="28"/>
  <c r="W516" i="28"/>
  <c r="S516" i="28" s="1"/>
  <c r="V516" i="28" s="1"/>
  <c r="U516" i="28"/>
  <c r="T516" i="28"/>
  <c r="W515" i="28"/>
  <c r="U515" i="28" s="1"/>
  <c r="T515" i="28"/>
  <c r="S515" i="28"/>
  <c r="V515" i="28" s="1"/>
  <c r="W514" i="28"/>
  <c r="S514" i="28"/>
  <c r="V514" i="28" s="1"/>
  <c r="W513" i="28"/>
  <c r="T513" i="28" s="1"/>
  <c r="V513" i="28"/>
  <c r="S513" i="28"/>
  <c r="W512" i="28"/>
  <c r="T512" i="28" s="1"/>
  <c r="W511" i="28"/>
  <c r="U511" i="28" s="1"/>
  <c r="W510" i="28"/>
  <c r="S510" i="28" s="1"/>
  <c r="V510" i="28" s="1"/>
  <c r="W509" i="28"/>
  <c r="T509" i="28" s="1"/>
  <c r="V509" i="28"/>
  <c r="U509" i="28"/>
  <c r="S509" i="28"/>
  <c r="W508" i="28"/>
  <c r="S508" i="28" s="1"/>
  <c r="V508" i="28" s="1"/>
  <c r="U508" i="28"/>
  <c r="W507" i="28"/>
  <c r="W506" i="28"/>
  <c r="W505" i="28"/>
  <c r="V505" i="28"/>
  <c r="U505" i="28"/>
  <c r="T505" i="28"/>
  <c r="S505" i="28"/>
  <c r="W504" i="28"/>
  <c r="S504" i="28" s="1"/>
  <c r="V504" i="28" s="1"/>
  <c r="U504" i="28"/>
  <c r="T504" i="28"/>
  <c r="W503" i="28"/>
  <c r="U503" i="28" s="1"/>
  <c r="W502" i="28"/>
  <c r="S502" i="28" s="1"/>
  <c r="V502" i="28" s="1"/>
  <c r="W501" i="28"/>
  <c r="U501" i="28" s="1"/>
  <c r="S501" i="28"/>
  <c r="V501" i="28" s="1"/>
  <c r="W500" i="28"/>
  <c r="U500" i="28"/>
  <c r="T500" i="28"/>
  <c r="S500" i="28"/>
  <c r="V500" i="28" s="1"/>
  <c r="W499" i="28"/>
  <c r="U499" i="28" s="1"/>
  <c r="T499" i="28"/>
  <c r="S499" i="28"/>
  <c r="V499" i="28" s="1"/>
  <c r="W498" i="28"/>
  <c r="S498" i="28" s="1"/>
  <c r="V498" i="28" s="1"/>
  <c r="W497" i="28"/>
  <c r="T497" i="28" s="1"/>
  <c r="V497" i="28"/>
  <c r="U497" i="28"/>
  <c r="S497" i="28"/>
  <c r="W496" i="28"/>
  <c r="S496" i="28" s="1"/>
  <c r="V496" i="28" s="1"/>
  <c r="U496" i="28"/>
  <c r="W495" i="28"/>
  <c r="U495" i="28" s="1"/>
  <c r="T495" i="28"/>
  <c r="W494" i="28"/>
  <c r="S494" i="28"/>
  <c r="V494" i="28" s="1"/>
  <c r="W493" i="28"/>
  <c r="V493" i="28"/>
  <c r="U493" i="28"/>
  <c r="T493" i="28"/>
  <c r="S493" i="28"/>
  <c r="W492" i="28"/>
  <c r="S492" i="28" s="1"/>
  <c r="V492" i="28" s="1"/>
  <c r="U492" i="28"/>
  <c r="T492" i="28"/>
  <c r="W491" i="28"/>
  <c r="W490" i="28"/>
  <c r="W489" i="28"/>
  <c r="U489" i="28" s="1"/>
  <c r="S489" i="28"/>
  <c r="V489" i="28" s="1"/>
  <c r="W488" i="28"/>
  <c r="U488" i="28"/>
  <c r="T488" i="28"/>
  <c r="S488" i="28"/>
  <c r="V488" i="28" s="1"/>
  <c r="W487" i="28"/>
  <c r="U487" i="28" s="1"/>
  <c r="W486" i="28"/>
  <c r="S486" i="28" s="1"/>
  <c r="V486" i="28" s="1"/>
  <c r="W485" i="28"/>
  <c r="T485" i="28" s="1"/>
  <c r="V485" i="28"/>
  <c r="S485" i="28"/>
  <c r="W484" i="28"/>
  <c r="T484" i="28" s="1"/>
  <c r="W483" i="28"/>
  <c r="U483" i="28" s="1"/>
  <c r="W482" i="28"/>
  <c r="S482" i="28"/>
  <c r="V482" i="28" s="1"/>
  <c r="W481" i="28"/>
  <c r="V481" i="28"/>
  <c r="U481" i="28"/>
  <c r="T481" i="28"/>
  <c r="S481" i="28"/>
  <c r="W480" i="28"/>
  <c r="S480" i="28" s="1"/>
  <c r="V480" i="28" s="1"/>
  <c r="U480" i="28"/>
  <c r="T480" i="28"/>
  <c r="W479" i="28"/>
  <c r="U479" i="28" s="1"/>
  <c r="T479" i="28"/>
  <c r="S479" i="28"/>
  <c r="V479" i="28" s="1"/>
  <c r="W478" i="28"/>
  <c r="S478" i="28"/>
  <c r="V478" i="28" s="1"/>
  <c r="W477" i="28"/>
  <c r="U477" i="28" s="1"/>
  <c r="S477" i="28"/>
  <c r="V477" i="28" s="1"/>
  <c r="W476" i="28"/>
  <c r="U476" i="28"/>
  <c r="T476" i="28"/>
  <c r="S476" i="28"/>
  <c r="V476" i="28" s="1"/>
  <c r="W475" i="28"/>
  <c r="W474" i="28"/>
  <c r="W473" i="28"/>
  <c r="T473" i="28" s="1"/>
  <c r="V473" i="28"/>
  <c r="S473" i="28"/>
  <c r="W472" i="28"/>
  <c r="T472" i="28" s="1"/>
  <c r="W471" i="28"/>
  <c r="U471" i="28" s="1"/>
  <c r="W470" i="28"/>
  <c r="S470" i="28" s="1"/>
  <c r="V470" i="28" s="1"/>
  <c r="W469" i="28"/>
  <c r="T469" i="28" s="1"/>
  <c r="V469" i="28"/>
  <c r="U469" i="28"/>
  <c r="S469" i="28"/>
  <c r="W468" i="28"/>
  <c r="S468" i="28" s="1"/>
  <c r="V468" i="28" s="1"/>
  <c r="U468" i="28"/>
  <c r="W467" i="28"/>
  <c r="U467" i="28" s="1"/>
  <c r="T467" i="28"/>
  <c r="W466" i="28"/>
  <c r="S466" i="28"/>
  <c r="V466" i="28" s="1"/>
  <c r="W465" i="28"/>
  <c r="U465" i="28" s="1"/>
  <c r="S465" i="28"/>
  <c r="V465" i="28" s="1"/>
  <c r="W464" i="28"/>
  <c r="U464" i="28"/>
  <c r="T464" i="28"/>
  <c r="S464" i="28"/>
  <c r="V464" i="28" s="1"/>
  <c r="W463" i="28"/>
  <c r="U463" i="28" s="1"/>
  <c r="T463" i="28"/>
  <c r="S463" i="28"/>
  <c r="V463" i="28" s="1"/>
  <c r="W462" i="28"/>
  <c r="S462" i="28" s="1"/>
  <c r="V462" i="28" s="1"/>
  <c r="W461" i="28"/>
  <c r="T461" i="28" s="1"/>
  <c r="V461" i="28"/>
  <c r="S461" i="28"/>
  <c r="W460" i="28"/>
  <c r="T460" i="28" s="1"/>
  <c r="W459" i="28"/>
  <c r="W458" i="28"/>
  <c r="W457" i="28"/>
  <c r="T457" i="28" s="1"/>
  <c r="V457" i="28"/>
  <c r="U457" i="28"/>
  <c r="S457" i="28"/>
  <c r="W456" i="28"/>
  <c r="S456" i="28" s="1"/>
  <c r="V456" i="28" s="1"/>
  <c r="U456" i="28"/>
  <c r="W455" i="28"/>
  <c r="U455" i="28" s="1"/>
  <c r="W454" i="28"/>
  <c r="S454" i="28" s="1"/>
  <c r="V454" i="28" s="1"/>
  <c r="W453" i="28"/>
  <c r="V453" i="28"/>
  <c r="U453" i="28"/>
  <c r="T453" i="28"/>
  <c r="S453" i="28"/>
  <c r="W452" i="28"/>
  <c r="S452" i="28" s="1"/>
  <c r="V452" i="28" s="1"/>
  <c r="U452" i="28"/>
  <c r="T452" i="28"/>
  <c r="W451" i="28"/>
  <c r="U451" i="28" s="1"/>
  <c r="T451" i="28"/>
  <c r="S451" i="28"/>
  <c r="V451" i="28" s="1"/>
  <c r="W450" i="28"/>
  <c r="S450" i="28"/>
  <c r="V450" i="28" s="1"/>
  <c r="W449" i="28"/>
  <c r="T449" i="28" s="1"/>
  <c r="V449" i="28"/>
  <c r="S449" i="28"/>
  <c r="W448" i="28"/>
  <c r="T448" i="28" s="1"/>
  <c r="W447" i="28"/>
  <c r="U447" i="28" s="1"/>
  <c r="W446" i="28"/>
  <c r="S446" i="28" s="1"/>
  <c r="V446" i="28" s="1"/>
  <c r="W445" i="28"/>
  <c r="T445" i="28" s="1"/>
  <c r="V445" i="28"/>
  <c r="U445" i="28"/>
  <c r="S445" i="28"/>
  <c r="W444" i="28"/>
  <c r="S444" i="28" s="1"/>
  <c r="V444" i="28" s="1"/>
  <c r="U444" i="28"/>
  <c r="W443" i="28"/>
  <c r="W442" i="28"/>
  <c r="W441" i="28"/>
  <c r="V441" i="28"/>
  <c r="U441" i="28"/>
  <c r="T441" i="28"/>
  <c r="S441" i="28"/>
  <c r="W440" i="28"/>
  <c r="S440" i="28" s="1"/>
  <c r="V440" i="28" s="1"/>
  <c r="U440" i="28"/>
  <c r="T440" i="28"/>
  <c r="W439" i="28"/>
  <c r="U439" i="28" s="1"/>
  <c r="W438" i="28"/>
  <c r="T438" i="28" s="1"/>
  <c r="U438" i="28"/>
  <c r="W437" i="28"/>
  <c r="T437" i="28" s="1"/>
  <c r="V437" i="28"/>
  <c r="U437" i="28"/>
  <c r="S437" i="28"/>
  <c r="W436" i="28"/>
  <c r="S436" i="28" s="1"/>
  <c r="V436" i="28" s="1"/>
  <c r="U436" i="28"/>
  <c r="W435" i="28"/>
  <c r="W434" i="28"/>
  <c r="T434" i="28" s="1"/>
  <c r="U434" i="28"/>
  <c r="W433" i="28"/>
  <c r="T433" i="28" s="1"/>
  <c r="V433" i="28"/>
  <c r="U433" i="28"/>
  <c r="S433" i="28"/>
  <c r="W432" i="28"/>
  <c r="S432" i="28" s="1"/>
  <c r="V432" i="28" s="1"/>
  <c r="U432" i="28"/>
  <c r="W431" i="28"/>
  <c r="W430" i="28"/>
  <c r="T430" i="28" s="1"/>
  <c r="U430" i="28"/>
  <c r="W429" i="28"/>
  <c r="T429" i="28" s="1"/>
  <c r="V429" i="28"/>
  <c r="U429" i="28"/>
  <c r="S429" i="28"/>
  <c r="W428" i="28"/>
  <c r="S428" i="28" s="1"/>
  <c r="V428" i="28" s="1"/>
  <c r="U428" i="28"/>
  <c r="W427" i="28"/>
  <c r="W426" i="28"/>
  <c r="T426" i="28" s="1"/>
  <c r="U426" i="28"/>
  <c r="W425" i="28"/>
  <c r="T425" i="28" s="1"/>
  <c r="V425" i="28"/>
  <c r="U425" i="28"/>
  <c r="S425" i="28"/>
  <c r="W424" i="28"/>
  <c r="S424" i="28" s="1"/>
  <c r="V424" i="28" s="1"/>
  <c r="U424" i="28"/>
  <c r="W423" i="28"/>
  <c r="W422" i="28"/>
  <c r="T422" i="28" s="1"/>
  <c r="U422" i="28"/>
  <c r="W421" i="28"/>
  <c r="T421" i="28" s="1"/>
  <c r="V421" i="28"/>
  <c r="U421" i="28"/>
  <c r="S421" i="28"/>
  <c r="W420" i="28"/>
  <c r="S420" i="28" s="1"/>
  <c r="V420" i="28" s="1"/>
  <c r="U420" i="28"/>
  <c r="W419" i="28"/>
  <c r="W418" i="28"/>
  <c r="T418" i="28" s="1"/>
  <c r="W417" i="28"/>
  <c r="T417" i="28" s="1"/>
  <c r="V417" i="28"/>
  <c r="U417" i="28"/>
  <c r="S417" i="28"/>
  <c r="W416" i="28"/>
  <c r="S416" i="28" s="1"/>
  <c r="V416" i="28" s="1"/>
  <c r="W415" i="28"/>
  <c r="W414" i="28"/>
  <c r="T414" i="28" s="1"/>
  <c r="W413" i="28"/>
  <c r="T413" i="28" s="1"/>
  <c r="V413" i="28"/>
  <c r="U413" i="28"/>
  <c r="S413" i="28"/>
  <c r="W412" i="28"/>
  <c r="S412" i="28" s="1"/>
  <c r="V412" i="28" s="1"/>
  <c r="W411" i="28"/>
  <c r="W410" i="28"/>
  <c r="T410" i="28" s="1"/>
  <c r="W409" i="28"/>
  <c r="T409" i="28" s="1"/>
  <c r="V409" i="28"/>
  <c r="U409" i="28"/>
  <c r="S409" i="28"/>
  <c r="W408" i="28"/>
  <c r="S408" i="28" s="1"/>
  <c r="V408" i="28" s="1"/>
  <c r="W407" i="28"/>
  <c r="W406" i="28"/>
  <c r="T406" i="28" s="1"/>
  <c r="W405" i="28"/>
  <c r="T405" i="28" s="1"/>
  <c r="V405" i="28"/>
  <c r="U405" i="28"/>
  <c r="S405" i="28"/>
  <c r="W404" i="28"/>
  <c r="S404" i="28" s="1"/>
  <c r="V404" i="28" s="1"/>
  <c r="W403" i="28"/>
  <c r="W402" i="28"/>
  <c r="T402" i="28" s="1"/>
  <c r="W401" i="28"/>
  <c r="T401" i="28" s="1"/>
  <c r="V401" i="28"/>
  <c r="U401" i="28"/>
  <c r="S401" i="28"/>
  <c r="W400" i="28"/>
  <c r="S400" i="28" s="1"/>
  <c r="V400" i="28" s="1"/>
  <c r="W399" i="28"/>
  <c r="W398" i="28"/>
  <c r="T398" i="28" s="1"/>
  <c r="W397" i="28"/>
  <c r="T397" i="28" s="1"/>
  <c r="V397" i="28"/>
  <c r="U397" i="28"/>
  <c r="S397" i="28"/>
  <c r="W396" i="28"/>
  <c r="S396" i="28" s="1"/>
  <c r="V396" i="28" s="1"/>
  <c r="W395" i="28"/>
  <c r="W394" i="28"/>
  <c r="T394" i="28" s="1"/>
  <c r="W393" i="28"/>
  <c r="T393" i="28" s="1"/>
  <c r="V393" i="28"/>
  <c r="U393" i="28"/>
  <c r="S393" i="28"/>
  <c r="W392" i="28"/>
  <c r="S392" i="28" s="1"/>
  <c r="V392" i="28" s="1"/>
  <c r="W391" i="28"/>
  <c r="W390" i="28"/>
  <c r="T390" i="28" s="1"/>
  <c r="W389" i="28"/>
  <c r="T389" i="28" s="1"/>
  <c r="V389" i="28"/>
  <c r="U389" i="28"/>
  <c r="S389" i="28"/>
  <c r="W388" i="28"/>
  <c r="S388" i="28" s="1"/>
  <c r="V388" i="28" s="1"/>
  <c r="W387" i="28"/>
  <c r="W386" i="28"/>
  <c r="T386" i="28" s="1"/>
  <c r="W385" i="28"/>
  <c r="T385" i="28" s="1"/>
  <c r="V385" i="28"/>
  <c r="U385" i="28"/>
  <c r="S385" i="28"/>
  <c r="W384" i="28"/>
  <c r="S384" i="28" s="1"/>
  <c r="V384" i="28" s="1"/>
  <c r="W383" i="28"/>
  <c r="W382" i="28"/>
  <c r="T382" i="28" s="1"/>
  <c r="W381" i="28"/>
  <c r="T381" i="28" s="1"/>
  <c r="V381" i="28"/>
  <c r="U381" i="28"/>
  <c r="S381" i="28"/>
  <c r="W380" i="28"/>
  <c r="S380" i="28" s="1"/>
  <c r="V380" i="28" s="1"/>
  <c r="W379" i="28"/>
  <c r="W378" i="28"/>
  <c r="T378" i="28" s="1"/>
  <c r="W377" i="28"/>
  <c r="T377" i="28" s="1"/>
  <c r="V377" i="28"/>
  <c r="U377" i="28"/>
  <c r="S377" i="28"/>
  <c r="W376" i="28"/>
  <c r="S376" i="28" s="1"/>
  <c r="V376" i="28" s="1"/>
  <c r="W375" i="28"/>
  <c r="W374" i="28"/>
  <c r="T374" i="28" s="1"/>
  <c r="W373" i="28"/>
  <c r="T373" i="28" s="1"/>
  <c r="V373" i="28"/>
  <c r="U373" i="28"/>
  <c r="S373" i="28"/>
  <c r="W372" i="28"/>
  <c r="S372" i="28" s="1"/>
  <c r="V372" i="28" s="1"/>
  <c r="W371" i="28"/>
  <c r="W370" i="28"/>
  <c r="T370" i="28" s="1"/>
  <c r="W369" i="28"/>
  <c r="T369" i="28" s="1"/>
  <c r="V369" i="28"/>
  <c r="U369" i="28"/>
  <c r="S369" i="28"/>
  <c r="W368" i="28"/>
  <c r="S368" i="28" s="1"/>
  <c r="V368" i="28" s="1"/>
  <c r="W367" i="28"/>
  <c r="W366" i="28"/>
  <c r="T366" i="28" s="1"/>
  <c r="W365" i="28"/>
  <c r="T365" i="28" s="1"/>
  <c r="V365" i="28"/>
  <c r="U365" i="28"/>
  <c r="S365" i="28"/>
  <c r="W364" i="28"/>
  <c r="S364" i="28" s="1"/>
  <c r="V364" i="28" s="1"/>
  <c r="W363" i="28"/>
  <c r="W362" i="28"/>
  <c r="T362" i="28" s="1"/>
  <c r="W361" i="28"/>
  <c r="T361" i="28" s="1"/>
  <c r="V361" i="28"/>
  <c r="U361" i="28"/>
  <c r="S361" i="28"/>
  <c r="W360" i="28"/>
  <c r="S360" i="28" s="1"/>
  <c r="V360" i="28" s="1"/>
  <c r="W359" i="28"/>
  <c r="W358" i="28"/>
  <c r="T358" i="28" s="1"/>
  <c r="W357" i="28"/>
  <c r="T357" i="28" s="1"/>
  <c r="V357" i="28"/>
  <c r="U357" i="28"/>
  <c r="S357" i="28"/>
  <c r="W356" i="28"/>
  <c r="S356" i="28" s="1"/>
  <c r="V356" i="28" s="1"/>
  <c r="W355" i="28"/>
  <c r="W354" i="28"/>
  <c r="T354" i="28" s="1"/>
  <c r="W353" i="28"/>
  <c r="T353" i="28" s="1"/>
  <c r="V353" i="28"/>
  <c r="U353" i="28"/>
  <c r="S353" i="28"/>
  <c r="W352" i="28"/>
  <c r="S352" i="28" s="1"/>
  <c r="V352" i="28" s="1"/>
  <c r="W351" i="28"/>
  <c r="W350" i="28"/>
  <c r="T350" i="28" s="1"/>
  <c r="W349" i="28"/>
  <c r="T349" i="28" s="1"/>
  <c r="V349" i="28"/>
  <c r="U349" i="28"/>
  <c r="S349" i="28"/>
  <c r="W348" i="28"/>
  <c r="S348" i="28" s="1"/>
  <c r="V348" i="28" s="1"/>
  <c r="W347" i="28"/>
  <c r="W346" i="28"/>
  <c r="T346" i="28" s="1"/>
  <c r="W345" i="28"/>
  <c r="T345" i="28" s="1"/>
  <c r="V345" i="28"/>
  <c r="U345" i="28"/>
  <c r="S345" i="28"/>
  <c r="W344" i="28"/>
  <c r="S344" i="28" s="1"/>
  <c r="V344" i="28" s="1"/>
  <c r="W343" i="28"/>
  <c r="W342" i="28"/>
  <c r="T342" i="28" s="1"/>
  <c r="W341" i="28"/>
  <c r="T341" i="28" s="1"/>
  <c r="V341" i="28"/>
  <c r="U341" i="28"/>
  <c r="S341" i="28"/>
  <c r="W340" i="28"/>
  <c r="S340" i="28" s="1"/>
  <c r="V340" i="28" s="1"/>
  <c r="W339" i="28"/>
  <c r="W338" i="28"/>
  <c r="T338" i="28" s="1"/>
  <c r="W337" i="28"/>
  <c r="T337" i="28" s="1"/>
  <c r="V337" i="28"/>
  <c r="U337" i="28"/>
  <c r="S337" i="28"/>
  <c r="W336" i="28"/>
  <c r="S336" i="28" s="1"/>
  <c r="V336" i="28" s="1"/>
  <c r="W335" i="28"/>
  <c r="W334" i="28"/>
  <c r="T334" i="28" s="1"/>
  <c r="W333" i="28"/>
  <c r="T333" i="28" s="1"/>
  <c r="V333" i="28"/>
  <c r="U333" i="28"/>
  <c r="S333" i="28"/>
  <c r="W332" i="28"/>
  <c r="S332" i="28" s="1"/>
  <c r="V332" i="28" s="1"/>
  <c r="W331" i="28"/>
  <c r="W330" i="28"/>
  <c r="T330" i="28" s="1"/>
  <c r="W329" i="28"/>
  <c r="T329" i="28" s="1"/>
  <c r="V329" i="28"/>
  <c r="U329" i="28"/>
  <c r="S329" i="28"/>
  <c r="W328" i="28"/>
  <c r="S328" i="28" s="1"/>
  <c r="V328" i="28" s="1"/>
  <c r="W327" i="28"/>
  <c r="W326" i="28"/>
  <c r="T326" i="28" s="1"/>
  <c r="W325" i="28"/>
  <c r="T325" i="28" s="1"/>
  <c r="V325" i="28"/>
  <c r="U325" i="28"/>
  <c r="S325" i="28"/>
  <c r="W324" i="28"/>
  <c r="S324" i="28" s="1"/>
  <c r="V324" i="28" s="1"/>
  <c r="W323" i="28"/>
  <c r="W322" i="28"/>
  <c r="T322" i="28" s="1"/>
  <c r="W321" i="28"/>
  <c r="U321" i="28" s="1"/>
  <c r="V321" i="28"/>
  <c r="S321" i="28"/>
  <c r="W320" i="28"/>
  <c r="S320" i="28" s="1"/>
  <c r="V320" i="28" s="1"/>
  <c r="W319" i="28"/>
  <c r="W318" i="28"/>
  <c r="T318" i="28" s="1"/>
  <c r="W317" i="28"/>
  <c r="U317" i="28" s="1"/>
  <c r="V317" i="28"/>
  <c r="S317" i="28"/>
  <c r="W316" i="28"/>
  <c r="S316" i="28" s="1"/>
  <c r="V316" i="28" s="1"/>
  <c r="W315" i="28"/>
  <c r="W314" i="28"/>
  <c r="T314" i="28" s="1"/>
  <c r="W313" i="28"/>
  <c r="U313" i="28" s="1"/>
  <c r="V313" i="28"/>
  <c r="S313" i="28"/>
  <c r="W312" i="28"/>
  <c r="S312" i="28" s="1"/>
  <c r="V312" i="28" s="1"/>
  <c r="W311" i="28"/>
  <c r="W310" i="28"/>
  <c r="T310" i="28" s="1"/>
  <c r="W309" i="28"/>
  <c r="U309" i="28" s="1"/>
  <c r="V309" i="28"/>
  <c r="S309" i="28"/>
  <c r="W308" i="28"/>
  <c r="S308" i="28" s="1"/>
  <c r="V308" i="28" s="1"/>
  <c r="W307" i="28"/>
  <c r="W306" i="28"/>
  <c r="T306" i="28" s="1"/>
  <c r="W305" i="28"/>
  <c r="U305" i="28" s="1"/>
  <c r="V305" i="28"/>
  <c r="S305" i="28"/>
  <c r="W304" i="28"/>
  <c r="S304" i="28" s="1"/>
  <c r="V304" i="28" s="1"/>
  <c r="W303" i="28"/>
  <c r="W302" i="28"/>
  <c r="T302" i="28" s="1"/>
  <c r="W301" i="28"/>
  <c r="U301" i="28" s="1"/>
  <c r="V301" i="28"/>
  <c r="S301" i="28"/>
  <c r="W300" i="28"/>
  <c r="S300" i="28" s="1"/>
  <c r="V300" i="28" s="1"/>
  <c r="W299" i="28"/>
  <c r="W298" i="28"/>
  <c r="T298" i="28" s="1"/>
  <c r="W297" i="28"/>
  <c r="U297" i="28" s="1"/>
  <c r="V297" i="28"/>
  <c r="S297" i="28"/>
  <c r="W296" i="28"/>
  <c r="S296" i="28" s="1"/>
  <c r="V296" i="28" s="1"/>
  <c r="W295" i="28"/>
  <c r="W294" i="28"/>
  <c r="T294" i="28" s="1"/>
  <c r="W293" i="28"/>
  <c r="U293" i="28" s="1"/>
  <c r="V293" i="28"/>
  <c r="S293" i="28"/>
  <c r="W292" i="28"/>
  <c r="S292" i="28" s="1"/>
  <c r="V292" i="28" s="1"/>
  <c r="W291" i="28"/>
  <c r="W290" i="28"/>
  <c r="T290" i="28" s="1"/>
  <c r="W289" i="28"/>
  <c r="U289" i="28" s="1"/>
  <c r="V289" i="28"/>
  <c r="S289" i="28"/>
  <c r="W288" i="28"/>
  <c r="S288" i="28" s="1"/>
  <c r="V288" i="28" s="1"/>
  <c r="W287" i="28"/>
  <c r="W286" i="28"/>
  <c r="T286" i="28" s="1"/>
  <c r="W285" i="28"/>
  <c r="U285" i="28" s="1"/>
  <c r="V285" i="28"/>
  <c r="S285" i="28"/>
  <c r="W284" i="28"/>
  <c r="S284" i="28" s="1"/>
  <c r="V284" i="28" s="1"/>
  <c r="W283" i="28"/>
  <c r="W282" i="28"/>
  <c r="T282" i="28" s="1"/>
  <c r="W281" i="28"/>
  <c r="U281" i="28" s="1"/>
  <c r="V281" i="28"/>
  <c r="S281" i="28"/>
  <c r="W280" i="28"/>
  <c r="S280" i="28" s="1"/>
  <c r="V280" i="28" s="1"/>
  <c r="W279" i="28"/>
  <c r="W278" i="28"/>
  <c r="T278" i="28" s="1"/>
  <c r="W277" i="28"/>
  <c r="U277" i="28" s="1"/>
  <c r="V277" i="28"/>
  <c r="S277" i="28"/>
  <c r="W276" i="28"/>
  <c r="S276" i="28" s="1"/>
  <c r="V276" i="28" s="1"/>
  <c r="W275" i="28"/>
  <c r="W274" i="28"/>
  <c r="T274" i="28" s="1"/>
  <c r="W273" i="28"/>
  <c r="U273" i="28" s="1"/>
  <c r="V273" i="28"/>
  <c r="S273" i="28"/>
  <c r="W272" i="28"/>
  <c r="S272" i="28" s="1"/>
  <c r="V272" i="28" s="1"/>
  <c r="W271" i="28"/>
  <c r="W270" i="28"/>
  <c r="T270" i="28" s="1"/>
  <c r="W269" i="28"/>
  <c r="U269" i="28" s="1"/>
  <c r="V269" i="28"/>
  <c r="S269" i="28"/>
  <c r="W268" i="28"/>
  <c r="S268" i="28" s="1"/>
  <c r="V268" i="28" s="1"/>
  <c r="W267" i="28"/>
  <c r="W266" i="28"/>
  <c r="T266" i="28" s="1"/>
  <c r="W265" i="28"/>
  <c r="U265" i="28" s="1"/>
  <c r="V265" i="28"/>
  <c r="S265" i="28"/>
  <c r="W264" i="28"/>
  <c r="S264" i="28" s="1"/>
  <c r="V264" i="28" s="1"/>
  <c r="W263" i="28"/>
  <c r="W262" i="28"/>
  <c r="T262" i="28" s="1"/>
  <c r="W261" i="28"/>
  <c r="U261" i="28" s="1"/>
  <c r="V261" i="28"/>
  <c r="S261" i="28"/>
  <c r="W260" i="28"/>
  <c r="S260" i="28" s="1"/>
  <c r="V260" i="28" s="1"/>
  <c r="W259" i="28"/>
  <c r="W258" i="28"/>
  <c r="T258" i="28" s="1"/>
  <c r="W257" i="28"/>
  <c r="U257" i="28" s="1"/>
  <c r="V257" i="28"/>
  <c r="S257" i="28"/>
  <c r="W256" i="28"/>
  <c r="S256" i="28" s="1"/>
  <c r="V256" i="28" s="1"/>
  <c r="W255" i="28"/>
  <c r="W254" i="28"/>
  <c r="T254" i="28" s="1"/>
  <c r="W253" i="28"/>
  <c r="U253" i="28" s="1"/>
  <c r="V253" i="28"/>
  <c r="S253" i="28"/>
  <c r="W252" i="28"/>
  <c r="S252" i="28" s="1"/>
  <c r="V252" i="28" s="1"/>
  <c r="W251" i="28"/>
  <c r="W250" i="28"/>
  <c r="T250" i="28" s="1"/>
  <c r="W249" i="28"/>
  <c r="U249" i="28" s="1"/>
  <c r="V249" i="28"/>
  <c r="S249" i="28"/>
  <c r="W248" i="28"/>
  <c r="S248" i="28" s="1"/>
  <c r="V248" i="28" s="1"/>
  <c r="W247" i="28"/>
  <c r="W246" i="28"/>
  <c r="T246" i="28" s="1"/>
  <c r="W245" i="28"/>
  <c r="U245" i="28" s="1"/>
  <c r="V245" i="28"/>
  <c r="S245" i="28"/>
  <c r="W244" i="28"/>
  <c r="S244" i="28" s="1"/>
  <c r="V244" i="28" s="1"/>
  <c r="W243" i="28"/>
  <c r="W242" i="28"/>
  <c r="T242" i="28" s="1"/>
  <c r="W241" i="28"/>
  <c r="U241" i="28" s="1"/>
  <c r="V241" i="28"/>
  <c r="S241" i="28"/>
  <c r="W240" i="28"/>
  <c r="S240" i="28" s="1"/>
  <c r="V240" i="28" s="1"/>
  <c r="W239" i="28"/>
  <c r="W238" i="28"/>
  <c r="T238" i="28" s="1"/>
  <c r="W237" i="28"/>
  <c r="U237" i="28" s="1"/>
  <c r="V237" i="28"/>
  <c r="S237" i="28"/>
  <c r="W236" i="28"/>
  <c r="S236" i="28" s="1"/>
  <c r="V236" i="28" s="1"/>
  <c r="W235" i="28"/>
  <c r="W234" i="28"/>
  <c r="T234" i="28" s="1"/>
  <c r="W233" i="28"/>
  <c r="U233" i="28" s="1"/>
  <c r="V233" i="28"/>
  <c r="S233" i="28"/>
  <c r="W232" i="28"/>
  <c r="S232" i="28" s="1"/>
  <c r="V232" i="28" s="1"/>
  <c r="W231" i="28"/>
  <c r="W230" i="28"/>
  <c r="T230" i="28" s="1"/>
  <c r="W229" i="28"/>
  <c r="U229" i="28" s="1"/>
  <c r="V229" i="28"/>
  <c r="S229" i="28"/>
  <c r="W228" i="28"/>
  <c r="S228" i="28" s="1"/>
  <c r="V228" i="28" s="1"/>
  <c r="W227" i="28"/>
  <c r="W226" i="28"/>
  <c r="T226" i="28" s="1"/>
  <c r="W225" i="28"/>
  <c r="U225" i="28" s="1"/>
  <c r="V225" i="28"/>
  <c r="S225" i="28"/>
  <c r="W224" i="28"/>
  <c r="S224" i="28" s="1"/>
  <c r="V224" i="28" s="1"/>
  <c r="W223" i="28"/>
  <c r="W222" i="28"/>
  <c r="T222" i="28" s="1"/>
  <c r="W221" i="28"/>
  <c r="U221" i="28" s="1"/>
  <c r="V221" i="28"/>
  <c r="S221" i="28"/>
  <c r="W220" i="28"/>
  <c r="S220" i="28" s="1"/>
  <c r="V220" i="28" s="1"/>
  <c r="W219" i="28"/>
  <c r="W218" i="28"/>
  <c r="T218" i="28" s="1"/>
  <c r="W217" i="28"/>
  <c r="U217" i="28" s="1"/>
  <c r="V217" i="28"/>
  <c r="S217" i="28"/>
  <c r="W216" i="28"/>
  <c r="S216" i="28" s="1"/>
  <c r="V216" i="28" s="1"/>
  <c r="W215" i="28"/>
  <c r="W214" i="28"/>
  <c r="T214" i="28" s="1"/>
  <c r="W213" i="28"/>
  <c r="U213" i="28" s="1"/>
  <c r="V213" i="28"/>
  <c r="S213" i="28"/>
  <c r="W212" i="28"/>
  <c r="S212" i="28" s="1"/>
  <c r="V212" i="28" s="1"/>
  <c r="W211" i="28"/>
  <c r="W210" i="28"/>
  <c r="T210" i="28" s="1"/>
  <c r="W209" i="28"/>
  <c r="U209" i="28" s="1"/>
  <c r="V209" i="28"/>
  <c r="S209" i="28"/>
  <c r="W208" i="28"/>
  <c r="S208" i="28" s="1"/>
  <c r="V208" i="28" s="1"/>
  <c r="W207" i="28"/>
  <c r="W206" i="28"/>
  <c r="T206" i="28" s="1"/>
  <c r="W205" i="28"/>
  <c r="U205" i="28" s="1"/>
  <c r="V205" i="28"/>
  <c r="S205" i="28"/>
  <c r="W204" i="28"/>
  <c r="S204" i="28" s="1"/>
  <c r="V204" i="28" s="1"/>
  <c r="W203" i="28"/>
  <c r="W202" i="28"/>
  <c r="T202" i="28" s="1"/>
  <c r="W201" i="28"/>
  <c r="U201" i="28" s="1"/>
  <c r="V201" i="28"/>
  <c r="S201" i="28"/>
  <c r="W200" i="28"/>
  <c r="S200" i="28" s="1"/>
  <c r="V200" i="28" s="1"/>
  <c r="W199" i="28"/>
  <c r="W198" i="28"/>
  <c r="T198" i="28" s="1"/>
  <c r="W197" i="28"/>
  <c r="U197" i="28" s="1"/>
  <c r="V197" i="28"/>
  <c r="S197" i="28"/>
  <c r="W196" i="28"/>
  <c r="S196" i="28" s="1"/>
  <c r="V196" i="28" s="1"/>
  <c r="W195" i="28"/>
  <c r="W194" i="28"/>
  <c r="T194" i="28" s="1"/>
  <c r="W193" i="28"/>
  <c r="U193" i="28" s="1"/>
  <c r="V193" i="28"/>
  <c r="S193" i="28"/>
  <c r="W192" i="28"/>
  <c r="S192" i="28" s="1"/>
  <c r="V192" i="28" s="1"/>
  <c r="W191" i="28"/>
  <c r="W190" i="28"/>
  <c r="T190" i="28" s="1"/>
  <c r="W189" i="28"/>
  <c r="U189" i="28" s="1"/>
  <c r="V189" i="28"/>
  <c r="S189" i="28"/>
  <c r="W188" i="28"/>
  <c r="S188" i="28" s="1"/>
  <c r="V188" i="28" s="1"/>
  <c r="W187" i="28"/>
  <c r="W186" i="28"/>
  <c r="T186" i="28" s="1"/>
  <c r="W185" i="28"/>
  <c r="U185" i="28" s="1"/>
  <c r="V185" i="28"/>
  <c r="S185" i="28"/>
  <c r="W184" i="28"/>
  <c r="S184" i="28" s="1"/>
  <c r="V184" i="28" s="1"/>
  <c r="W183" i="28"/>
  <c r="W182" i="28"/>
  <c r="T182" i="28" s="1"/>
  <c r="W181" i="28"/>
  <c r="U181" i="28" s="1"/>
  <c r="V181" i="28"/>
  <c r="S181" i="28"/>
  <c r="W180" i="28"/>
  <c r="T180" i="28" s="1"/>
  <c r="W179" i="28"/>
  <c r="T179" i="28" s="1"/>
  <c r="S179" i="28"/>
  <c r="V179" i="28" s="1"/>
  <c r="W178" i="28"/>
  <c r="U178" i="28" s="1"/>
  <c r="S178" i="28"/>
  <c r="V178" i="28" s="1"/>
  <c r="W177" i="28"/>
  <c r="W176" i="28"/>
  <c r="T176" i="28" s="1"/>
  <c r="U176" i="28"/>
  <c r="S176" i="28"/>
  <c r="V176" i="28" s="1"/>
  <c r="W175" i="28"/>
  <c r="U175" i="28"/>
  <c r="T175" i="28"/>
  <c r="S175" i="28"/>
  <c r="V175" i="28" s="1"/>
  <c r="W174" i="28"/>
  <c r="U174" i="28" s="1"/>
  <c r="T174" i="28"/>
  <c r="S174" i="28"/>
  <c r="V174" i="28" s="1"/>
  <c r="W173" i="28"/>
  <c r="S173" i="28" s="1"/>
  <c r="V173" i="28" s="1"/>
  <c r="W172" i="28"/>
  <c r="T172" i="28" s="1"/>
  <c r="W171" i="28"/>
  <c r="U171" i="28" s="1"/>
  <c r="V171" i="28"/>
  <c r="S171" i="28"/>
  <c r="W170" i="28"/>
  <c r="U170" i="28" s="1"/>
  <c r="W169" i="28"/>
  <c r="S169" i="28" s="1"/>
  <c r="V169" i="28" s="1"/>
  <c r="W168" i="28"/>
  <c r="T168" i="28" s="1"/>
  <c r="W167" i="28"/>
  <c r="T167" i="28" s="1"/>
  <c r="S167" i="28"/>
  <c r="V167" i="28" s="1"/>
  <c r="W166" i="28"/>
  <c r="U166" i="28" s="1"/>
  <c r="S166" i="28"/>
  <c r="V166" i="28" s="1"/>
  <c r="W165" i="28"/>
  <c r="S165" i="28" s="1"/>
  <c r="V165" i="28" s="1"/>
  <c r="W164" i="28"/>
  <c r="T164" i="28" s="1"/>
  <c r="V164" i="28"/>
  <c r="U164" i="28"/>
  <c r="S164" i="28"/>
  <c r="W163" i="28"/>
  <c r="V163" i="28"/>
  <c r="U163" i="28"/>
  <c r="T163" i="28"/>
  <c r="S163" i="28"/>
  <c r="W162" i="28"/>
  <c r="U162" i="28" s="1"/>
  <c r="T162" i="28"/>
  <c r="W161" i="28"/>
  <c r="W160" i="28"/>
  <c r="T160" i="28" s="1"/>
  <c r="W159" i="28"/>
  <c r="U159" i="28" s="1"/>
  <c r="V159" i="28"/>
  <c r="S159" i="28"/>
  <c r="W158" i="28"/>
  <c r="U158" i="28" s="1"/>
  <c r="W157" i="28"/>
  <c r="S157" i="28"/>
  <c r="V157" i="28" s="1"/>
  <c r="W156" i="28"/>
  <c r="T156" i="28" s="1"/>
  <c r="U156" i="28"/>
  <c r="S156" i="28"/>
  <c r="V156" i="28" s="1"/>
  <c r="W155" i="28"/>
  <c r="U155" i="28"/>
  <c r="T155" i="28"/>
  <c r="S155" i="28"/>
  <c r="V155" i="28" s="1"/>
  <c r="W154" i="28"/>
  <c r="U154" i="28" s="1"/>
  <c r="T154" i="28"/>
  <c r="S154" i="28"/>
  <c r="V154" i="28" s="1"/>
  <c r="W153" i="28"/>
  <c r="S153" i="28" s="1"/>
  <c r="V153" i="28" s="1"/>
  <c r="W152" i="28"/>
  <c r="T152" i="28" s="1"/>
  <c r="V152" i="28"/>
  <c r="U152" i="28"/>
  <c r="S152" i="28"/>
  <c r="W151" i="28"/>
  <c r="V151" i="28"/>
  <c r="U151" i="28"/>
  <c r="T151" i="28"/>
  <c r="S151" i="28"/>
  <c r="W150" i="28"/>
  <c r="U150" i="28" s="1"/>
  <c r="T150" i="28"/>
  <c r="W149" i="28"/>
  <c r="S149" i="28"/>
  <c r="V149" i="28" s="1"/>
  <c r="W148" i="28"/>
  <c r="T148" i="28" s="1"/>
  <c r="W147" i="28"/>
  <c r="T147" i="28" s="1"/>
  <c r="S147" i="28"/>
  <c r="V147" i="28" s="1"/>
  <c r="W146" i="28"/>
  <c r="U146" i="28" s="1"/>
  <c r="S146" i="28"/>
  <c r="V146" i="28" s="1"/>
  <c r="W145" i="28"/>
  <c r="S145" i="28" s="1"/>
  <c r="V145" i="28" s="1"/>
  <c r="W144" i="28"/>
  <c r="T144" i="28" s="1"/>
  <c r="U144" i="28"/>
  <c r="S144" i="28"/>
  <c r="V144" i="28" s="1"/>
  <c r="W143" i="28"/>
  <c r="U143" i="28"/>
  <c r="T143" i="28"/>
  <c r="S143" i="28"/>
  <c r="V143" i="28" s="1"/>
  <c r="W142" i="28"/>
  <c r="U142" i="28" s="1"/>
  <c r="T142" i="28"/>
  <c r="S142" i="28"/>
  <c r="V142" i="28" s="1"/>
  <c r="W141" i="28"/>
  <c r="S141" i="28" s="1"/>
  <c r="V141" i="28" s="1"/>
  <c r="W140" i="28"/>
  <c r="T140" i="28" s="1"/>
  <c r="W139" i="28"/>
  <c r="U139" i="28" s="1"/>
  <c r="V139" i="28"/>
  <c r="S139" i="28"/>
  <c r="W138" i="28"/>
  <c r="U138" i="28" s="1"/>
  <c r="W137" i="28"/>
  <c r="S137" i="28" s="1"/>
  <c r="V137" i="28" s="1"/>
  <c r="W136" i="28"/>
  <c r="T136" i="28" s="1"/>
  <c r="W135" i="28"/>
  <c r="T135" i="28" s="1"/>
  <c r="S135" i="28"/>
  <c r="V135" i="28" s="1"/>
  <c r="W134" i="28"/>
  <c r="U134" i="28" s="1"/>
  <c r="S134" i="28"/>
  <c r="V134" i="28" s="1"/>
  <c r="W133" i="28"/>
  <c r="S133" i="28" s="1"/>
  <c r="V133" i="28" s="1"/>
  <c r="W132" i="28"/>
  <c r="T132" i="28" s="1"/>
  <c r="V132" i="28"/>
  <c r="U132" i="28"/>
  <c r="S132" i="28"/>
  <c r="W131" i="28"/>
  <c r="V131" i="28"/>
  <c r="U131" i="28"/>
  <c r="T131" i="28"/>
  <c r="S131" i="28"/>
  <c r="W130" i="28"/>
  <c r="U130" i="28" s="1"/>
  <c r="T130" i="28"/>
  <c r="W129" i="28"/>
  <c r="W128" i="28"/>
  <c r="T128" i="28" s="1"/>
  <c r="W127" i="28"/>
  <c r="U127" i="28" s="1"/>
  <c r="V127" i="28"/>
  <c r="S127" i="28"/>
  <c r="W126" i="28"/>
  <c r="U126" i="28" s="1"/>
  <c r="W125" i="28"/>
  <c r="S125" i="28"/>
  <c r="W124" i="28"/>
  <c r="T124" i="28" s="1"/>
  <c r="U124" i="28"/>
  <c r="S124" i="28"/>
  <c r="V124" i="28" s="1"/>
  <c r="W123" i="28"/>
  <c r="U123" i="28" s="1"/>
  <c r="T123" i="28"/>
  <c r="S123" i="28"/>
  <c r="W122" i="28"/>
  <c r="U122" i="28" s="1"/>
  <c r="S122" i="28"/>
  <c r="V122" i="28" s="1"/>
  <c r="W121" i="28"/>
  <c r="S121" i="28" s="1"/>
  <c r="V121" i="28" s="1"/>
  <c r="W120" i="28"/>
  <c r="T120" i="28" s="1"/>
  <c r="V120" i="28"/>
  <c r="U120" i="28"/>
  <c r="S120" i="28"/>
  <c r="W119" i="28"/>
  <c r="V119" i="28"/>
  <c r="U119" i="28"/>
  <c r="T119" i="28"/>
  <c r="S119" i="28"/>
  <c r="W118" i="28"/>
  <c r="U118" i="28" s="1"/>
  <c r="T118" i="28"/>
  <c r="W117" i="28"/>
  <c r="W116" i="28"/>
  <c r="T116" i="28" s="1"/>
  <c r="W115" i="28"/>
  <c r="U115" i="28" s="1"/>
  <c r="V115" i="28"/>
  <c r="S115" i="28"/>
  <c r="W114" i="28"/>
  <c r="U114" i="28" s="1"/>
  <c r="W113" i="28"/>
  <c r="S113" i="28"/>
  <c r="V113" i="28" s="1"/>
  <c r="W112" i="28"/>
  <c r="T112" i="28" s="1"/>
  <c r="U112" i="28"/>
  <c r="S112" i="28"/>
  <c r="V112" i="28" s="1"/>
  <c r="W111" i="28"/>
  <c r="U111" i="28"/>
  <c r="T111" i="28"/>
  <c r="S111" i="28"/>
  <c r="V111" i="28" s="1"/>
  <c r="W110" i="28"/>
  <c r="U110" i="28" s="1"/>
  <c r="T110" i="28"/>
  <c r="S110" i="28"/>
  <c r="V110" i="28" s="1"/>
  <c r="W109" i="28"/>
  <c r="S109" i="28" s="1"/>
  <c r="V109" i="28" s="1"/>
  <c r="W108" i="28"/>
  <c r="T108" i="28" s="1"/>
  <c r="V108" i="28"/>
  <c r="U108" i="28"/>
  <c r="S108" i="28"/>
  <c r="W107" i="28"/>
  <c r="V107" i="28"/>
  <c r="U107" i="28"/>
  <c r="T107" i="28"/>
  <c r="S107" i="28"/>
  <c r="W106" i="28"/>
  <c r="U106" i="28" s="1"/>
  <c r="T106" i="28"/>
  <c r="W105" i="28"/>
  <c r="S105" i="28"/>
  <c r="V105" i="28" s="1"/>
  <c r="W104" i="28"/>
  <c r="T104" i="28" s="1"/>
  <c r="W103" i="28"/>
  <c r="T103" i="28" s="1"/>
  <c r="S103" i="28"/>
  <c r="V103" i="28" s="1"/>
  <c r="W102" i="28"/>
  <c r="U102" i="28" s="1"/>
  <c r="S102" i="28"/>
  <c r="V102" i="28" s="1"/>
  <c r="W101" i="28"/>
  <c r="S101" i="28" s="1"/>
  <c r="V101" i="28" s="1"/>
  <c r="W100" i="28"/>
  <c r="T100" i="28" s="1"/>
  <c r="U100" i="28"/>
  <c r="S100" i="28"/>
  <c r="V100" i="28" s="1"/>
  <c r="W99" i="28"/>
  <c r="U99" i="28"/>
  <c r="T99" i="28"/>
  <c r="S99" i="28"/>
  <c r="V99" i="28" s="1"/>
  <c r="W98" i="28"/>
  <c r="U98" i="28" s="1"/>
  <c r="T98" i="28"/>
  <c r="S98" i="28"/>
  <c r="V98" i="28" s="1"/>
  <c r="W97" i="28"/>
  <c r="S97" i="28" s="1"/>
  <c r="V97" i="28" s="1"/>
  <c r="W96" i="28"/>
  <c r="T96" i="28" s="1"/>
  <c r="W95" i="28"/>
  <c r="U95" i="28" s="1"/>
  <c r="V95" i="28"/>
  <c r="S95" i="28"/>
  <c r="W94" i="28"/>
  <c r="U94" i="28" s="1"/>
  <c r="W93" i="28"/>
  <c r="S93" i="28" s="1"/>
  <c r="V93" i="28" s="1"/>
  <c r="W92" i="28"/>
  <c r="T92" i="28" s="1"/>
  <c r="W91" i="28"/>
  <c r="T91" i="28" s="1"/>
  <c r="S91" i="28"/>
  <c r="V91" i="28" s="1"/>
  <c r="W90" i="28"/>
  <c r="U90" i="28" s="1"/>
  <c r="S90" i="28"/>
  <c r="V90" i="28" s="1"/>
  <c r="W89" i="28"/>
  <c r="S89" i="28" s="1"/>
  <c r="V89" i="28" s="1"/>
  <c r="W88" i="28"/>
  <c r="T88" i="28" s="1"/>
  <c r="V88" i="28"/>
  <c r="U88" i="28"/>
  <c r="S88" i="28"/>
  <c r="W87" i="28"/>
  <c r="V87" i="28"/>
  <c r="U87" i="28"/>
  <c r="T87" i="28"/>
  <c r="S87" i="28"/>
  <c r="W86" i="28"/>
  <c r="U86" i="28" s="1"/>
  <c r="T86" i="28"/>
  <c r="W85" i="28"/>
  <c r="W84" i="28"/>
  <c r="T84" i="28" s="1"/>
  <c r="W83" i="28"/>
  <c r="U83" i="28" s="1"/>
  <c r="V83" i="28"/>
  <c r="S83" i="28"/>
  <c r="W82" i="28"/>
  <c r="U82" i="28" s="1"/>
  <c r="W81" i="28"/>
  <c r="S81" i="28"/>
  <c r="V81" i="28" s="1"/>
  <c r="W80" i="28"/>
  <c r="T80" i="28" s="1"/>
  <c r="U80" i="28"/>
  <c r="S80" i="28"/>
  <c r="V80" i="28" s="1"/>
  <c r="W79" i="28"/>
  <c r="U79" i="28"/>
  <c r="T79" i="28"/>
  <c r="S79" i="28"/>
  <c r="V79" i="28" s="1"/>
  <c r="W78" i="28"/>
  <c r="U78" i="28" s="1"/>
  <c r="T78" i="28"/>
  <c r="S78" i="28"/>
  <c r="V78" i="28" s="1"/>
  <c r="W77" i="28"/>
  <c r="S77" i="28" s="1"/>
  <c r="W76" i="28"/>
  <c r="T76" i="28" s="1"/>
  <c r="V76" i="28"/>
  <c r="U76" i="28"/>
  <c r="S76" i="28"/>
  <c r="W75" i="28"/>
  <c r="V75" i="28"/>
  <c r="U75" i="28"/>
  <c r="T75" i="28"/>
  <c r="S75" i="28"/>
  <c r="W74" i="28"/>
  <c r="U74" i="28" s="1"/>
  <c r="T74" i="28"/>
  <c r="W73" i="28"/>
  <c r="S73" i="28"/>
  <c r="V73" i="28" s="1"/>
  <c r="W72" i="28"/>
  <c r="T72" i="28" s="1"/>
  <c r="W71" i="28"/>
  <c r="T71" i="28" s="1"/>
  <c r="S71" i="28"/>
  <c r="V71" i="28" s="1"/>
  <c r="W70" i="28"/>
  <c r="U70" i="28" s="1"/>
  <c r="S70" i="28"/>
  <c r="V70" i="28" s="1"/>
  <c r="W69" i="28"/>
  <c r="W68" i="28"/>
  <c r="T68" i="28" s="1"/>
  <c r="U68" i="28"/>
  <c r="S68" i="28"/>
  <c r="V68" i="28" s="1"/>
  <c r="W67" i="28"/>
  <c r="U67" i="28"/>
  <c r="T67" i="28"/>
  <c r="S67" i="28"/>
  <c r="V67" i="28" s="1"/>
  <c r="W66" i="28"/>
  <c r="U66" i="28" s="1"/>
  <c r="T66" i="28"/>
  <c r="S66" i="28"/>
  <c r="V66" i="28" s="1"/>
  <c r="W65" i="28"/>
  <c r="S65" i="28" s="1"/>
  <c r="V65" i="28" s="1"/>
  <c r="W64" i="28"/>
  <c r="T64" i="28" s="1"/>
  <c r="W63" i="28"/>
  <c r="U63" i="28" s="1"/>
  <c r="V63" i="28"/>
  <c r="S63" i="28"/>
  <c r="W62" i="28"/>
  <c r="U62" i="28" s="1"/>
  <c r="W61" i="28"/>
  <c r="S61" i="28" s="1"/>
  <c r="V61" i="28" s="1"/>
  <c r="W60" i="28"/>
  <c r="T60" i="28" s="1"/>
  <c r="W59" i="28"/>
  <c r="T59" i="28" s="1"/>
  <c r="S59" i="28"/>
  <c r="V59" i="28" s="1"/>
  <c r="W58" i="28"/>
  <c r="U58" i="28" s="1"/>
  <c r="S58" i="28"/>
  <c r="V58" i="28" s="1"/>
  <c r="W57" i="28"/>
  <c r="S57" i="28" s="1"/>
  <c r="V57" i="28" s="1"/>
  <c r="W56" i="28"/>
  <c r="T56" i="28" s="1"/>
  <c r="V56" i="28"/>
  <c r="U56" i="28"/>
  <c r="S56" i="28"/>
  <c r="W55" i="28"/>
  <c r="V55" i="28"/>
  <c r="U55" i="28"/>
  <c r="T55" i="28"/>
  <c r="S55" i="28"/>
  <c r="W54" i="28"/>
  <c r="U54" i="28" s="1"/>
  <c r="T54" i="28"/>
  <c r="W53" i="28"/>
  <c r="W52" i="28"/>
  <c r="T52" i="28" s="1"/>
  <c r="W51" i="28"/>
  <c r="U51" i="28" s="1"/>
  <c r="V51" i="28"/>
  <c r="S51" i="28"/>
  <c r="W50" i="28"/>
  <c r="U50" i="28" s="1"/>
  <c r="W49" i="28"/>
  <c r="S49" i="28"/>
  <c r="V49" i="28" s="1"/>
  <c r="W48" i="28"/>
  <c r="T48" i="28" s="1"/>
  <c r="S48" i="28"/>
  <c r="W47" i="28"/>
  <c r="S47" i="28" s="1"/>
  <c r="W46" i="28"/>
  <c r="U46" i="28" s="1"/>
  <c r="W45" i="28"/>
  <c r="S45" i="28"/>
  <c r="V45" i="28" s="1"/>
  <c r="W44" i="28"/>
  <c r="T44" i="28" s="1"/>
  <c r="U44" i="28"/>
  <c r="S44" i="28"/>
  <c r="V44" i="28" s="1"/>
  <c r="W43" i="28"/>
  <c r="U43" i="28"/>
  <c r="T43" i="28"/>
  <c r="S43" i="28"/>
  <c r="V43" i="28" s="1"/>
  <c r="W42" i="28"/>
  <c r="U42" i="28" s="1"/>
  <c r="T42" i="28"/>
  <c r="S42" i="28"/>
  <c r="V42" i="28" s="1"/>
  <c r="W41" i="28"/>
  <c r="W40" i="28"/>
  <c r="T40" i="28" s="1"/>
  <c r="V40" i="28"/>
  <c r="U40" i="28"/>
  <c r="S40" i="28"/>
  <c r="W39" i="28"/>
  <c r="V39" i="28"/>
  <c r="U39" i="28"/>
  <c r="T39" i="28"/>
  <c r="S39" i="28"/>
  <c r="W38" i="28"/>
  <c r="U38" i="28" s="1"/>
  <c r="T38" i="28"/>
  <c r="W37" i="28"/>
  <c r="S37" i="28"/>
  <c r="V37" i="28" s="1"/>
  <c r="W36" i="28"/>
  <c r="T36" i="28" s="1"/>
  <c r="W35" i="28"/>
  <c r="T35" i="28" s="1"/>
  <c r="S35" i="28"/>
  <c r="V35" i="28" s="1"/>
  <c r="W34" i="28"/>
  <c r="U34" i="28" s="1"/>
  <c r="S34" i="28"/>
  <c r="V34" i="28" s="1"/>
  <c r="W33" i="28"/>
  <c r="S33" i="28" s="1"/>
  <c r="V33" i="28" s="1"/>
  <c r="W32" i="28"/>
  <c r="T32" i="28" s="1"/>
  <c r="U32" i="28"/>
  <c r="S32" i="28"/>
  <c r="V32" i="28" s="1"/>
  <c r="W31" i="28"/>
  <c r="U31" i="28"/>
  <c r="T31" i="28"/>
  <c r="S31" i="28"/>
  <c r="V31" i="28" s="1"/>
  <c r="W30" i="28"/>
  <c r="U30" i="28" s="1"/>
  <c r="T30" i="28"/>
  <c r="S30" i="28"/>
  <c r="V30" i="28" s="1"/>
  <c r="W29" i="28"/>
  <c r="S29" i="28" s="1"/>
  <c r="V29" i="28" s="1"/>
  <c r="W28" i="28"/>
  <c r="T28" i="28" s="1"/>
  <c r="W27" i="28"/>
  <c r="U27" i="28" s="1"/>
  <c r="V27" i="28"/>
  <c r="S27" i="28"/>
  <c r="W26" i="28"/>
  <c r="P26" i="28"/>
  <c r="W25" i="28"/>
  <c r="P25" i="28"/>
  <c r="W24" i="28"/>
  <c r="P24" i="28"/>
  <c r="W23" i="28"/>
  <c r="P23" i="28"/>
  <c r="W22" i="28"/>
  <c r="P22" i="28"/>
  <c r="W21" i="28"/>
  <c r="P21" i="28"/>
  <c r="W20" i="28"/>
  <c r="P20" i="28"/>
  <c r="W19" i="28"/>
  <c r="P19" i="28"/>
  <c r="W18" i="28"/>
  <c r="P18" i="28"/>
  <c r="W17" i="28"/>
  <c r="P17" i="28"/>
  <c r="W16" i="28"/>
  <c r="P16" i="28"/>
  <c r="W15" i="28"/>
  <c r="W14" i="28"/>
  <c r="S14" i="28"/>
  <c r="V14" i="28" s="1"/>
  <c r="W13" i="28"/>
  <c r="T13" i="28" s="1"/>
  <c r="U13" i="28"/>
  <c r="S13" i="28"/>
  <c r="V13" i="28" s="1"/>
  <c r="W12" i="28"/>
  <c r="T12" i="28" s="1"/>
  <c r="U12" i="28"/>
  <c r="S12" i="28"/>
  <c r="V12" i="28" s="1"/>
  <c r="W11" i="28"/>
  <c r="U11" i="28"/>
  <c r="T11" i="28"/>
  <c r="S11" i="28"/>
  <c r="V11" i="28" s="1"/>
  <c r="W10" i="28"/>
  <c r="V10" i="28"/>
  <c r="U10" i="28"/>
  <c r="T10" i="28"/>
  <c r="S10" i="28"/>
  <c r="W9" i="28"/>
  <c r="U9" i="28" s="1"/>
  <c r="T9" i="28"/>
  <c r="W8" i="28"/>
  <c r="U8" i="28" s="1"/>
  <c r="T8" i="28"/>
  <c r="S8" i="28"/>
  <c r="V8" i="28" s="1"/>
  <c r="W7" i="28"/>
  <c r="S7" i="28" s="1"/>
  <c r="W6" i="28"/>
  <c r="W5" i="28"/>
  <c r="U5" i="28" s="1"/>
  <c r="V5" i="28"/>
  <c r="S5" i="28"/>
  <c r="W605" i="27"/>
  <c r="S605" i="27" s="1"/>
  <c r="V605" i="27" s="1"/>
  <c r="W604" i="27"/>
  <c r="U604" i="27" s="1"/>
  <c r="S604" i="27"/>
  <c r="V604" i="27" s="1"/>
  <c r="W603" i="27"/>
  <c r="S603" i="27" s="1"/>
  <c r="V603" i="27" s="1"/>
  <c r="W602" i="27"/>
  <c r="U602" i="27"/>
  <c r="W601" i="27"/>
  <c r="T601" i="27" s="1"/>
  <c r="U601" i="27"/>
  <c r="S601" i="27"/>
  <c r="V601" i="27" s="1"/>
  <c r="W600" i="27"/>
  <c r="U600" i="27" s="1"/>
  <c r="T600" i="27"/>
  <c r="W599" i="27"/>
  <c r="S599" i="27" s="1"/>
  <c r="V599" i="27" s="1"/>
  <c r="W598" i="27"/>
  <c r="T598" i="27" s="1"/>
  <c r="W597" i="27"/>
  <c r="W596" i="27"/>
  <c r="W595" i="27"/>
  <c r="S595" i="27" s="1"/>
  <c r="V595" i="27" s="1"/>
  <c r="W594" i="27"/>
  <c r="T594" i="27" s="1"/>
  <c r="U594" i="27"/>
  <c r="S594" i="27"/>
  <c r="V594" i="27" s="1"/>
  <c r="W593" i="27"/>
  <c r="U593" i="27" s="1"/>
  <c r="W592" i="27"/>
  <c r="W591" i="27"/>
  <c r="S591" i="27" s="1"/>
  <c r="V591" i="27" s="1"/>
  <c r="W590" i="27"/>
  <c r="T590" i="27" s="1"/>
  <c r="U590" i="27"/>
  <c r="S590" i="27"/>
  <c r="V590" i="27" s="1"/>
  <c r="W589" i="27"/>
  <c r="S589" i="27" s="1"/>
  <c r="V589" i="27" s="1"/>
  <c r="T589" i="27"/>
  <c r="W588" i="27"/>
  <c r="U588" i="27" s="1"/>
  <c r="T588" i="27"/>
  <c r="W587" i="27"/>
  <c r="S587" i="27" s="1"/>
  <c r="V587" i="27" s="1"/>
  <c r="W586" i="27"/>
  <c r="W585" i="27"/>
  <c r="S585" i="27"/>
  <c r="V585" i="27" s="1"/>
  <c r="W584" i="27"/>
  <c r="W583" i="27"/>
  <c r="S583" i="27" s="1"/>
  <c r="V583" i="27" s="1"/>
  <c r="W582" i="27"/>
  <c r="U582" i="27"/>
  <c r="W581" i="27"/>
  <c r="S581" i="27" s="1"/>
  <c r="V581" i="27" s="1"/>
  <c r="U581" i="27"/>
  <c r="T581" i="27"/>
  <c r="W580" i="27"/>
  <c r="U580" i="27" s="1"/>
  <c r="W579" i="27"/>
  <c r="S579" i="27" s="1"/>
  <c r="V579" i="27" s="1"/>
  <c r="W578" i="27"/>
  <c r="T578" i="27" s="1"/>
  <c r="W577" i="27"/>
  <c r="W576" i="27"/>
  <c r="W575" i="27"/>
  <c r="W574" i="27"/>
  <c r="W573" i="27"/>
  <c r="S573" i="27"/>
  <c r="V573" i="27" s="1"/>
  <c r="W572" i="27"/>
  <c r="U572" i="27" s="1"/>
  <c r="W571" i="27"/>
  <c r="S571" i="27" s="1"/>
  <c r="V571" i="27" s="1"/>
  <c r="W570" i="27"/>
  <c r="W569" i="27"/>
  <c r="T569" i="27" s="1"/>
  <c r="U569" i="27"/>
  <c r="S569" i="27"/>
  <c r="V569" i="27" s="1"/>
  <c r="W568" i="27"/>
  <c r="U568" i="27" s="1"/>
  <c r="T568" i="27"/>
  <c r="W567" i="27"/>
  <c r="S567" i="27" s="1"/>
  <c r="V567" i="27" s="1"/>
  <c r="W566" i="27"/>
  <c r="T566" i="27" s="1"/>
  <c r="W565" i="27"/>
  <c r="W564" i="27"/>
  <c r="W563" i="27"/>
  <c r="S563" i="27" s="1"/>
  <c r="V563" i="27" s="1"/>
  <c r="W562" i="27"/>
  <c r="T562" i="27" s="1"/>
  <c r="U562" i="27"/>
  <c r="S562" i="27"/>
  <c r="V562" i="27" s="1"/>
  <c r="W561" i="27"/>
  <c r="U561" i="27" s="1"/>
  <c r="S561" i="27"/>
  <c r="V561" i="27" s="1"/>
  <c r="W560" i="27"/>
  <c r="S560" i="27" s="1"/>
  <c r="V560" i="27" s="1"/>
  <c r="W559" i="27"/>
  <c r="W558" i="27"/>
  <c r="T558" i="27" s="1"/>
  <c r="W557" i="27"/>
  <c r="S557" i="27" s="1"/>
  <c r="V557" i="27" s="1"/>
  <c r="U557" i="27"/>
  <c r="T557" i="27"/>
  <c r="W556" i="27"/>
  <c r="U556" i="27" s="1"/>
  <c r="T556" i="27"/>
  <c r="W555" i="27"/>
  <c r="S555" i="27" s="1"/>
  <c r="V555" i="27" s="1"/>
  <c r="W554" i="27"/>
  <c r="W553" i="27"/>
  <c r="S553" i="27" s="1"/>
  <c r="V553" i="27" s="1"/>
  <c r="W552" i="27"/>
  <c r="U552" i="27" s="1"/>
  <c r="W551" i="27"/>
  <c r="S551" i="27" s="1"/>
  <c r="V551" i="27" s="1"/>
  <c r="W550" i="27"/>
  <c r="T550" i="27" s="1"/>
  <c r="W549" i="27"/>
  <c r="U549" i="27"/>
  <c r="T549" i="27"/>
  <c r="S549" i="27"/>
  <c r="V549" i="27" s="1"/>
  <c r="W548" i="27"/>
  <c r="U548" i="27" s="1"/>
  <c r="T548" i="27"/>
  <c r="S548" i="27"/>
  <c r="V548" i="27" s="1"/>
  <c r="W547" i="27"/>
  <c r="S547" i="27" s="1"/>
  <c r="V547" i="27" s="1"/>
  <c r="W546" i="27"/>
  <c r="T546" i="27" s="1"/>
  <c r="W545" i="27"/>
  <c r="U545" i="27" s="1"/>
  <c r="W544" i="27"/>
  <c r="W543" i="27"/>
  <c r="W542" i="27"/>
  <c r="W541" i="27"/>
  <c r="S541" i="27" s="1"/>
  <c r="V541" i="27" s="1"/>
  <c r="W540" i="27"/>
  <c r="U540" i="27" s="1"/>
  <c r="S540" i="27"/>
  <c r="V540" i="27" s="1"/>
  <c r="W539" i="27"/>
  <c r="S539" i="27" s="1"/>
  <c r="V539" i="27" s="1"/>
  <c r="W538" i="27"/>
  <c r="T538" i="27" s="1"/>
  <c r="S538" i="27"/>
  <c r="V538" i="27" s="1"/>
  <c r="W537" i="27"/>
  <c r="U537" i="27" s="1"/>
  <c r="S537" i="27"/>
  <c r="V537" i="27" s="1"/>
  <c r="W536" i="27"/>
  <c r="U536" i="27" s="1"/>
  <c r="T536" i="27"/>
  <c r="W535" i="27"/>
  <c r="S535" i="27" s="1"/>
  <c r="V535" i="27" s="1"/>
  <c r="W534" i="27"/>
  <c r="T534" i="27" s="1"/>
  <c r="W533" i="27"/>
  <c r="U533" i="27" s="1"/>
  <c r="V533" i="27"/>
  <c r="S533" i="27"/>
  <c r="W532" i="27"/>
  <c r="W531" i="27"/>
  <c r="S531" i="27"/>
  <c r="V531" i="27" s="1"/>
  <c r="W530" i="27"/>
  <c r="U530" i="27"/>
  <c r="W529" i="27"/>
  <c r="S529" i="27" s="1"/>
  <c r="V529" i="27" s="1"/>
  <c r="W528" i="27"/>
  <c r="U528" i="27" s="1"/>
  <c r="W527" i="27"/>
  <c r="W526" i="27"/>
  <c r="W525" i="27"/>
  <c r="T525" i="27" s="1"/>
  <c r="V525" i="27"/>
  <c r="U525" i="27"/>
  <c r="S525" i="27"/>
  <c r="W524" i="27"/>
  <c r="U524" i="27" s="1"/>
  <c r="T524" i="27"/>
  <c r="W523" i="27"/>
  <c r="S523" i="27"/>
  <c r="V523" i="27" s="1"/>
  <c r="W522" i="27"/>
  <c r="W521" i="27"/>
  <c r="S521" i="27" s="1"/>
  <c r="V521" i="27" s="1"/>
  <c r="W520" i="27"/>
  <c r="U520" i="27" s="1"/>
  <c r="W519" i="27"/>
  <c r="S519" i="27" s="1"/>
  <c r="V519" i="27" s="1"/>
  <c r="W518" i="27"/>
  <c r="T518" i="27" s="1"/>
  <c r="U518" i="27"/>
  <c r="S518" i="27"/>
  <c r="V518" i="27" s="1"/>
  <c r="W517" i="27"/>
  <c r="U517" i="27" s="1"/>
  <c r="T517" i="27"/>
  <c r="S517" i="27"/>
  <c r="V517" i="27" s="1"/>
  <c r="W516" i="27"/>
  <c r="S516" i="27"/>
  <c r="V516" i="27" s="1"/>
  <c r="W515" i="27"/>
  <c r="S515" i="27" s="1"/>
  <c r="V515" i="27" s="1"/>
  <c r="W514" i="27"/>
  <c r="T514" i="27" s="1"/>
  <c r="W513" i="27"/>
  <c r="U513" i="27" s="1"/>
  <c r="S513" i="27"/>
  <c r="V513" i="27" s="1"/>
  <c r="W512" i="27"/>
  <c r="W511" i="27"/>
  <c r="W510" i="27"/>
  <c r="W509" i="27"/>
  <c r="S509" i="27" s="1"/>
  <c r="V509" i="27" s="1"/>
  <c r="W508" i="27"/>
  <c r="U508" i="27" s="1"/>
  <c r="S508" i="27"/>
  <c r="V508" i="27" s="1"/>
  <c r="W507" i="27"/>
  <c r="S507" i="27" s="1"/>
  <c r="V507" i="27" s="1"/>
  <c r="W506" i="27"/>
  <c r="T506" i="27" s="1"/>
  <c r="W505" i="27"/>
  <c r="U505" i="27" s="1"/>
  <c r="W504" i="27"/>
  <c r="U504" i="27" s="1"/>
  <c r="T504" i="27"/>
  <c r="W503" i="27"/>
  <c r="S503" i="27" s="1"/>
  <c r="V503" i="27" s="1"/>
  <c r="W502" i="27"/>
  <c r="T502" i="27" s="1"/>
  <c r="W501" i="27"/>
  <c r="U501" i="27" s="1"/>
  <c r="V501" i="27"/>
  <c r="S501" i="27"/>
  <c r="W500" i="27"/>
  <c r="W499" i="27"/>
  <c r="S499" i="27"/>
  <c r="V499" i="27" s="1"/>
  <c r="W498" i="27"/>
  <c r="U498" i="27"/>
  <c r="W497" i="27"/>
  <c r="S497" i="27" s="1"/>
  <c r="V497" i="27" s="1"/>
  <c r="W496" i="27"/>
  <c r="U496" i="27" s="1"/>
  <c r="T496" i="27"/>
  <c r="S496" i="27"/>
  <c r="V496" i="27" s="1"/>
  <c r="W495" i="27"/>
  <c r="W494" i="27"/>
  <c r="U494" i="27"/>
  <c r="W493" i="27"/>
  <c r="T493" i="27" s="1"/>
  <c r="U493" i="27"/>
  <c r="S493" i="27"/>
  <c r="V493" i="27" s="1"/>
  <c r="W492" i="27"/>
  <c r="U492" i="27" s="1"/>
  <c r="T492" i="27"/>
  <c r="W491" i="27"/>
  <c r="S491" i="27"/>
  <c r="V491" i="27" s="1"/>
  <c r="W490" i="27"/>
  <c r="W489" i="27"/>
  <c r="S489" i="27" s="1"/>
  <c r="V489" i="27" s="1"/>
  <c r="W488" i="27"/>
  <c r="U488" i="27" s="1"/>
  <c r="S488" i="27"/>
  <c r="V488" i="27" s="1"/>
  <c r="W487" i="27"/>
  <c r="S487" i="27" s="1"/>
  <c r="V487" i="27" s="1"/>
  <c r="W486" i="27"/>
  <c r="S486" i="27"/>
  <c r="V486" i="27" s="1"/>
  <c r="W485" i="27"/>
  <c r="T485" i="27" s="1"/>
  <c r="W484" i="27"/>
  <c r="W483" i="27"/>
  <c r="S483" i="27" s="1"/>
  <c r="V483" i="27" s="1"/>
  <c r="W482" i="27"/>
  <c r="T482" i="27" s="1"/>
  <c r="W481" i="27"/>
  <c r="U481" i="27" s="1"/>
  <c r="W480" i="27"/>
  <c r="W479" i="27"/>
  <c r="S479" i="27" s="1"/>
  <c r="V479" i="27" s="1"/>
  <c r="W478" i="27"/>
  <c r="W477" i="27"/>
  <c r="S477" i="27" s="1"/>
  <c r="V477" i="27" s="1"/>
  <c r="W476" i="27"/>
  <c r="U476" i="27" s="1"/>
  <c r="S476" i="27"/>
  <c r="V476" i="27" s="1"/>
  <c r="W475" i="27"/>
  <c r="S475" i="27" s="1"/>
  <c r="V475" i="27" s="1"/>
  <c r="W474" i="27"/>
  <c r="U474" i="27"/>
  <c r="W473" i="27"/>
  <c r="T473" i="27" s="1"/>
  <c r="W472" i="27"/>
  <c r="U472" i="27" s="1"/>
  <c r="W471" i="27"/>
  <c r="S471" i="27" s="1"/>
  <c r="V471" i="27" s="1"/>
  <c r="W470" i="27"/>
  <c r="T470" i="27" s="1"/>
  <c r="W469" i="27"/>
  <c r="W468" i="27"/>
  <c r="W467" i="27"/>
  <c r="S467" i="27"/>
  <c r="V467" i="27" s="1"/>
  <c r="W466" i="27"/>
  <c r="T466" i="27" s="1"/>
  <c r="U466" i="27"/>
  <c r="S466" i="27"/>
  <c r="V466" i="27" s="1"/>
  <c r="W465" i="27"/>
  <c r="U465" i="27" s="1"/>
  <c r="W464" i="27"/>
  <c r="S464" i="27"/>
  <c r="V464" i="27" s="1"/>
  <c r="W463" i="27"/>
  <c r="W462" i="27"/>
  <c r="T462" i="27" s="1"/>
  <c r="U462" i="27"/>
  <c r="S462" i="27"/>
  <c r="V462" i="27" s="1"/>
  <c r="W461" i="27"/>
  <c r="U461" i="27" s="1"/>
  <c r="T461" i="27"/>
  <c r="S461" i="27"/>
  <c r="V461" i="27" s="1"/>
  <c r="W460" i="27"/>
  <c r="U460" i="27" s="1"/>
  <c r="T460" i="27"/>
  <c r="W459" i="27"/>
  <c r="S459" i="27"/>
  <c r="V459" i="27" s="1"/>
  <c r="W458" i="27"/>
  <c r="W457" i="27"/>
  <c r="S457" i="27"/>
  <c r="V457" i="27" s="1"/>
  <c r="W456" i="27"/>
  <c r="W455" i="27"/>
  <c r="S455" i="27" s="1"/>
  <c r="V455" i="27" s="1"/>
  <c r="W454" i="27"/>
  <c r="U454" i="27"/>
  <c r="W453" i="27"/>
  <c r="S453" i="27" s="1"/>
  <c r="V453" i="27" s="1"/>
  <c r="W452" i="27"/>
  <c r="U452" i="27" s="1"/>
  <c r="T452" i="27"/>
  <c r="W451" i="27"/>
  <c r="S451" i="27" s="1"/>
  <c r="V451" i="27" s="1"/>
  <c r="W450" i="27"/>
  <c r="T450" i="27" s="1"/>
  <c r="W449" i="27"/>
  <c r="W448" i="27"/>
  <c r="W447" i="27"/>
  <c r="S447" i="27" s="1"/>
  <c r="V447" i="27" s="1"/>
  <c r="W446" i="27"/>
  <c r="W445" i="27"/>
  <c r="S445" i="27"/>
  <c r="V445" i="27" s="1"/>
  <c r="W444" i="27"/>
  <c r="U444" i="27" s="1"/>
  <c r="S444" i="27"/>
  <c r="V444" i="27" s="1"/>
  <c r="W443" i="27"/>
  <c r="S443" i="27" s="1"/>
  <c r="V443" i="27" s="1"/>
  <c r="W442" i="27"/>
  <c r="U442" i="27"/>
  <c r="W441" i="27"/>
  <c r="T441" i="27" s="1"/>
  <c r="U441" i="27"/>
  <c r="S441" i="27"/>
  <c r="V441" i="27" s="1"/>
  <c r="W440" i="27"/>
  <c r="U440" i="27" s="1"/>
  <c r="W439" i="27"/>
  <c r="S439" i="27" s="1"/>
  <c r="V439" i="27" s="1"/>
  <c r="W438" i="27"/>
  <c r="T438" i="27" s="1"/>
  <c r="W437" i="27"/>
  <c r="W436" i="27"/>
  <c r="W435" i="27"/>
  <c r="S435" i="27" s="1"/>
  <c r="V435" i="27" s="1"/>
  <c r="W434" i="27"/>
  <c r="T434" i="27" s="1"/>
  <c r="U434" i="27"/>
  <c r="S434" i="27"/>
  <c r="V434" i="27" s="1"/>
  <c r="W433" i="27"/>
  <c r="U433" i="27" s="1"/>
  <c r="S433" i="27"/>
  <c r="V433" i="27" s="1"/>
  <c r="W432" i="27"/>
  <c r="W431" i="27"/>
  <c r="S431" i="27" s="1"/>
  <c r="V431" i="27" s="1"/>
  <c r="W430" i="27"/>
  <c r="T430" i="27" s="1"/>
  <c r="U430" i="27"/>
  <c r="W429" i="27"/>
  <c r="U429" i="27"/>
  <c r="T429" i="27"/>
  <c r="S429" i="27"/>
  <c r="V429" i="27" s="1"/>
  <c r="W428" i="27"/>
  <c r="U428" i="27" s="1"/>
  <c r="T428" i="27"/>
  <c r="W427" i="27"/>
  <c r="S427" i="27" s="1"/>
  <c r="V427" i="27" s="1"/>
  <c r="W426" i="27"/>
  <c r="S426" i="27"/>
  <c r="V426" i="27" s="1"/>
  <c r="W425" i="27"/>
  <c r="W424" i="27"/>
  <c r="U424" i="27" s="1"/>
  <c r="S424" i="27"/>
  <c r="V424" i="27" s="1"/>
  <c r="W423" i="27"/>
  <c r="S423" i="27" s="1"/>
  <c r="V423" i="27" s="1"/>
  <c r="W422" i="27"/>
  <c r="T422" i="27" s="1"/>
  <c r="U422" i="27"/>
  <c r="S422" i="27"/>
  <c r="V422" i="27" s="1"/>
  <c r="W421" i="27"/>
  <c r="U421" i="27" s="1"/>
  <c r="W420" i="27"/>
  <c r="S420" i="27"/>
  <c r="V420" i="27" s="1"/>
  <c r="W419" i="27"/>
  <c r="S419" i="27" s="1"/>
  <c r="V419" i="27" s="1"/>
  <c r="W418" i="27"/>
  <c r="W417" i="27"/>
  <c r="S417" i="27" s="1"/>
  <c r="V417" i="27" s="1"/>
  <c r="W416" i="27"/>
  <c r="W415" i="27"/>
  <c r="W414" i="27"/>
  <c r="S414" i="27" s="1"/>
  <c r="V414" i="27" s="1"/>
  <c r="W413" i="27"/>
  <c r="U413" i="27" s="1"/>
  <c r="T413" i="27"/>
  <c r="W412" i="27"/>
  <c r="W411" i="27"/>
  <c r="S411" i="27" s="1"/>
  <c r="V411" i="27" s="1"/>
  <c r="W410" i="27"/>
  <c r="W409" i="27"/>
  <c r="U409" i="27" s="1"/>
  <c r="V409" i="27"/>
  <c r="T409" i="27"/>
  <c r="S409" i="27"/>
  <c r="W408" i="27"/>
  <c r="W407" i="27"/>
  <c r="S407" i="27" s="1"/>
  <c r="V407" i="27" s="1"/>
  <c r="W406" i="27"/>
  <c r="W405" i="27"/>
  <c r="S405" i="27" s="1"/>
  <c r="V405" i="27" s="1"/>
  <c r="W404" i="27"/>
  <c r="W403" i="27"/>
  <c r="S403" i="27"/>
  <c r="V403" i="27" s="1"/>
  <c r="W402" i="27"/>
  <c r="U402" i="27" s="1"/>
  <c r="W401" i="27"/>
  <c r="S401" i="27" s="1"/>
  <c r="V401" i="27" s="1"/>
  <c r="U401" i="27"/>
  <c r="W400" i="27"/>
  <c r="U400" i="27" s="1"/>
  <c r="T400" i="27"/>
  <c r="S400" i="27"/>
  <c r="V400" i="27" s="1"/>
  <c r="W399" i="27"/>
  <c r="S399" i="27" s="1"/>
  <c r="V399" i="27" s="1"/>
  <c r="W398" i="27"/>
  <c r="U398" i="27"/>
  <c r="W397" i="27"/>
  <c r="T397" i="27" s="1"/>
  <c r="U397" i="27"/>
  <c r="S397" i="27"/>
  <c r="V397" i="27" s="1"/>
  <c r="W396" i="27"/>
  <c r="T396" i="27" s="1"/>
  <c r="W395" i="27"/>
  <c r="S395" i="27"/>
  <c r="V395" i="27" s="1"/>
  <c r="W394" i="27"/>
  <c r="S394" i="27" s="1"/>
  <c r="V394" i="27" s="1"/>
  <c r="W393" i="27"/>
  <c r="U393" i="27" s="1"/>
  <c r="T393" i="27"/>
  <c r="W392" i="27"/>
  <c r="U392" i="27" s="1"/>
  <c r="W391" i="27"/>
  <c r="S391" i="27" s="1"/>
  <c r="V391" i="27" s="1"/>
  <c r="W390" i="27"/>
  <c r="T390" i="27" s="1"/>
  <c r="W389" i="27"/>
  <c r="U389" i="27"/>
  <c r="T389" i="27"/>
  <c r="S389" i="27"/>
  <c r="V389" i="27" s="1"/>
  <c r="W388" i="27"/>
  <c r="U388" i="27" s="1"/>
  <c r="T388" i="27"/>
  <c r="S388" i="27"/>
  <c r="V388" i="27" s="1"/>
  <c r="W387" i="27"/>
  <c r="S387" i="27" s="1"/>
  <c r="V387" i="27" s="1"/>
  <c r="W386" i="27"/>
  <c r="W385" i="27"/>
  <c r="S385" i="27" s="1"/>
  <c r="V385" i="27" s="1"/>
  <c r="W384" i="27"/>
  <c r="W383" i="27"/>
  <c r="W382" i="27"/>
  <c r="S382" i="27" s="1"/>
  <c r="V382" i="27" s="1"/>
  <c r="W381" i="27"/>
  <c r="S381" i="27"/>
  <c r="V381" i="27" s="1"/>
  <c r="W380" i="27"/>
  <c r="U380" i="27" s="1"/>
  <c r="W379" i="27"/>
  <c r="S379" i="27" s="1"/>
  <c r="V379" i="27" s="1"/>
  <c r="W378" i="27"/>
  <c r="W377" i="27"/>
  <c r="T377" i="27" s="1"/>
  <c r="U377" i="27"/>
  <c r="W376" i="27"/>
  <c r="T376" i="27" s="1"/>
  <c r="W375" i="27"/>
  <c r="S375" i="27" s="1"/>
  <c r="V375" i="27" s="1"/>
  <c r="W374" i="27"/>
  <c r="W373" i="27"/>
  <c r="S373" i="27"/>
  <c r="V373" i="27" s="1"/>
  <c r="W372" i="27"/>
  <c r="W371" i="27"/>
  <c r="S371" i="27"/>
  <c r="V371" i="27" s="1"/>
  <c r="W370" i="27"/>
  <c r="S370" i="27"/>
  <c r="V370" i="27" s="1"/>
  <c r="W369" i="27"/>
  <c r="T369" i="27" s="1"/>
  <c r="U369" i="27"/>
  <c r="S369" i="27"/>
  <c r="V369" i="27" s="1"/>
  <c r="W368" i="27"/>
  <c r="W367" i="27"/>
  <c r="W366" i="27"/>
  <c r="W365" i="27"/>
  <c r="U365" i="27" s="1"/>
  <c r="T365" i="27"/>
  <c r="W364" i="27"/>
  <c r="T364" i="27" s="1"/>
  <c r="W363" i="27"/>
  <c r="S363" i="27"/>
  <c r="V363" i="27" s="1"/>
  <c r="W362" i="27"/>
  <c r="S362" i="27" s="1"/>
  <c r="V362" i="27" s="1"/>
  <c r="W361" i="27"/>
  <c r="U361" i="27" s="1"/>
  <c r="S361" i="27"/>
  <c r="V361" i="27" s="1"/>
  <c r="W360" i="27"/>
  <c r="U360" i="27" s="1"/>
  <c r="S360" i="27"/>
  <c r="V360" i="27" s="1"/>
  <c r="W359" i="27"/>
  <c r="S359" i="27" s="1"/>
  <c r="V359" i="27" s="1"/>
  <c r="W358" i="27"/>
  <c r="W357" i="27"/>
  <c r="T357" i="27" s="1"/>
  <c r="S357" i="27"/>
  <c r="V357" i="27" s="1"/>
  <c r="W356" i="27"/>
  <c r="T356" i="27"/>
  <c r="W355" i="27"/>
  <c r="S355" i="27" s="1"/>
  <c r="V355" i="27" s="1"/>
  <c r="W354" i="27"/>
  <c r="W353" i="27"/>
  <c r="S353" i="27" s="1"/>
  <c r="V353" i="27" s="1"/>
  <c r="W352" i="27"/>
  <c r="W351" i="27"/>
  <c r="W350" i="27"/>
  <c r="S350" i="27" s="1"/>
  <c r="V350" i="27" s="1"/>
  <c r="W349" i="27"/>
  <c r="U349" i="27" s="1"/>
  <c r="T349" i="27"/>
  <c r="W348" i="27"/>
  <c r="U348" i="27" s="1"/>
  <c r="W347" i="27"/>
  <c r="S347" i="27" s="1"/>
  <c r="V347" i="27" s="1"/>
  <c r="W346" i="27"/>
  <c r="W345" i="27"/>
  <c r="T345" i="27" s="1"/>
  <c r="U345" i="27"/>
  <c r="W344" i="27"/>
  <c r="T344" i="27" s="1"/>
  <c r="W343" i="27"/>
  <c r="S343" i="27" s="1"/>
  <c r="V343" i="27" s="1"/>
  <c r="W342" i="27"/>
  <c r="W341" i="27"/>
  <c r="S341" i="27" s="1"/>
  <c r="V341" i="27" s="1"/>
  <c r="W340" i="27"/>
  <c r="W339" i="27"/>
  <c r="S339" i="27"/>
  <c r="V339" i="27" s="1"/>
  <c r="W338" i="27"/>
  <c r="U338" i="27" s="1"/>
  <c r="W337" i="27"/>
  <c r="S337" i="27" s="1"/>
  <c r="V337" i="27" s="1"/>
  <c r="W336" i="27"/>
  <c r="U336" i="27" s="1"/>
  <c r="T336" i="27"/>
  <c r="W335" i="27"/>
  <c r="W334" i="27"/>
  <c r="W333" i="27"/>
  <c r="T333" i="27" s="1"/>
  <c r="U333" i="27"/>
  <c r="W332" i="27"/>
  <c r="T332" i="27" s="1"/>
  <c r="W331" i="27"/>
  <c r="S331" i="27" s="1"/>
  <c r="V331" i="27" s="1"/>
  <c r="W330" i="27"/>
  <c r="S330" i="27" s="1"/>
  <c r="V330" i="27" s="1"/>
  <c r="W329" i="27"/>
  <c r="U329" i="27" s="1"/>
  <c r="W328" i="27"/>
  <c r="U328" i="27" s="1"/>
  <c r="W327" i="27"/>
  <c r="S327" i="27" s="1"/>
  <c r="V327" i="27" s="1"/>
  <c r="W326" i="27"/>
  <c r="T326" i="27" s="1"/>
  <c r="U326" i="27"/>
  <c r="S326" i="27"/>
  <c r="V326" i="27" s="1"/>
  <c r="W325" i="27"/>
  <c r="U325" i="27" s="1"/>
  <c r="W324" i="27"/>
  <c r="U324" i="27" s="1"/>
  <c r="W323" i="27"/>
  <c r="S323" i="27" s="1"/>
  <c r="V323" i="27" s="1"/>
  <c r="W322" i="27"/>
  <c r="W321" i="27"/>
  <c r="S321" i="27"/>
  <c r="V321" i="27" s="1"/>
  <c r="W320" i="27"/>
  <c r="W319" i="27"/>
  <c r="W318" i="27"/>
  <c r="S318" i="27"/>
  <c r="V318" i="27" s="1"/>
  <c r="W317" i="27"/>
  <c r="U317" i="27" s="1"/>
  <c r="T317" i="27"/>
  <c r="W316" i="27"/>
  <c r="U316" i="27" s="1"/>
  <c r="W315" i="27"/>
  <c r="S315" i="27" s="1"/>
  <c r="V315" i="27" s="1"/>
  <c r="W314" i="27"/>
  <c r="T314" i="27" s="1"/>
  <c r="U314" i="27"/>
  <c r="S314" i="27"/>
  <c r="V314" i="27" s="1"/>
  <c r="W313" i="27"/>
  <c r="V313" i="27"/>
  <c r="U313" i="27"/>
  <c r="T313" i="27"/>
  <c r="S313" i="27"/>
  <c r="W312" i="27"/>
  <c r="T312" i="27" s="1"/>
  <c r="W311" i="27"/>
  <c r="S311" i="27" s="1"/>
  <c r="V311" i="27" s="1"/>
  <c r="W310" i="27"/>
  <c r="W309" i="27"/>
  <c r="S309" i="27"/>
  <c r="V309" i="27" s="1"/>
  <c r="W308" i="27"/>
  <c r="W307" i="27"/>
  <c r="S307" i="27" s="1"/>
  <c r="V307" i="27" s="1"/>
  <c r="W306" i="27"/>
  <c r="T306" i="27" s="1"/>
  <c r="S306" i="27"/>
  <c r="V306" i="27" s="1"/>
  <c r="W305" i="27"/>
  <c r="U305" i="27"/>
  <c r="T305" i="27"/>
  <c r="S305" i="27"/>
  <c r="V305" i="27" s="1"/>
  <c r="W304" i="27"/>
  <c r="U304" i="27" s="1"/>
  <c r="T304" i="27"/>
  <c r="S304" i="27"/>
  <c r="V304" i="27" s="1"/>
  <c r="W303" i="27"/>
  <c r="W302" i="27"/>
  <c r="T302" i="27" s="1"/>
  <c r="U302" i="27"/>
  <c r="S302" i="27"/>
  <c r="V302" i="27" s="1"/>
  <c r="W301" i="27"/>
  <c r="V301" i="27"/>
  <c r="U301" i="27"/>
  <c r="T301" i="27"/>
  <c r="S301" i="27"/>
  <c r="W300" i="27"/>
  <c r="T300" i="27" s="1"/>
  <c r="W299" i="27"/>
  <c r="S299" i="27" s="1"/>
  <c r="V299" i="27" s="1"/>
  <c r="W298" i="27"/>
  <c r="S298" i="27" s="1"/>
  <c r="V298" i="27" s="1"/>
  <c r="W297" i="27"/>
  <c r="U297" i="27" s="1"/>
  <c r="W296" i="27"/>
  <c r="U296" i="27" s="1"/>
  <c r="S296" i="27"/>
  <c r="V296" i="27" s="1"/>
  <c r="W295" i="27"/>
  <c r="S295" i="27" s="1"/>
  <c r="V295" i="27" s="1"/>
  <c r="W294" i="27"/>
  <c r="T294" i="27" s="1"/>
  <c r="S294" i="27"/>
  <c r="V294" i="27" s="1"/>
  <c r="W293" i="27"/>
  <c r="U293" i="27"/>
  <c r="T293" i="27"/>
  <c r="S293" i="27"/>
  <c r="V293" i="27" s="1"/>
  <c r="W292" i="27"/>
  <c r="U292" i="27" s="1"/>
  <c r="T292" i="27"/>
  <c r="S292" i="27"/>
  <c r="V292" i="27" s="1"/>
  <c r="W291" i="27"/>
  <c r="S291" i="27" s="1"/>
  <c r="V291" i="27" s="1"/>
  <c r="W290" i="27"/>
  <c r="W289" i="27"/>
  <c r="S289" i="27" s="1"/>
  <c r="V289" i="27" s="1"/>
  <c r="W288" i="27"/>
  <c r="W287" i="27"/>
  <c r="W286" i="27"/>
  <c r="S286" i="27"/>
  <c r="V286" i="27" s="1"/>
  <c r="W285" i="27"/>
  <c r="U285" i="27" s="1"/>
  <c r="T285" i="27"/>
  <c r="W284" i="27"/>
  <c r="U284" i="27" s="1"/>
  <c r="S284" i="27"/>
  <c r="V284" i="27" s="1"/>
  <c r="W283" i="27"/>
  <c r="S283" i="27" s="1"/>
  <c r="V283" i="27" s="1"/>
  <c r="W282" i="27"/>
  <c r="T282" i="27" s="1"/>
  <c r="W281" i="27"/>
  <c r="U281" i="27" s="1"/>
  <c r="S281" i="27"/>
  <c r="V281" i="27" s="1"/>
  <c r="W280" i="27"/>
  <c r="T280" i="27"/>
  <c r="W279" i="27"/>
  <c r="S279" i="27" s="1"/>
  <c r="V279" i="27" s="1"/>
  <c r="W278" i="27"/>
  <c r="W277" i="27"/>
  <c r="S277" i="27" s="1"/>
  <c r="V277" i="27" s="1"/>
  <c r="W276" i="27"/>
  <c r="W275" i="27"/>
  <c r="S275" i="27"/>
  <c r="V275" i="27" s="1"/>
  <c r="W274" i="27"/>
  <c r="T274" i="27" s="1"/>
  <c r="U274" i="27"/>
  <c r="S274" i="27"/>
  <c r="V274" i="27" s="1"/>
  <c r="W273" i="27"/>
  <c r="U273" i="27" s="1"/>
  <c r="W272" i="27"/>
  <c r="U272" i="27" s="1"/>
  <c r="W271" i="27"/>
  <c r="W270" i="27"/>
  <c r="T270" i="27" s="1"/>
  <c r="W269" i="27"/>
  <c r="U269" i="27" s="1"/>
  <c r="S269" i="27"/>
  <c r="V269" i="27" s="1"/>
  <c r="W268" i="27"/>
  <c r="T268" i="27"/>
  <c r="W267" i="27"/>
  <c r="S267" i="27"/>
  <c r="V267" i="27" s="1"/>
  <c r="W266" i="27"/>
  <c r="S266" i="27"/>
  <c r="V266" i="27" s="1"/>
  <c r="W265" i="27"/>
  <c r="U265" i="27" s="1"/>
  <c r="T265" i="27"/>
  <c r="W264" i="27"/>
  <c r="U264" i="27" s="1"/>
  <c r="S264" i="27"/>
  <c r="V264" i="27" s="1"/>
  <c r="W263" i="27"/>
  <c r="S263" i="27" s="1"/>
  <c r="V263" i="27" s="1"/>
  <c r="W262" i="27"/>
  <c r="T262" i="27" s="1"/>
  <c r="W261" i="27"/>
  <c r="T261" i="27" s="1"/>
  <c r="U261" i="27"/>
  <c r="W260" i="27"/>
  <c r="U260" i="27" s="1"/>
  <c r="T260" i="27"/>
  <c r="W259" i="27"/>
  <c r="S259" i="27" s="1"/>
  <c r="V259" i="27" s="1"/>
  <c r="W258" i="27"/>
  <c r="W257" i="27"/>
  <c r="S257" i="27" s="1"/>
  <c r="V257" i="27" s="1"/>
  <c r="W256" i="27"/>
  <c r="W255" i="27"/>
  <c r="S255" i="27" s="1"/>
  <c r="V255" i="27" s="1"/>
  <c r="W254" i="27"/>
  <c r="S254" i="27" s="1"/>
  <c r="V254" i="27" s="1"/>
  <c r="W253" i="27"/>
  <c r="U253" i="27" s="1"/>
  <c r="T253" i="27"/>
  <c r="S253" i="27"/>
  <c r="V253" i="27" s="1"/>
  <c r="W252" i="27"/>
  <c r="U252" i="27" s="1"/>
  <c r="S252" i="27"/>
  <c r="V252" i="27" s="1"/>
  <c r="W251" i="27"/>
  <c r="S251" i="27" s="1"/>
  <c r="V251" i="27" s="1"/>
  <c r="W250" i="27"/>
  <c r="T250" i="27" s="1"/>
  <c r="W249" i="27"/>
  <c r="U249" i="27" s="1"/>
  <c r="S249" i="27"/>
  <c r="V249" i="27" s="1"/>
  <c r="W248" i="27"/>
  <c r="T248" i="27" s="1"/>
  <c r="W247" i="27"/>
  <c r="S247" i="27" s="1"/>
  <c r="V247" i="27" s="1"/>
  <c r="W246" i="27"/>
  <c r="W245" i="27"/>
  <c r="S245" i="27" s="1"/>
  <c r="V245" i="27" s="1"/>
  <c r="W244" i="27"/>
  <c r="W243" i="27"/>
  <c r="S243" i="27"/>
  <c r="V243" i="27" s="1"/>
  <c r="W242" i="27"/>
  <c r="T242" i="27" s="1"/>
  <c r="U242" i="27"/>
  <c r="S242" i="27"/>
  <c r="V242" i="27" s="1"/>
  <c r="W241" i="27"/>
  <c r="U241" i="27" s="1"/>
  <c r="W240" i="27"/>
  <c r="U240" i="27" s="1"/>
  <c r="W239" i="27"/>
  <c r="W238" i="27"/>
  <c r="T238" i="27" s="1"/>
  <c r="W237" i="27"/>
  <c r="S237" i="27" s="1"/>
  <c r="V237" i="27" s="1"/>
  <c r="W236" i="27"/>
  <c r="T236" i="27"/>
  <c r="W235" i="27"/>
  <c r="S235" i="27"/>
  <c r="V235" i="27" s="1"/>
  <c r="W234" i="27"/>
  <c r="S234" i="27"/>
  <c r="V234" i="27" s="1"/>
  <c r="W233" i="27"/>
  <c r="U233" i="27" s="1"/>
  <c r="T233" i="27"/>
  <c r="W232" i="27"/>
  <c r="U232" i="27" s="1"/>
  <c r="S232" i="27"/>
  <c r="V232" i="27" s="1"/>
  <c r="W231" i="27"/>
  <c r="S231" i="27" s="1"/>
  <c r="V231" i="27" s="1"/>
  <c r="W230" i="27"/>
  <c r="T230" i="27" s="1"/>
  <c r="U230" i="27"/>
  <c r="S230" i="27"/>
  <c r="V230" i="27" s="1"/>
  <c r="W229" i="27"/>
  <c r="U229" i="27" s="1"/>
  <c r="W228" i="27"/>
  <c r="U228" i="27" s="1"/>
  <c r="W227" i="27"/>
  <c r="S227" i="27" s="1"/>
  <c r="V227" i="27" s="1"/>
  <c r="W226" i="27"/>
  <c r="U226" i="27" s="1"/>
  <c r="W225" i="27"/>
  <c r="T225" i="27" s="1"/>
  <c r="U225" i="27"/>
  <c r="S225" i="27"/>
  <c r="V225" i="27" s="1"/>
  <c r="W224" i="27"/>
  <c r="T224" i="27"/>
  <c r="W223" i="27"/>
  <c r="W222" i="27"/>
  <c r="S222" i="27" s="1"/>
  <c r="V222" i="27" s="1"/>
  <c r="W221" i="27"/>
  <c r="U221" i="27" s="1"/>
  <c r="W220" i="27"/>
  <c r="S220" i="27"/>
  <c r="V220" i="27" s="1"/>
  <c r="W219" i="27"/>
  <c r="S219" i="27" s="1"/>
  <c r="V219" i="27" s="1"/>
  <c r="W218" i="27"/>
  <c r="T218" i="27" s="1"/>
  <c r="U218" i="27"/>
  <c r="W217" i="27"/>
  <c r="T217" i="27" s="1"/>
  <c r="V217" i="27"/>
  <c r="U217" i="27"/>
  <c r="S217" i="27"/>
  <c r="W216" i="27"/>
  <c r="U216" i="27" s="1"/>
  <c r="W215" i="27"/>
  <c r="S215" i="27" s="1"/>
  <c r="V215" i="27" s="1"/>
  <c r="W214" i="27"/>
  <c r="U214" i="27" s="1"/>
  <c r="W213" i="27"/>
  <c r="S213" i="27" s="1"/>
  <c r="U213" i="27"/>
  <c r="W212" i="27"/>
  <c r="U212" i="27" s="1"/>
  <c r="W211" i="27"/>
  <c r="S211" i="27" s="1"/>
  <c r="V211" i="27" s="1"/>
  <c r="W210" i="27"/>
  <c r="U210" i="27" s="1"/>
  <c r="W209" i="27"/>
  <c r="T209" i="27" s="1"/>
  <c r="U209" i="27"/>
  <c r="S209" i="27"/>
  <c r="V209" i="27" s="1"/>
  <c r="W208" i="27"/>
  <c r="T208" i="27"/>
  <c r="W207" i="27"/>
  <c r="S207" i="27"/>
  <c r="V207" i="27" s="1"/>
  <c r="W206" i="27"/>
  <c r="T206" i="27" s="1"/>
  <c r="U206" i="27"/>
  <c r="S206" i="27"/>
  <c r="V206" i="27" s="1"/>
  <c r="W205" i="27"/>
  <c r="S205" i="27" s="1"/>
  <c r="V205" i="27" s="1"/>
  <c r="W204" i="27"/>
  <c r="U204" i="27" s="1"/>
  <c r="T204" i="27"/>
  <c r="S204" i="27"/>
  <c r="V204" i="27" s="1"/>
  <c r="W203" i="27"/>
  <c r="S203" i="27" s="1"/>
  <c r="V203" i="27" s="1"/>
  <c r="W202" i="27"/>
  <c r="T202" i="27" s="1"/>
  <c r="U202" i="27"/>
  <c r="S202" i="27"/>
  <c r="V202" i="27" s="1"/>
  <c r="W201" i="27"/>
  <c r="U201" i="27" s="1"/>
  <c r="W200" i="27"/>
  <c r="U200" i="27" s="1"/>
  <c r="T200" i="27"/>
  <c r="S200" i="27"/>
  <c r="V200" i="27" s="1"/>
  <c r="W199" i="27"/>
  <c r="S199" i="27" s="1"/>
  <c r="V199" i="27" s="1"/>
  <c r="W198" i="27"/>
  <c r="S198" i="27"/>
  <c r="V198" i="27" s="1"/>
  <c r="W197" i="27"/>
  <c r="U197" i="27" s="1"/>
  <c r="W196" i="27"/>
  <c r="S196" i="27"/>
  <c r="V196" i="27" s="1"/>
  <c r="W195" i="27"/>
  <c r="W194" i="27"/>
  <c r="T194" i="27" s="1"/>
  <c r="W193" i="27"/>
  <c r="T193" i="27" s="1"/>
  <c r="U193" i="27"/>
  <c r="W192" i="27"/>
  <c r="U192" i="27" s="1"/>
  <c r="T192" i="27"/>
  <c r="S192" i="27"/>
  <c r="V192" i="27" s="1"/>
  <c r="W191" i="27"/>
  <c r="S191" i="27" s="1"/>
  <c r="V191" i="27" s="1"/>
  <c r="W190" i="27"/>
  <c r="U190" i="27" s="1"/>
  <c r="W189" i="27"/>
  <c r="S189" i="27" s="1"/>
  <c r="U189" i="27"/>
  <c r="T189" i="27"/>
  <c r="V189" i="27" s="1"/>
  <c r="W188" i="27"/>
  <c r="U188" i="27" s="1"/>
  <c r="T188" i="27"/>
  <c r="S188" i="27"/>
  <c r="V188" i="27" s="1"/>
  <c r="W187" i="27"/>
  <c r="S187" i="27" s="1"/>
  <c r="V187" i="27" s="1"/>
  <c r="W186" i="27"/>
  <c r="S186" i="27"/>
  <c r="V186" i="27" s="1"/>
  <c r="W185" i="27"/>
  <c r="U185" i="27" s="1"/>
  <c r="W184" i="27"/>
  <c r="S184" i="27"/>
  <c r="V184" i="27" s="1"/>
  <c r="W183" i="27"/>
  <c r="W182" i="27"/>
  <c r="T182" i="27" s="1"/>
  <c r="W181" i="27"/>
  <c r="T181" i="27" s="1"/>
  <c r="U181" i="27"/>
  <c r="W180" i="27"/>
  <c r="U180" i="27" s="1"/>
  <c r="T180" i="27"/>
  <c r="S180" i="27"/>
  <c r="V180" i="27" s="1"/>
  <c r="W179" i="27"/>
  <c r="S179" i="27" s="1"/>
  <c r="V179" i="27" s="1"/>
  <c r="W178" i="27"/>
  <c r="U178" i="27" s="1"/>
  <c r="W177" i="27"/>
  <c r="T177" i="27" s="1"/>
  <c r="U177" i="27"/>
  <c r="W176" i="27"/>
  <c r="W175" i="27"/>
  <c r="S175" i="27" s="1"/>
  <c r="V175" i="27" s="1"/>
  <c r="W174" i="27"/>
  <c r="S174" i="27"/>
  <c r="V174" i="27" s="1"/>
  <c r="W173" i="27"/>
  <c r="T173" i="27" s="1"/>
  <c r="W172" i="27"/>
  <c r="T172" i="27"/>
  <c r="W171" i="27"/>
  <c r="S171" i="27" s="1"/>
  <c r="V171" i="27" s="1"/>
  <c r="W170" i="27"/>
  <c r="S170" i="27" s="1"/>
  <c r="V170" i="27" s="1"/>
  <c r="W169" i="27"/>
  <c r="U169" i="27" s="1"/>
  <c r="T169" i="27"/>
  <c r="W168" i="27"/>
  <c r="S168" i="27"/>
  <c r="V168" i="27" s="1"/>
  <c r="W167" i="27"/>
  <c r="S167" i="27" s="1"/>
  <c r="V167" i="27" s="1"/>
  <c r="W166" i="27"/>
  <c r="T166" i="27" s="1"/>
  <c r="U166" i="27"/>
  <c r="S166" i="27"/>
  <c r="V166" i="27" s="1"/>
  <c r="W165" i="27"/>
  <c r="V165" i="27"/>
  <c r="U165" i="27"/>
  <c r="T165" i="27"/>
  <c r="S165" i="27"/>
  <c r="W164" i="27"/>
  <c r="U164" i="27" s="1"/>
  <c r="S164" i="27"/>
  <c r="V164" i="27" s="1"/>
  <c r="W163" i="27"/>
  <c r="S163" i="27" s="1"/>
  <c r="V163" i="27" s="1"/>
  <c r="W162" i="27"/>
  <c r="U162" i="27"/>
  <c r="W161" i="27"/>
  <c r="T161" i="27" s="1"/>
  <c r="U161" i="27"/>
  <c r="W160" i="27"/>
  <c r="T160" i="27"/>
  <c r="W159" i="27"/>
  <c r="S159" i="27" s="1"/>
  <c r="V159" i="27" s="1"/>
  <c r="W158" i="27"/>
  <c r="T158" i="27" s="1"/>
  <c r="U158" i="27"/>
  <c r="S158" i="27"/>
  <c r="V158" i="27" s="1"/>
  <c r="W157" i="27"/>
  <c r="S157" i="27" s="1"/>
  <c r="V157" i="27" s="1"/>
  <c r="W156" i="27"/>
  <c r="U156" i="27" s="1"/>
  <c r="T156" i="27"/>
  <c r="S156" i="27"/>
  <c r="V156" i="27" s="1"/>
  <c r="W155" i="27"/>
  <c r="S155" i="27" s="1"/>
  <c r="V155" i="27" s="1"/>
  <c r="W154" i="27"/>
  <c r="T154" i="27" s="1"/>
  <c r="U154" i="27"/>
  <c r="S154" i="27"/>
  <c r="V154" i="27" s="1"/>
  <c r="W153" i="27"/>
  <c r="V153" i="27"/>
  <c r="U153" i="27"/>
  <c r="T153" i="27"/>
  <c r="S153" i="27"/>
  <c r="W152" i="27"/>
  <c r="U152" i="27" s="1"/>
  <c r="T152" i="27"/>
  <c r="S152" i="27"/>
  <c r="V152" i="27" s="1"/>
  <c r="W151" i="27"/>
  <c r="S151" i="27"/>
  <c r="V151" i="27" s="1"/>
  <c r="W150" i="27"/>
  <c r="S150" i="27"/>
  <c r="V150" i="27" s="1"/>
  <c r="W149" i="27"/>
  <c r="U149" i="27" s="1"/>
  <c r="T149" i="27"/>
  <c r="S149" i="27"/>
  <c r="V149" i="27" s="1"/>
  <c r="W148" i="27"/>
  <c r="S148" i="27" s="1"/>
  <c r="V148" i="27" s="1"/>
  <c r="W147" i="27"/>
  <c r="S147" i="27" s="1"/>
  <c r="V147" i="27" s="1"/>
  <c r="W146" i="27"/>
  <c r="T146" i="27" s="1"/>
  <c r="W145" i="27"/>
  <c r="T145" i="27" s="1"/>
  <c r="U145" i="27"/>
  <c r="W144" i="27"/>
  <c r="U144" i="27" s="1"/>
  <c r="T144" i="27"/>
  <c r="S144" i="27"/>
  <c r="V144" i="27" s="1"/>
  <c r="W143" i="27"/>
  <c r="S143" i="27" s="1"/>
  <c r="V143" i="27" s="1"/>
  <c r="W142" i="27"/>
  <c r="U142" i="27" s="1"/>
  <c r="W141" i="27"/>
  <c r="T141" i="27" s="1"/>
  <c r="V141" i="27"/>
  <c r="U141" i="27"/>
  <c r="S141" i="27"/>
  <c r="W140" i="27"/>
  <c r="T140" i="27"/>
  <c r="W139" i="27"/>
  <c r="W138" i="27"/>
  <c r="S138" i="27"/>
  <c r="V138" i="27" s="1"/>
  <c r="W137" i="27"/>
  <c r="U137" i="27" s="1"/>
  <c r="W136" i="27"/>
  <c r="S136" i="27" s="1"/>
  <c r="V136" i="27" s="1"/>
  <c r="W135" i="27"/>
  <c r="S135" i="27"/>
  <c r="V135" i="27" s="1"/>
  <c r="W134" i="27"/>
  <c r="T134" i="27" s="1"/>
  <c r="U134" i="27"/>
  <c r="W133" i="27"/>
  <c r="T133" i="27" s="1"/>
  <c r="V133" i="27"/>
  <c r="U133" i="27"/>
  <c r="S133" i="27"/>
  <c r="W132" i="27"/>
  <c r="U132" i="27" s="1"/>
  <c r="T132" i="27"/>
  <c r="W131" i="27"/>
  <c r="S131" i="27" s="1"/>
  <c r="V131" i="27" s="1"/>
  <c r="W130" i="27"/>
  <c r="U130" i="27"/>
  <c r="W129" i="27"/>
  <c r="T129" i="27" s="1"/>
  <c r="W128" i="27"/>
  <c r="T128" i="27" s="1"/>
  <c r="W127" i="27"/>
  <c r="S127" i="27"/>
  <c r="V127" i="27" s="1"/>
  <c r="W126" i="27"/>
  <c r="T126" i="27" s="1"/>
  <c r="W125" i="27"/>
  <c r="T125" i="27" s="1"/>
  <c r="W124" i="27"/>
  <c r="U124" i="27" s="1"/>
  <c r="W123" i="27"/>
  <c r="W122" i="27"/>
  <c r="T122" i="27" s="1"/>
  <c r="W121" i="27"/>
  <c r="U121" i="27" s="1"/>
  <c r="W120" i="27"/>
  <c r="U120" i="27" s="1"/>
  <c r="W119" i="27"/>
  <c r="S119" i="27" s="1"/>
  <c r="V119" i="27" s="1"/>
  <c r="W118" i="27"/>
  <c r="W117" i="27"/>
  <c r="U117" i="27" s="1"/>
  <c r="W116" i="27"/>
  <c r="S116" i="27" s="1"/>
  <c r="V116" i="27" s="1"/>
  <c r="W115" i="27"/>
  <c r="S115" i="27" s="1"/>
  <c r="W114" i="27"/>
  <c r="T114" i="27" s="1"/>
  <c r="W113" i="27"/>
  <c r="U113" i="27" s="1"/>
  <c r="T113" i="27"/>
  <c r="W112" i="27"/>
  <c r="U112" i="27" s="1"/>
  <c r="T112" i="27"/>
  <c r="S112" i="27"/>
  <c r="V112" i="27" s="1"/>
  <c r="W111" i="27"/>
  <c r="S111" i="27" s="1"/>
  <c r="V111" i="27" s="1"/>
  <c r="W110" i="27"/>
  <c r="U110" i="27"/>
  <c r="W109" i="27"/>
  <c r="T109" i="27" s="1"/>
  <c r="S109" i="27"/>
  <c r="V109" i="27" s="1"/>
  <c r="W108" i="27"/>
  <c r="U108" i="27" s="1"/>
  <c r="W107" i="27"/>
  <c r="W106" i="27"/>
  <c r="T106" i="27" s="1"/>
  <c r="S106" i="27"/>
  <c r="V106" i="27" s="1"/>
  <c r="W105" i="27"/>
  <c r="U105" i="27" s="1"/>
  <c r="T105" i="27"/>
  <c r="S105" i="27"/>
  <c r="V105" i="27" s="1"/>
  <c r="W104" i="27"/>
  <c r="U104" i="27" s="1"/>
  <c r="W103" i="27"/>
  <c r="S103" i="27" s="1"/>
  <c r="V103" i="27" s="1"/>
  <c r="W102" i="27"/>
  <c r="T102" i="27" s="1"/>
  <c r="V102" i="27"/>
  <c r="S102" i="27"/>
  <c r="W101" i="27"/>
  <c r="T101" i="27" s="1"/>
  <c r="V101" i="27" s="1"/>
  <c r="U101" i="27"/>
  <c r="S101" i="27"/>
  <c r="W100" i="27"/>
  <c r="U100" i="27" s="1"/>
  <c r="T100" i="27"/>
  <c r="W99" i="27"/>
  <c r="S99" i="27" s="1"/>
  <c r="V99" i="27" s="1"/>
  <c r="W98" i="27"/>
  <c r="T98" i="27" s="1"/>
  <c r="W97" i="27"/>
  <c r="U97" i="27" s="1"/>
  <c r="W96" i="27"/>
  <c r="U96" i="27" s="1"/>
  <c r="W95" i="27"/>
  <c r="W94" i="27"/>
  <c r="T94" i="27" s="1"/>
  <c r="W93" i="27"/>
  <c r="W92" i="27"/>
  <c r="U92" i="27" s="1"/>
  <c r="W91" i="27"/>
  <c r="S91" i="27" s="1"/>
  <c r="V91" i="27" s="1"/>
  <c r="W90" i="27"/>
  <c r="W89" i="27"/>
  <c r="U89" i="27"/>
  <c r="T89" i="27"/>
  <c r="S89" i="27"/>
  <c r="V89" i="27" s="1"/>
  <c r="W88" i="27"/>
  <c r="U88" i="27" s="1"/>
  <c r="T88" i="27"/>
  <c r="S88" i="27"/>
  <c r="V88" i="27" s="1"/>
  <c r="W87" i="27"/>
  <c r="S87" i="27" s="1"/>
  <c r="V87" i="27" s="1"/>
  <c r="W86" i="27"/>
  <c r="T86" i="27" s="1"/>
  <c r="V86" i="27"/>
  <c r="U86" i="27"/>
  <c r="S86" i="27"/>
  <c r="W85" i="27"/>
  <c r="V85" i="27"/>
  <c r="U85" i="27"/>
  <c r="T85" i="27"/>
  <c r="S85" i="27"/>
  <c r="W84" i="27"/>
  <c r="U84" i="27" s="1"/>
  <c r="W83" i="27"/>
  <c r="S83" i="27" s="1"/>
  <c r="V83" i="27" s="1"/>
  <c r="W82" i="27"/>
  <c r="T82" i="27" s="1"/>
  <c r="S82" i="27"/>
  <c r="V82" i="27" s="1"/>
  <c r="W81" i="27"/>
  <c r="U81" i="27" s="1"/>
  <c r="W80" i="27"/>
  <c r="W79" i="27"/>
  <c r="W78" i="27"/>
  <c r="T78" i="27" s="1"/>
  <c r="U78" i="27"/>
  <c r="S78" i="27"/>
  <c r="V78" i="27" s="1"/>
  <c r="W77" i="27"/>
  <c r="U77" i="27" s="1"/>
  <c r="T77" i="27"/>
  <c r="S77" i="27"/>
  <c r="V77" i="27" s="1"/>
  <c r="W76" i="27"/>
  <c r="U76" i="27" s="1"/>
  <c r="S76" i="27"/>
  <c r="V76" i="27" s="1"/>
  <c r="W75" i="27"/>
  <c r="S75" i="27" s="1"/>
  <c r="V75" i="27" s="1"/>
  <c r="W74" i="27"/>
  <c r="T74" i="27" s="1"/>
  <c r="W73" i="27"/>
  <c r="T73" i="27" s="1"/>
  <c r="S73" i="27"/>
  <c r="V73" i="27" s="1"/>
  <c r="W72" i="27"/>
  <c r="U72" i="27" s="1"/>
  <c r="W71" i="27"/>
  <c r="S71" i="27" s="1"/>
  <c r="V71" i="27" s="1"/>
  <c r="W70" i="27"/>
  <c r="T70" i="27" s="1"/>
  <c r="S70" i="27"/>
  <c r="V70" i="27" s="1"/>
  <c r="W69" i="27"/>
  <c r="U69" i="27" s="1"/>
  <c r="W68" i="27"/>
  <c r="W67" i="27"/>
  <c r="S67" i="27" s="1"/>
  <c r="V67" i="27" s="1"/>
  <c r="W66" i="27"/>
  <c r="T66" i="27" s="1"/>
  <c r="V66" i="27"/>
  <c r="U66" i="27"/>
  <c r="S66" i="27"/>
  <c r="W65" i="27"/>
  <c r="V65" i="27"/>
  <c r="U65" i="27"/>
  <c r="T65" i="27"/>
  <c r="S65" i="27"/>
  <c r="W64" i="27"/>
  <c r="U64" i="27" s="1"/>
  <c r="W63" i="27"/>
  <c r="W62" i="27"/>
  <c r="T62" i="27" s="1"/>
  <c r="W61" i="27"/>
  <c r="T61" i="27" s="1"/>
  <c r="S61" i="27"/>
  <c r="V61" i="27" s="1"/>
  <c r="W60" i="27"/>
  <c r="U60" i="27" s="1"/>
  <c r="W59" i="27"/>
  <c r="S59" i="27" s="1"/>
  <c r="V59" i="27" s="1"/>
  <c r="W58" i="27"/>
  <c r="T58" i="27" s="1"/>
  <c r="U58" i="27"/>
  <c r="S58" i="27"/>
  <c r="V58" i="27" s="1"/>
  <c r="W57" i="27"/>
  <c r="U57" i="27" s="1"/>
  <c r="T57" i="27"/>
  <c r="S57" i="27"/>
  <c r="V57" i="27" s="1"/>
  <c r="W56" i="27"/>
  <c r="U56" i="27" s="1"/>
  <c r="S56" i="27"/>
  <c r="V56" i="27" s="1"/>
  <c r="W55" i="27"/>
  <c r="S55" i="27" s="1"/>
  <c r="V55" i="27" s="1"/>
  <c r="W54" i="27"/>
  <c r="T54" i="27" s="1"/>
  <c r="U54" i="27"/>
  <c r="S54" i="27"/>
  <c r="V54" i="27" s="1"/>
  <c r="W53" i="27"/>
  <c r="U53" i="27"/>
  <c r="T53" i="27"/>
  <c r="S53" i="27"/>
  <c r="V53" i="27" s="1"/>
  <c r="W52" i="27"/>
  <c r="U52" i="27" s="1"/>
  <c r="W51" i="27"/>
  <c r="S51" i="27" s="1"/>
  <c r="V51" i="27" s="1"/>
  <c r="W50" i="27"/>
  <c r="T50" i="27" s="1"/>
  <c r="W49" i="27"/>
  <c r="W48" i="27"/>
  <c r="U48" i="27" s="1"/>
  <c r="S48" i="27"/>
  <c r="V48" i="27" s="1"/>
  <c r="W47" i="27"/>
  <c r="W46" i="27"/>
  <c r="T46" i="27" s="1"/>
  <c r="S46" i="27"/>
  <c r="V46" i="27" s="1"/>
  <c r="W45" i="27"/>
  <c r="U45" i="27" s="1"/>
  <c r="W44" i="27"/>
  <c r="U44" i="27" s="1"/>
  <c r="W43" i="27"/>
  <c r="W42" i="27"/>
  <c r="T42" i="27" s="1"/>
  <c r="W41" i="27"/>
  <c r="T41" i="27" s="1"/>
  <c r="W40" i="27"/>
  <c r="U40" i="27" s="1"/>
  <c r="W39" i="27"/>
  <c r="S39" i="27" s="1"/>
  <c r="V39" i="27" s="1"/>
  <c r="W38" i="27"/>
  <c r="T38" i="27" s="1"/>
  <c r="W37" i="27"/>
  <c r="T37" i="27" s="1"/>
  <c r="W36" i="27"/>
  <c r="U36" i="27" s="1"/>
  <c r="W35" i="27"/>
  <c r="S35" i="27" s="1"/>
  <c r="V35" i="27" s="1"/>
  <c r="W34" i="27"/>
  <c r="T34" i="27" s="1"/>
  <c r="S34" i="27"/>
  <c r="V34" i="27" s="1"/>
  <c r="W33" i="27"/>
  <c r="U33" i="27" s="1"/>
  <c r="W32" i="27"/>
  <c r="U32" i="27" s="1"/>
  <c r="W31" i="27"/>
  <c r="S31" i="27" s="1"/>
  <c r="V31" i="27" s="1"/>
  <c r="W30" i="27"/>
  <c r="T30" i="27" s="1"/>
  <c r="W29" i="27"/>
  <c r="T29" i="27" s="1"/>
  <c r="W28" i="27"/>
  <c r="U28" i="27" s="1"/>
  <c r="W27" i="27"/>
  <c r="W26" i="27"/>
  <c r="T26" i="27" s="1"/>
  <c r="P26" i="27"/>
  <c r="W25" i="27"/>
  <c r="T25" i="27" s="1"/>
  <c r="P25" i="27"/>
  <c r="W24" i="27"/>
  <c r="P24" i="27"/>
  <c r="W23" i="27"/>
  <c r="T23" i="27" s="1"/>
  <c r="P23" i="27"/>
  <c r="W22" i="27"/>
  <c r="T22" i="27" s="1"/>
  <c r="P22" i="27"/>
  <c r="W21" i="27"/>
  <c r="T21" i="27" s="1"/>
  <c r="P21" i="27"/>
  <c r="W20" i="27"/>
  <c r="T20" i="27" s="1"/>
  <c r="P20" i="27"/>
  <c r="W19" i="27"/>
  <c r="P19" i="27"/>
  <c r="W18" i="27"/>
  <c r="T18" i="27" s="1"/>
  <c r="P18" i="27"/>
  <c r="W17" i="27"/>
  <c r="T17" i="27" s="1"/>
  <c r="P17" i="27"/>
  <c r="W16" i="27"/>
  <c r="T16" i="27" s="1"/>
  <c r="S16" i="27"/>
  <c r="V16" i="27" s="1"/>
  <c r="P16" i="27"/>
  <c r="W15" i="27"/>
  <c r="T15" i="27" s="1"/>
  <c r="W14" i="27"/>
  <c r="T14" i="27" s="1"/>
  <c r="U14" i="27"/>
  <c r="W13" i="27"/>
  <c r="U13" i="27" s="1"/>
  <c r="W12" i="27"/>
  <c r="U12" i="27" s="1"/>
  <c r="W11" i="27"/>
  <c r="S11" i="27" s="1"/>
  <c r="W10" i="27"/>
  <c r="S10" i="27" s="1"/>
  <c r="W9" i="27"/>
  <c r="T9" i="27" s="1"/>
  <c r="V9" i="27"/>
  <c r="U9" i="27"/>
  <c r="S9" i="27"/>
  <c r="W8" i="27"/>
  <c r="T8" i="27" s="1"/>
  <c r="U8" i="27"/>
  <c r="W7" i="27"/>
  <c r="W6" i="27"/>
  <c r="T6" i="27" s="1"/>
  <c r="W5" i="27"/>
  <c r="U5" i="27" s="1"/>
  <c r="W605" i="26"/>
  <c r="U605" i="26" s="1"/>
  <c r="W604" i="26"/>
  <c r="W603" i="26"/>
  <c r="T603" i="26" s="1"/>
  <c r="W602" i="26"/>
  <c r="U602" i="26" s="1"/>
  <c r="W601" i="26"/>
  <c r="U601" i="26" s="1"/>
  <c r="W600" i="26"/>
  <c r="W599" i="26"/>
  <c r="W598" i="26"/>
  <c r="U598" i="26" s="1"/>
  <c r="W597" i="26"/>
  <c r="U597" i="26" s="1"/>
  <c r="W596" i="26"/>
  <c r="S596" i="26" s="1"/>
  <c r="W595" i="26"/>
  <c r="T595" i="26" s="1"/>
  <c r="W594" i="26"/>
  <c r="T594" i="26" s="1"/>
  <c r="W593" i="26"/>
  <c r="U593" i="26" s="1"/>
  <c r="W592" i="26"/>
  <c r="S592" i="26" s="1"/>
  <c r="W591" i="26"/>
  <c r="T591" i="26" s="1"/>
  <c r="W590" i="26"/>
  <c r="W589" i="26"/>
  <c r="U589" i="26" s="1"/>
  <c r="W588" i="26"/>
  <c r="W587" i="26"/>
  <c r="T587" i="26" s="1"/>
  <c r="W586" i="26"/>
  <c r="U586" i="26" s="1"/>
  <c r="W585" i="26"/>
  <c r="U585" i="26" s="1"/>
  <c r="W584" i="26"/>
  <c r="W583" i="26"/>
  <c r="T583" i="26" s="1"/>
  <c r="W582" i="26"/>
  <c r="T582" i="26" s="1"/>
  <c r="W581" i="26"/>
  <c r="U581" i="26" s="1"/>
  <c r="W580" i="26"/>
  <c r="S580" i="26" s="1"/>
  <c r="W579" i="26"/>
  <c r="T579" i="26" s="1"/>
  <c r="W578" i="26"/>
  <c r="U578" i="26" s="1"/>
  <c r="W577" i="26"/>
  <c r="U577" i="26" s="1"/>
  <c r="W576" i="26"/>
  <c r="S576" i="26" s="1"/>
  <c r="W575" i="26"/>
  <c r="T575" i="26" s="1"/>
  <c r="W574" i="26"/>
  <c r="U574" i="26" s="1"/>
  <c r="W573" i="26"/>
  <c r="U573" i="26" s="1"/>
  <c r="W572" i="26"/>
  <c r="W571" i="26"/>
  <c r="T571" i="26" s="1"/>
  <c r="W570" i="26"/>
  <c r="U570" i="26" s="1"/>
  <c r="W569" i="26"/>
  <c r="U569" i="26" s="1"/>
  <c r="W568" i="26"/>
  <c r="W567" i="26"/>
  <c r="T567" i="26" s="1"/>
  <c r="W566" i="26"/>
  <c r="U566" i="26" s="1"/>
  <c r="W565" i="26"/>
  <c r="U565" i="26" s="1"/>
  <c r="W564" i="26"/>
  <c r="S564" i="26" s="1"/>
  <c r="W563" i="26"/>
  <c r="T563" i="26" s="1"/>
  <c r="W562" i="26"/>
  <c r="U562" i="26" s="1"/>
  <c r="W561" i="26"/>
  <c r="U561" i="26" s="1"/>
  <c r="W560" i="26"/>
  <c r="S560" i="26" s="1"/>
  <c r="W559" i="26"/>
  <c r="T559" i="26" s="1"/>
  <c r="W558" i="26"/>
  <c r="U558" i="26" s="1"/>
  <c r="W557" i="26"/>
  <c r="U557" i="26" s="1"/>
  <c r="W556" i="26"/>
  <c r="W555" i="26"/>
  <c r="T555" i="26" s="1"/>
  <c r="W554" i="26"/>
  <c r="S554" i="26" s="1"/>
  <c r="V554" i="26" s="1"/>
  <c r="W553" i="26"/>
  <c r="U553" i="26" s="1"/>
  <c r="W552" i="26"/>
  <c r="S552" i="26" s="1"/>
  <c r="W551" i="26"/>
  <c r="T551" i="26" s="1"/>
  <c r="W550" i="26"/>
  <c r="W549" i="26"/>
  <c r="U549" i="26" s="1"/>
  <c r="W548" i="26"/>
  <c r="S548" i="26" s="1"/>
  <c r="W547" i="26"/>
  <c r="T547" i="26" s="1"/>
  <c r="W546" i="26"/>
  <c r="U546" i="26" s="1"/>
  <c r="W545" i="26"/>
  <c r="U545" i="26" s="1"/>
  <c r="W544" i="26"/>
  <c r="S544" i="26" s="1"/>
  <c r="W543" i="26"/>
  <c r="T543" i="26" s="1"/>
  <c r="W542" i="26"/>
  <c r="S542" i="26" s="1"/>
  <c r="V542" i="26" s="1"/>
  <c r="W541" i="26"/>
  <c r="U541" i="26" s="1"/>
  <c r="W540" i="26"/>
  <c r="W539" i="26"/>
  <c r="T539" i="26" s="1"/>
  <c r="W538" i="26"/>
  <c r="S538" i="26" s="1"/>
  <c r="W537" i="26"/>
  <c r="U537" i="26" s="1"/>
  <c r="W536" i="26"/>
  <c r="W535" i="26"/>
  <c r="T535" i="26" s="1"/>
  <c r="W534" i="26"/>
  <c r="U534" i="26" s="1"/>
  <c r="W533" i="26"/>
  <c r="U533" i="26" s="1"/>
  <c r="W532" i="26"/>
  <c r="S532" i="26" s="1"/>
  <c r="W531" i="26"/>
  <c r="T531" i="26" s="1"/>
  <c r="W530" i="26"/>
  <c r="U530" i="26" s="1"/>
  <c r="W529" i="26"/>
  <c r="U529" i="26" s="1"/>
  <c r="W528" i="26"/>
  <c r="S528" i="26" s="1"/>
  <c r="W527" i="26"/>
  <c r="T527" i="26" s="1"/>
  <c r="W526" i="26"/>
  <c r="W525" i="26"/>
  <c r="U525" i="26" s="1"/>
  <c r="W524" i="26"/>
  <c r="W523" i="26"/>
  <c r="T523" i="26" s="1"/>
  <c r="W522" i="26"/>
  <c r="S522" i="26" s="1"/>
  <c r="W521" i="26"/>
  <c r="U521" i="26" s="1"/>
  <c r="W520" i="26"/>
  <c r="W519" i="26"/>
  <c r="T519" i="26" s="1"/>
  <c r="W518" i="26"/>
  <c r="U518" i="26" s="1"/>
  <c r="W517" i="26"/>
  <c r="U517" i="26" s="1"/>
  <c r="W516" i="26"/>
  <c r="S516" i="26" s="1"/>
  <c r="W515" i="26"/>
  <c r="T515" i="26" s="1"/>
  <c r="W514" i="26"/>
  <c r="U514" i="26" s="1"/>
  <c r="W513" i="26"/>
  <c r="W512" i="26"/>
  <c r="S512" i="26" s="1"/>
  <c r="W511" i="26"/>
  <c r="T511" i="26" s="1"/>
  <c r="W510" i="26"/>
  <c r="W509" i="26"/>
  <c r="U509" i="26" s="1"/>
  <c r="W508" i="26"/>
  <c r="W507" i="26"/>
  <c r="T507" i="26" s="1"/>
  <c r="W506" i="26"/>
  <c r="U506" i="26" s="1"/>
  <c r="S506" i="26"/>
  <c r="W505" i="26"/>
  <c r="U505" i="26" s="1"/>
  <c r="W504" i="26"/>
  <c r="W503" i="26"/>
  <c r="T503" i="26" s="1"/>
  <c r="W502" i="26"/>
  <c r="U502" i="26" s="1"/>
  <c r="W501" i="26"/>
  <c r="U501" i="26" s="1"/>
  <c r="W500" i="26"/>
  <c r="S500" i="26" s="1"/>
  <c r="W499" i="26"/>
  <c r="T499" i="26" s="1"/>
  <c r="W498" i="26"/>
  <c r="U498" i="26" s="1"/>
  <c r="W497" i="26"/>
  <c r="U497" i="26" s="1"/>
  <c r="W496" i="26"/>
  <c r="S496" i="26" s="1"/>
  <c r="W495" i="26"/>
  <c r="T495" i="26" s="1"/>
  <c r="W494" i="26"/>
  <c r="T494" i="26" s="1"/>
  <c r="W493" i="26"/>
  <c r="U493" i="26" s="1"/>
  <c r="W492" i="26"/>
  <c r="W491" i="26"/>
  <c r="T491" i="26" s="1"/>
  <c r="W490" i="26"/>
  <c r="S490" i="26" s="1"/>
  <c r="V490" i="26" s="1"/>
  <c r="W489" i="26"/>
  <c r="U489" i="26" s="1"/>
  <c r="W488" i="26"/>
  <c r="S488" i="26" s="1"/>
  <c r="W487" i="26"/>
  <c r="T487" i="26" s="1"/>
  <c r="W486" i="26"/>
  <c r="W485" i="26"/>
  <c r="W484" i="26"/>
  <c r="S484" i="26" s="1"/>
  <c r="W483" i="26"/>
  <c r="T483" i="26" s="1"/>
  <c r="W482" i="26"/>
  <c r="U482" i="26" s="1"/>
  <c r="W481" i="26"/>
  <c r="W480" i="26"/>
  <c r="S480" i="26" s="1"/>
  <c r="W479" i="26"/>
  <c r="T479" i="26" s="1"/>
  <c r="W478" i="26"/>
  <c r="S478" i="26" s="1"/>
  <c r="W477" i="26"/>
  <c r="U477" i="26" s="1"/>
  <c r="W476" i="26"/>
  <c r="W475" i="26"/>
  <c r="T475" i="26" s="1"/>
  <c r="W474" i="26"/>
  <c r="U474" i="26" s="1"/>
  <c r="W473" i="26"/>
  <c r="U473" i="26" s="1"/>
  <c r="W472" i="26"/>
  <c r="S472" i="26" s="1"/>
  <c r="W471" i="26"/>
  <c r="T471" i="26" s="1"/>
  <c r="W470" i="26"/>
  <c r="U470" i="26" s="1"/>
  <c r="W469" i="26"/>
  <c r="W468" i="26"/>
  <c r="S468" i="26" s="1"/>
  <c r="W467" i="26"/>
  <c r="T467" i="26" s="1"/>
  <c r="W466" i="26"/>
  <c r="W465" i="26"/>
  <c r="U465" i="26" s="1"/>
  <c r="W464" i="26"/>
  <c r="S464" i="26" s="1"/>
  <c r="W463" i="26"/>
  <c r="T463" i="26" s="1"/>
  <c r="W462" i="26"/>
  <c r="U462" i="26" s="1"/>
  <c r="W461" i="26"/>
  <c r="U461" i="26" s="1"/>
  <c r="W460" i="26"/>
  <c r="W459" i="26"/>
  <c r="T459" i="26" s="1"/>
  <c r="W458" i="26"/>
  <c r="U458" i="26" s="1"/>
  <c r="W457" i="26"/>
  <c r="U457" i="26" s="1"/>
  <c r="W456" i="26"/>
  <c r="W455" i="26"/>
  <c r="T455" i="26" s="1"/>
  <c r="W454" i="26"/>
  <c r="U454" i="26" s="1"/>
  <c r="W453" i="26"/>
  <c r="W452" i="26"/>
  <c r="S452" i="26" s="1"/>
  <c r="W451" i="26"/>
  <c r="T451" i="26" s="1"/>
  <c r="W450" i="26"/>
  <c r="W449" i="26"/>
  <c r="U449" i="26" s="1"/>
  <c r="S449" i="26"/>
  <c r="W448" i="26"/>
  <c r="S448" i="26" s="1"/>
  <c r="W447" i="26"/>
  <c r="T447" i="26" s="1"/>
  <c r="W446" i="26"/>
  <c r="U446" i="26" s="1"/>
  <c r="S446" i="26"/>
  <c r="W445" i="26"/>
  <c r="U445" i="26" s="1"/>
  <c r="W444" i="26"/>
  <c r="W443" i="26"/>
  <c r="T443" i="26" s="1"/>
  <c r="W442" i="26"/>
  <c r="W441" i="26"/>
  <c r="U441" i="26" s="1"/>
  <c r="W440" i="26"/>
  <c r="S440" i="26" s="1"/>
  <c r="W439" i="26"/>
  <c r="T439" i="26" s="1"/>
  <c r="W438" i="26"/>
  <c r="U438" i="26" s="1"/>
  <c r="W437" i="26"/>
  <c r="U437" i="26" s="1"/>
  <c r="T437" i="26"/>
  <c r="W436" i="26"/>
  <c r="S436" i="26" s="1"/>
  <c r="W435" i="26"/>
  <c r="T435" i="26" s="1"/>
  <c r="W434" i="26"/>
  <c r="U434" i="26" s="1"/>
  <c r="W433" i="26"/>
  <c r="W432" i="26"/>
  <c r="S432" i="26" s="1"/>
  <c r="W431" i="26"/>
  <c r="T431" i="26" s="1"/>
  <c r="W430" i="26"/>
  <c r="S430" i="26" s="1"/>
  <c r="T430" i="26"/>
  <c r="W429" i="26"/>
  <c r="U429" i="26" s="1"/>
  <c r="W428" i="26"/>
  <c r="W427" i="26"/>
  <c r="T427" i="26" s="1"/>
  <c r="W426" i="26"/>
  <c r="T426" i="26" s="1"/>
  <c r="W425" i="26"/>
  <c r="U425" i="26" s="1"/>
  <c r="W424" i="26"/>
  <c r="S424" i="26" s="1"/>
  <c r="W423" i="26"/>
  <c r="T423" i="26" s="1"/>
  <c r="W422" i="26"/>
  <c r="U422" i="26" s="1"/>
  <c r="W421" i="26"/>
  <c r="W420" i="26"/>
  <c r="S420" i="26" s="1"/>
  <c r="W419" i="26"/>
  <c r="T419" i="26" s="1"/>
  <c r="W418" i="26"/>
  <c r="U418" i="26" s="1"/>
  <c r="W417" i="26"/>
  <c r="U417" i="26" s="1"/>
  <c r="W416" i="26"/>
  <c r="S416" i="26" s="1"/>
  <c r="W415" i="26"/>
  <c r="T415" i="26" s="1"/>
  <c r="W414" i="26"/>
  <c r="W413" i="26"/>
  <c r="U413" i="26" s="1"/>
  <c r="W412" i="26"/>
  <c r="W411" i="26"/>
  <c r="T411" i="26" s="1"/>
  <c r="W410" i="26"/>
  <c r="W409" i="26"/>
  <c r="U409" i="26" s="1"/>
  <c r="W408" i="26"/>
  <c r="S408" i="26" s="1"/>
  <c r="W407" i="26"/>
  <c r="T407" i="26" s="1"/>
  <c r="W406" i="26"/>
  <c r="U406" i="26" s="1"/>
  <c r="W405" i="26"/>
  <c r="U405" i="26" s="1"/>
  <c r="W404" i="26"/>
  <c r="S404" i="26" s="1"/>
  <c r="W403" i="26"/>
  <c r="T403" i="26" s="1"/>
  <c r="W402" i="26"/>
  <c r="U402" i="26" s="1"/>
  <c r="W401" i="26"/>
  <c r="U401" i="26" s="1"/>
  <c r="W400" i="26"/>
  <c r="S400" i="26" s="1"/>
  <c r="W399" i="26"/>
  <c r="T399" i="26" s="1"/>
  <c r="W398" i="26"/>
  <c r="U398" i="26" s="1"/>
  <c r="W397" i="26"/>
  <c r="W396" i="26"/>
  <c r="W395" i="26"/>
  <c r="T395" i="26" s="1"/>
  <c r="W394" i="26"/>
  <c r="W393" i="26"/>
  <c r="U393" i="26" s="1"/>
  <c r="T393" i="26"/>
  <c r="W392" i="26"/>
  <c r="W391" i="26"/>
  <c r="W390" i="26"/>
  <c r="W389" i="26"/>
  <c r="W388" i="26"/>
  <c r="W387" i="26"/>
  <c r="T387" i="26" s="1"/>
  <c r="W386" i="26"/>
  <c r="U386" i="26" s="1"/>
  <c r="W385" i="26"/>
  <c r="U385" i="26" s="1"/>
  <c r="W384" i="26"/>
  <c r="W383" i="26"/>
  <c r="T383" i="26" s="1"/>
  <c r="W382" i="26"/>
  <c r="S382" i="26" s="1"/>
  <c r="U382" i="26"/>
  <c r="W381" i="26"/>
  <c r="W380" i="26"/>
  <c r="W379" i="26"/>
  <c r="T379" i="26" s="1"/>
  <c r="W378" i="26"/>
  <c r="W377" i="26"/>
  <c r="U377" i="26" s="1"/>
  <c r="W376" i="26"/>
  <c r="W375" i="26"/>
  <c r="W374" i="26"/>
  <c r="W373" i="26"/>
  <c r="W372" i="26"/>
  <c r="W371" i="26"/>
  <c r="T371" i="26" s="1"/>
  <c r="W370" i="26"/>
  <c r="U370" i="26" s="1"/>
  <c r="W369" i="26"/>
  <c r="U369" i="26" s="1"/>
  <c r="W368" i="26"/>
  <c r="W367" i="26"/>
  <c r="T367" i="26" s="1"/>
  <c r="W366" i="26"/>
  <c r="S366" i="26" s="1"/>
  <c r="W365" i="26"/>
  <c r="W364" i="26"/>
  <c r="W363" i="26"/>
  <c r="W362" i="26"/>
  <c r="U362" i="26" s="1"/>
  <c r="W361" i="26"/>
  <c r="U361" i="26" s="1"/>
  <c r="W360" i="26"/>
  <c r="W359" i="26"/>
  <c r="W358" i="26"/>
  <c r="S358" i="26" s="1"/>
  <c r="W357" i="26"/>
  <c r="W356" i="26"/>
  <c r="W355" i="26"/>
  <c r="T355" i="26" s="1"/>
  <c r="W354" i="26"/>
  <c r="U354" i="26" s="1"/>
  <c r="W353" i="26"/>
  <c r="U353" i="26" s="1"/>
  <c r="W352" i="26"/>
  <c r="W351" i="26"/>
  <c r="T351" i="26" s="1"/>
  <c r="W350" i="26"/>
  <c r="S350" i="26" s="1"/>
  <c r="W349" i="26"/>
  <c r="W348" i="26"/>
  <c r="W347" i="26"/>
  <c r="W346" i="26"/>
  <c r="U346" i="26" s="1"/>
  <c r="W345" i="26"/>
  <c r="U345" i="26" s="1"/>
  <c r="W344" i="26"/>
  <c r="W343" i="26"/>
  <c r="W342" i="26"/>
  <c r="S342" i="26" s="1"/>
  <c r="W341" i="26"/>
  <c r="W340" i="26"/>
  <c r="W339" i="26"/>
  <c r="T339" i="26" s="1"/>
  <c r="W338" i="26"/>
  <c r="U338" i="26" s="1"/>
  <c r="W337" i="26"/>
  <c r="U337" i="26" s="1"/>
  <c r="W336" i="26"/>
  <c r="W335" i="26"/>
  <c r="T335" i="26" s="1"/>
  <c r="W334" i="26"/>
  <c r="W333" i="26"/>
  <c r="W332" i="26"/>
  <c r="W331" i="26"/>
  <c r="T331" i="26" s="1"/>
  <c r="S331" i="26"/>
  <c r="W330" i="26"/>
  <c r="U330" i="26" s="1"/>
  <c r="W329" i="26"/>
  <c r="U329" i="26" s="1"/>
  <c r="W328" i="26"/>
  <c r="W327" i="26"/>
  <c r="U327" i="26" s="1"/>
  <c r="W326" i="26"/>
  <c r="U326" i="26" s="1"/>
  <c r="W325" i="26"/>
  <c r="W324" i="26"/>
  <c r="W323" i="26"/>
  <c r="W322" i="26"/>
  <c r="U322" i="26" s="1"/>
  <c r="W321" i="26"/>
  <c r="U321" i="26" s="1"/>
  <c r="T321" i="26"/>
  <c r="W320" i="26"/>
  <c r="W319" i="26"/>
  <c r="U319" i="26" s="1"/>
  <c r="W318" i="26"/>
  <c r="W317" i="26"/>
  <c r="W316" i="26"/>
  <c r="W315" i="26"/>
  <c r="T315" i="26" s="1"/>
  <c r="W314" i="26"/>
  <c r="U314" i="26" s="1"/>
  <c r="W313" i="26"/>
  <c r="U313" i="26" s="1"/>
  <c r="W312" i="26"/>
  <c r="W311" i="26"/>
  <c r="U311" i="26" s="1"/>
  <c r="W310" i="26"/>
  <c r="W309" i="26"/>
  <c r="W308" i="26"/>
  <c r="W307" i="26"/>
  <c r="W306" i="26"/>
  <c r="W305" i="26"/>
  <c r="U305" i="26" s="1"/>
  <c r="W304" i="26"/>
  <c r="W303" i="26"/>
  <c r="U303" i="26" s="1"/>
  <c r="W302" i="26"/>
  <c r="W301" i="26"/>
  <c r="W300" i="26"/>
  <c r="W299" i="26"/>
  <c r="W298" i="26"/>
  <c r="U298" i="26" s="1"/>
  <c r="W297" i="26"/>
  <c r="W296" i="26"/>
  <c r="W295" i="26"/>
  <c r="U295" i="26" s="1"/>
  <c r="W294" i="26"/>
  <c r="W293" i="26"/>
  <c r="W292" i="26"/>
  <c r="W291" i="26"/>
  <c r="T291" i="26" s="1"/>
  <c r="W290" i="26"/>
  <c r="W289" i="26"/>
  <c r="U289" i="26" s="1"/>
  <c r="W288" i="26"/>
  <c r="W287" i="26"/>
  <c r="W286" i="26"/>
  <c r="S286" i="26" s="1"/>
  <c r="W285" i="26"/>
  <c r="U285" i="26" s="1"/>
  <c r="W284" i="26"/>
  <c r="W283" i="26"/>
  <c r="W282" i="26"/>
  <c r="W281" i="26"/>
  <c r="U281" i="26" s="1"/>
  <c r="W280" i="26"/>
  <c r="W279" i="26"/>
  <c r="W278" i="26"/>
  <c r="S278" i="26" s="1"/>
  <c r="W277" i="26"/>
  <c r="U277" i="26" s="1"/>
  <c r="W276" i="26"/>
  <c r="W275" i="26"/>
  <c r="W274" i="26"/>
  <c r="W273" i="26"/>
  <c r="U273" i="26" s="1"/>
  <c r="W272" i="26"/>
  <c r="W271" i="26"/>
  <c r="W270" i="26"/>
  <c r="S270" i="26" s="1"/>
  <c r="W269" i="26"/>
  <c r="U269" i="26" s="1"/>
  <c r="W268" i="26"/>
  <c r="W267" i="26"/>
  <c r="W266" i="26"/>
  <c r="W265" i="26"/>
  <c r="U265" i="26" s="1"/>
  <c r="W264" i="26"/>
  <c r="W263" i="26"/>
  <c r="W262" i="26"/>
  <c r="S262" i="26" s="1"/>
  <c r="W261" i="26"/>
  <c r="U261" i="26" s="1"/>
  <c r="W260" i="26"/>
  <c r="W259" i="26"/>
  <c r="W258" i="26"/>
  <c r="W257" i="26"/>
  <c r="U257" i="26" s="1"/>
  <c r="W256" i="26"/>
  <c r="W255" i="26"/>
  <c r="W254" i="26"/>
  <c r="S254" i="26" s="1"/>
  <c r="W253" i="26"/>
  <c r="U253" i="26" s="1"/>
  <c r="W252" i="26"/>
  <c r="W251" i="26"/>
  <c r="W250" i="26"/>
  <c r="W249" i="26"/>
  <c r="U249" i="26" s="1"/>
  <c r="W248" i="26"/>
  <c r="W247" i="26"/>
  <c r="W246" i="26"/>
  <c r="S246" i="26" s="1"/>
  <c r="W245" i="26"/>
  <c r="U245" i="26" s="1"/>
  <c r="W244" i="26"/>
  <c r="W243" i="26"/>
  <c r="W242" i="26"/>
  <c r="W241" i="26"/>
  <c r="U241" i="26" s="1"/>
  <c r="W240" i="26"/>
  <c r="W239" i="26"/>
  <c r="W238" i="26"/>
  <c r="S238" i="26" s="1"/>
  <c r="W237" i="26"/>
  <c r="U237" i="26" s="1"/>
  <c r="W236" i="26"/>
  <c r="W235" i="26"/>
  <c r="W234" i="26"/>
  <c r="W233" i="26"/>
  <c r="U233" i="26" s="1"/>
  <c r="W232" i="26"/>
  <c r="W231" i="26"/>
  <c r="W230" i="26"/>
  <c r="S230" i="26" s="1"/>
  <c r="W229" i="26"/>
  <c r="U229" i="26" s="1"/>
  <c r="W228" i="26"/>
  <c r="W227" i="26"/>
  <c r="W226" i="26"/>
  <c r="W225" i="26"/>
  <c r="U225" i="26" s="1"/>
  <c r="W224" i="26"/>
  <c r="W223" i="26"/>
  <c r="W222" i="26"/>
  <c r="S222" i="26" s="1"/>
  <c r="W221" i="26"/>
  <c r="U221" i="26" s="1"/>
  <c r="W220" i="26"/>
  <c r="W219" i="26"/>
  <c r="W218" i="26"/>
  <c r="W217" i="26"/>
  <c r="U217" i="26" s="1"/>
  <c r="W216" i="26"/>
  <c r="W215" i="26"/>
  <c r="W214" i="26"/>
  <c r="S214" i="26" s="1"/>
  <c r="V214" i="26" s="1"/>
  <c r="W213" i="26"/>
  <c r="U213" i="26" s="1"/>
  <c r="W212" i="26"/>
  <c r="S212" i="26" s="1"/>
  <c r="W211" i="26"/>
  <c r="T211" i="26" s="1"/>
  <c r="W210" i="26"/>
  <c r="W209" i="26"/>
  <c r="W208" i="26"/>
  <c r="S208" i="26" s="1"/>
  <c r="W207" i="26"/>
  <c r="S207" i="26" s="1"/>
  <c r="W206" i="26"/>
  <c r="S206" i="26" s="1"/>
  <c r="W205" i="26"/>
  <c r="U205" i="26" s="1"/>
  <c r="W204" i="26"/>
  <c r="S204" i="26" s="1"/>
  <c r="V204" i="26" s="1"/>
  <c r="W203" i="26"/>
  <c r="W202" i="26"/>
  <c r="U202" i="26" s="1"/>
  <c r="W201" i="26"/>
  <c r="W200" i="26"/>
  <c r="W199" i="26"/>
  <c r="T199" i="26" s="1"/>
  <c r="W198" i="26"/>
  <c r="T198" i="26" s="1"/>
  <c r="W197" i="26"/>
  <c r="U197" i="26" s="1"/>
  <c r="W196" i="26"/>
  <c r="S196" i="26" s="1"/>
  <c r="W195" i="26"/>
  <c r="W194" i="26"/>
  <c r="S194" i="26" s="1"/>
  <c r="V194" i="26" s="1"/>
  <c r="W193" i="26"/>
  <c r="U193" i="26" s="1"/>
  <c r="W192" i="26"/>
  <c r="S192" i="26" s="1"/>
  <c r="W191" i="26"/>
  <c r="W190" i="26"/>
  <c r="W189" i="26"/>
  <c r="U189" i="26" s="1"/>
  <c r="W188" i="26"/>
  <c r="S188" i="26" s="1"/>
  <c r="W187" i="26"/>
  <c r="W186" i="26"/>
  <c r="U186" i="26" s="1"/>
  <c r="W185" i="26"/>
  <c r="U185" i="26" s="1"/>
  <c r="W184" i="26"/>
  <c r="W183" i="26"/>
  <c r="W182" i="26"/>
  <c r="W181" i="26"/>
  <c r="U181" i="26" s="1"/>
  <c r="W180" i="26"/>
  <c r="S180" i="26" s="1"/>
  <c r="W179" i="26"/>
  <c r="W178" i="26"/>
  <c r="S178" i="26" s="1"/>
  <c r="W177" i="26"/>
  <c r="W176" i="26"/>
  <c r="S176" i="26" s="1"/>
  <c r="W175" i="26"/>
  <c r="T175" i="26" s="1"/>
  <c r="W174" i="26"/>
  <c r="W173" i="26"/>
  <c r="W172" i="26"/>
  <c r="S172" i="26" s="1"/>
  <c r="W171" i="26"/>
  <c r="S171" i="26" s="1"/>
  <c r="W170" i="26"/>
  <c r="S170" i="26" s="1"/>
  <c r="W169" i="26"/>
  <c r="U169" i="26" s="1"/>
  <c r="W168" i="26"/>
  <c r="W167" i="26"/>
  <c r="W166" i="26"/>
  <c r="S166" i="26" s="1"/>
  <c r="W165" i="26"/>
  <c r="U165" i="26" s="1"/>
  <c r="W164" i="26"/>
  <c r="S164" i="26" s="1"/>
  <c r="W163" i="26"/>
  <c r="T163" i="26" s="1"/>
  <c r="W162" i="26"/>
  <c r="T162" i="26" s="1"/>
  <c r="W161" i="26"/>
  <c r="W160" i="26"/>
  <c r="S160" i="26" s="1"/>
  <c r="W159" i="26"/>
  <c r="W158" i="26"/>
  <c r="W157" i="26"/>
  <c r="S157" i="26" s="1"/>
  <c r="W156" i="26"/>
  <c r="S156" i="26" s="1"/>
  <c r="W155" i="26"/>
  <c r="U155" i="26" s="1"/>
  <c r="W154" i="26"/>
  <c r="S154" i="26" s="1"/>
  <c r="V154" i="26" s="1"/>
  <c r="T154" i="26"/>
  <c r="W153" i="26"/>
  <c r="U153" i="26" s="1"/>
  <c r="W152" i="26"/>
  <c r="W151" i="26"/>
  <c r="U151" i="26" s="1"/>
  <c r="W150" i="26"/>
  <c r="T150" i="26" s="1"/>
  <c r="W149" i="26"/>
  <c r="U149" i="26" s="1"/>
  <c r="W148" i="26"/>
  <c r="S148" i="26" s="1"/>
  <c r="W147" i="26"/>
  <c r="W146" i="26"/>
  <c r="T146" i="26" s="1"/>
  <c r="W145" i="26"/>
  <c r="S145" i="26" s="1"/>
  <c r="W144" i="26"/>
  <c r="S144" i="26" s="1"/>
  <c r="W143" i="26"/>
  <c r="U143" i="26" s="1"/>
  <c r="W142" i="26"/>
  <c r="T142" i="26" s="1"/>
  <c r="W141" i="26"/>
  <c r="U141" i="26" s="1"/>
  <c r="W140" i="26"/>
  <c r="S140" i="26" s="1"/>
  <c r="W139" i="26"/>
  <c r="U139" i="26" s="1"/>
  <c r="W138" i="26"/>
  <c r="T138" i="26" s="1"/>
  <c r="W137" i="26"/>
  <c r="T137" i="26" s="1"/>
  <c r="W136" i="26"/>
  <c r="S136" i="26" s="1"/>
  <c r="W135" i="26"/>
  <c r="T135" i="26" s="1"/>
  <c r="W134" i="26"/>
  <c r="S134" i="26" s="1"/>
  <c r="W133" i="26"/>
  <c r="U133" i="26" s="1"/>
  <c r="W132" i="26"/>
  <c r="W131" i="26"/>
  <c r="T131" i="26" s="1"/>
  <c r="W130" i="26"/>
  <c r="S130" i="26" s="1"/>
  <c r="W129" i="26"/>
  <c r="U129" i="26" s="1"/>
  <c r="W128" i="26"/>
  <c r="W127" i="26"/>
  <c r="S127" i="26" s="1"/>
  <c r="W126" i="26"/>
  <c r="S126" i="26" s="1"/>
  <c r="W125" i="26"/>
  <c r="U125" i="26" s="1"/>
  <c r="W124" i="26"/>
  <c r="S124" i="26" s="1"/>
  <c r="W123" i="26"/>
  <c r="W122" i="26"/>
  <c r="T122" i="26" s="1"/>
  <c r="W121" i="26"/>
  <c r="S121" i="26" s="1"/>
  <c r="W120" i="26"/>
  <c r="S120" i="26" s="1"/>
  <c r="W119" i="26"/>
  <c r="S119" i="26"/>
  <c r="W118" i="26"/>
  <c r="T118" i="26" s="1"/>
  <c r="W117" i="26"/>
  <c r="U117" i="26" s="1"/>
  <c r="W116" i="26"/>
  <c r="W115" i="26"/>
  <c r="W114" i="26"/>
  <c r="T114" i="26" s="1"/>
  <c r="W113" i="26"/>
  <c r="U113" i="26" s="1"/>
  <c r="W112" i="26"/>
  <c r="S112" i="26" s="1"/>
  <c r="W111" i="26"/>
  <c r="U111" i="26" s="1"/>
  <c r="W110" i="26"/>
  <c r="U110" i="26" s="1"/>
  <c r="W109" i="26"/>
  <c r="S109" i="26" s="1"/>
  <c r="W108" i="26"/>
  <c r="S108" i="26" s="1"/>
  <c r="W107" i="26"/>
  <c r="T107" i="26" s="1"/>
  <c r="W106" i="26"/>
  <c r="U106" i="26" s="1"/>
  <c r="W105" i="26"/>
  <c r="U105" i="26" s="1"/>
  <c r="W104" i="26"/>
  <c r="S104" i="26"/>
  <c r="W103" i="26"/>
  <c r="W102" i="26"/>
  <c r="U102" i="26" s="1"/>
  <c r="W101" i="26"/>
  <c r="U101" i="26" s="1"/>
  <c r="T101" i="26"/>
  <c r="W100" i="26"/>
  <c r="W99" i="26"/>
  <c r="T99" i="26" s="1"/>
  <c r="W98" i="26"/>
  <c r="U98" i="26" s="1"/>
  <c r="S98" i="26"/>
  <c r="W97" i="26"/>
  <c r="U97" i="26" s="1"/>
  <c r="W96" i="26"/>
  <c r="W95" i="26"/>
  <c r="T95" i="26" s="1"/>
  <c r="U95" i="26"/>
  <c r="W94" i="26"/>
  <c r="T94" i="26" s="1"/>
  <c r="W93" i="26"/>
  <c r="U93" i="26" s="1"/>
  <c r="W92" i="26"/>
  <c r="S92" i="26" s="1"/>
  <c r="W91" i="26"/>
  <c r="T91" i="26" s="1"/>
  <c r="W90" i="26"/>
  <c r="U90" i="26" s="1"/>
  <c r="W89" i="26"/>
  <c r="U89" i="26" s="1"/>
  <c r="W88" i="26"/>
  <c r="S88" i="26" s="1"/>
  <c r="W87" i="26"/>
  <c r="T87" i="26" s="1"/>
  <c r="W86" i="26"/>
  <c r="T86" i="26" s="1"/>
  <c r="W85" i="26"/>
  <c r="U85" i="26" s="1"/>
  <c r="W84" i="26"/>
  <c r="W83" i="26"/>
  <c r="T83" i="26" s="1"/>
  <c r="W82" i="26"/>
  <c r="T82" i="26" s="1"/>
  <c r="W81" i="26"/>
  <c r="U81" i="26" s="1"/>
  <c r="W80" i="26"/>
  <c r="S80" i="26" s="1"/>
  <c r="W79" i="26"/>
  <c r="T79" i="26" s="1"/>
  <c r="W78" i="26"/>
  <c r="T78" i="26" s="1"/>
  <c r="W77" i="26"/>
  <c r="W76" i="26"/>
  <c r="S76" i="26" s="1"/>
  <c r="W75" i="26"/>
  <c r="T75" i="26" s="1"/>
  <c r="W74" i="26"/>
  <c r="U74" i="26" s="1"/>
  <c r="W73" i="26"/>
  <c r="T73" i="26" s="1"/>
  <c r="W72" i="26"/>
  <c r="S72" i="26" s="1"/>
  <c r="W71" i="26"/>
  <c r="T71" i="26" s="1"/>
  <c r="W70" i="26"/>
  <c r="U70" i="26" s="1"/>
  <c r="W69" i="26"/>
  <c r="U69" i="26" s="1"/>
  <c r="W68" i="26"/>
  <c r="W67" i="26"/>
  <c r="T67" i="26" s="1"/>
  <c r="W66" i="26"/>
  <c r="U66" i="26" s="1"/>
  <c r="W65" i="26"/>
  <c r="U65" i="26" s="1"/>
  <c r="W64" i="26"/>
  <c r="S64" i="26" s="1"/>
  <c r="W63" i="26"/>
  <c r="T63" i="26" s="1"/>
  <c r="W62" i="26"/>
  <c r="U62" i="26" s="1"/>
  <c r="W61" i="26"/>
  <c r="U61" i="26" s="1"/>
  <c r="W60" i="26"/>
  <c r="S60" i="26" s="1"/>
  <c r="W59" i="26"/>
  <c r="T59" i="26" s="1"/>
  <c r="W58" i="26"/>
  <c r="T58" i="26" s="1"/>
  <c r="W57" i="26"/>
  <c r="W56" i="26"/>
  <c r="S56" i="26" s="1"/>
  <c r="W55" i="26"/>
  <c r="T55" i="26" s="1"/>
  <c r="W54" i="26"/>
  <c r="W53" i="26"/>
  <c r="U53" i="26" s="1"/>
  <c r="W52" i="26"/>
  <c r="S52" i="26" s="1"/>
  <c r="W51" i="26"/>
  <c r="W50" i="26"/>
  <c r="S50" i="26" s="1"/>
  <c r="W49" i="26"/>
  <c r="U49" i="26" s="1"/>
  <c r="W48" i="26"/>
  <c r="W47" i="26"/>
  <c r="W46" i="26"/>
  <c r="S46" i="26" s="1"/>
  <c r="W45" i="26"/>
  <c r="U45" i="26" s="1"/>
  <c r="W44" i="26"/>
  <c r="S44" i="26" s="1"/>
  <c r="W43" i="26"/>
  <c r="T43" i="26" s="1"/>
  <c r="W42" i="26"/>
  <c r="S42" i="26" s="1"/>
  <c r="W41" i="26"/>
  <c r="S41" i="26" s="1"/>
  <c r="W40" i="26"/>
  <c r="S40" i="26" s="1"/>
  <c r="W39" i="26"/>
  <c r="U39" i="26" s="1"/>
  <c r="W38" i="26"/>
  <c r="T38" i="26" s="1"/>
  <c r="W37" i="26"/>
  <c r="W36" i="26"/>
  <c r="S36" i="26" s="1"/>
  <c r="W35" i="26"/>
  <c r="T35" i="26" s="1"/>
  <c r="W34" i="26"/>
  <c r="S34" i="26" s="1"/>
  <c r="W33" i="26"/>
  <c r="U33" i="26" s="1"/>
  <c r="W32" i="26"/>
  <c r="W31" i="26"/>
  <c r="T31" i="26" s="1"/>
  <c r="W30" i="26"/>
  <c r="U30" i="26" s="1"/>
  <c r="W29" i="26"/>
  <c r="U29" i="26" s="1"/>
  <c r="W28" i="26"/>
  <c r="S28" i="26" s="1"/>
  <c r="W27" i="26"/>
  <c r="T27" i="26" s="1"/>
  <c r="W26" i="26"/>
  <c r="T26" i="26" s="1"/>
  <c r="P26" i="26"/>
  <c r="W25" i="26"/>
  <c r="U25" i="26" s="1"/>
  <c r="P25" i="26"/>
  <c r="W24" i="26"/>
  <c r="S24" i="26" s="1"/>
  <c r="P24" i="26"/>
  <c r="W23" i="26"/>
  <c r="T23" i="26" s="1"/>
  <c r="P23" i="26"/>
  <c r="W22" i="26"/>
  <c r="S22" i="26" s="1"/>
  <c r="P22" i="26"/>
  <c r="W21" i="26"/>
  <c r="S21" i="26" s="1"/>
  <c r="P21" i="26"/>
  <c r="W20" i="26"/>
  <c r="U20" i="26" s="1"/>
  <c r="P20" i="26"/>
  <c r="W19" i="26"/>
  <c r="T19" i="26" s="1"/>
  <c r="P19" i="26"/>
  <c r="W18" i="26"/>
  <c r="U18" i="26" s="1"/>
  <c r="P18" i="26"/>
  <c r="W17" i="26"/>
  <c r="U17" i="26" s="1"/>
  <c r="P17" i="26"/>
  <c r="W16" i="26"/>
  <c r="S16" i="26" s="1"/>
  <c r="P16" i="26"/>
  <c r="W15" i="26"/>
  <c r="T15" i="26" s="1"/>
  <c r="W14" i="26"/>
  <c r="U14" i="26" s="1"/>
  <c r="W13" i="26"/>
  <c r="S13" i="26" s="1"/>
  <c r="W12" i="26"/>
  <c r="S12" i="26" s="1"/>
  <c r="W11" i="26"/>
  <c r="W10" i="26"/>
  <c r="S10" i="26" s="1"/>
  <c r="V10" i="26" s="1"/>
  <c r="W9" i="26"/>
  <c r="S9" i="26" s="1"/>
  <c r="V9" i="26" s="1"/>
  <c r="W8" i="26"/>
  <c r="S8" i="26" s="1"/>
  <c r="V8" i="26" s="1"/>
  <c r="W7" i="26"/>
  <c r="U7" i="26" s="1"/>
  <c r="W6" i="26"/>
  <c r="W5" i="26"/>
  <c r="S5" i="26" s="1"/>
  <c r="V5" i="26" s="1"/>
  <c r="W605" i="25"/>
  <c r="W604" i="25"/>
  <c r="T604" i="25" s="1"/>
  <c r="W603" i="25"/>
  <c r="T603" i="25" s="1"/>
  <c r="S603" i="25"/>
  <c r="V603" i="25" s="1"/>
  <c r="W602" i="25"/>
  <c r="U602" i="25" s="1"/>
  <c r="W601" i="25"/>
  <c r="S601" i="25" s="1"/>
  <c r="V601" i="25" s="1"/>
  <c r="W600" i="25"/>
  <c r="T600" i="25" s="1"/>
  <c r="V600" i="25"/>
  <c r="U600" i="25"/>
  <c r="S600" i="25"/>
  <c r="W599" i="25"/>
  <c r="V599" i="25"/>
  <c r="U599" i="25"/>
  <c r="T599" i="25"/>
  <c r="S599" i="25"/>
  <c r="W598" i="25"/>
  <c r="U598" i="25" s="1"/>
  <c r="W597" i="25"/>
  <c r="S597" i="25"/>
  <c r="V597" i="25" s="1"/>
  <c r="W596" i="25"/>
  <c r="T596" i="25" s="1"/>
  <c r="S596" i="25"/>
  <c r="V596" i="25" s="1"/>
  <c r="W595" i="25"/>
  <c r="U595" i="25" s="1"/>
  <c r="T595" i="25"/>
  <c r="S595" i="25"/>
  <c r="V595" i="25" s="1"/>
  <c r="W594" i="25"/>
  <c r="U594" i="25" s="1"/>
  <c r="S594" i="25"/>
  <c r="V594" i="25" s="1"/>
  <c r="W593" i="25"/>
  <c r="S593" i="25" s="1"/>
  <c r="V593" i="25" s="1"/>
  <c r="W592" i="25"/>
  <c r="T592" i="25" s="1"/>
  <c r="V592" i="25"/>
  <c r="U592" i="25"/>
  <c r="S592" i="25"/>
  <c r="W591" i="25"/>
  <c r="T591" i="25" s="1"/>
  <c r="V591" i="25"/>
  <c r="U591" i="25"/>
  <c r="S591" i="25"/>
  <c r="W590" i="25"/>
  <c r="U590" i="25" s="1"/>
  <c r="W589" i="25"/>
  <c r="W588" i="25"/>
  <c r="T588" i="25" s="1"/>
  <c r="U588" i="25"/>
  <c r="W587" i="25"/>
  <c r="T587" i="25" s="1"/>
  <c r="V587" i="25"/>
  <c r="U587" i="25"/>
  <c r="S587" i="25"/>
  <c r="W586" i="25"/>
  <c r="U586" i="25" s="1"/>
  <c r="W585" i="25"/>
  <c r="S585" i="25" s="1"/>
  <c r="V585" i="25" s="1"/>
  <c r="W584" i="25"/>
  <c r="T584" i="25" s="1"/>
  <c r="U584" i="25"/>
  <c r="S584" i="25"/>
  <c r="V584" i="25" s="1"/>
  <c r="W583" i="25"/>
  <c r="U583" i="25"/>
  <c r="T583" i="25"/>
  <c r="S583" i="25"/>
  <c r="V583" i="25" s="1"/>
  <c r="W582" i="25"/>
  <c r="U582" i="25" s="1"/>
  <c r="T582" i="25"/>
  <c r="S582" i="25"/>
  <c r="V582" i="25" s="1"/>
  <c r="W581" i="25"/>
  <c r="S581" i="25"/>
  <c r="V581" i="25" s="1"/>
  <c r="W580" i="25"/>
  <c r="T580" i="25" s="1"/>
  <c r="W579" i="25"/>
  <c r="T579" i="25" s="1"/>
  <c r="S579" i="25"/>
  <c r="V579" i="25" s="1"/>
  <c r="W578" i="25"/>
  <c r="U578" i="25" s="1"/>
  <c r="W577" i="25"/>
  <c r="S577" i="25" s="1"/>
  <c r="V577" i="25" s="1"/>
  <c r="W576" i="25"/>
  <c r="T576" i="25" s="1"/>
  <c r="U576" i="25"/>
  <c r="S576" i="25"/>
  <c r="V576" i="25" s="1"/>
  <c r="W575" i="25"/>
  <c r="U575" i="25"/>
  <c r="T575" i="25"/>
  <c r="S575" i="25"/>
  <c r="V575" i="25" s="1"/>
  <c r="W574" i="25"/>
  <c r="U574" i="25" s="1"/>
  <c r="T574" i="25"/>
  <c r="W573" i="25"/>
  <c r="W572" i="25"/>
  <c r="T572" i="25" s="1"/>
  <c r="U572" i="25"/>
  <c r="S572" i="25"/>
  <c r="V572" i="25" s="1"/>
  <c r="W571" i="25"/>
  <c r="U571" i="25"/>
  <c r="T571" i="25"/>
  <c r="S571" i="25"/>
  <c r="V571" i="25" s="1"/>
  <c r="W570" i="25"/>
  <c r="U570" i="25" s="1"/>
  <c r="W569" i="25"/>
  <c r="W568" i="25"/>
  <c r="T568" i="25" s="1"/>
  <c r="S568" i="25"/>
  <c r="V568" i="25" s="1"/>
  <c r="W567" i="25"/>
  <c r="U567" i="25" s="1"/>
  <c r="T567" i="25"/>
  <c r="S567" i="25"/>
  <c r="V567" i="25" s="1"/>
  <c r="W566" i="25"/>
  <c r="U566" i="25" s="1"/>
  <c r="S566" i="25"/>
  <c r="V566" i="25" s="1"/>
  <c r="W565" i="25"/>
  <c r="S565" i="25" s="1"/>
  <c r="V565" i="25" s="1"/>
  <c r="W564" i="25"/>
  <c r="T564" i="25" s="1"/>
  <c r="V564" i="25"/>
  <c r="U564" i="25"/>
  <c r="S564" i="25"/>
  <c r="W563" i="25"/>
  <c r="V563" i="25"/>
  <c r="U563" i="25"/>
  <c r="T563" i="25"/>
  <c r="S563" i="25"/>
  <c r="W562" i="25"/>
  <c r="U562" i="25" s="1"/>
  <c r="W561" i="25"/>
  <c r="S561" i="25"/>
  <c r="V561" i="25" s="1"/>
  <c r="W560" i="25"/>
  <c r="T560" i="25" s="1"/>
  <c r="S560" i="25"/>
  <c r="V560" i="25" s="1"/>
  <c r="W559" i="25"/>
  <c r="U559" i="25" s="1"/>
  <c r="T559" i="25"/>
  <c r="S559" i="25"/>
  <c r="V559" i="25" s="1"/>
  <c r="W558" i="25"/>
  <c r="U558" i="25" s="1"/>
  <c r="W557" i="25"/>
  <c r="W556" i="25"/>
  <c r="T556" i="25" s="1"/>
  <c r="S556" i="25"/>
  <c r="V556" i="25" s="1"/>
  <c r="W555" i="25"/>
  <c r="U555" i="25" s="1"/>
  <c r="T555" i="25"/>
  <c r="S555" i="25"/>
  <c r="V555" i="25" s="1"/>
  <c r="W554" i="25"/>
  <c r="U554" i="25" s="1"/>
  <c r="W553" i="25"/>
  <c r="W552" i="25"/>
  <c r="T552" i="25" s="1"/>
  <c r="W551" i="25"/>
  <c r="T551" i="25" s="1"/>
  <c r="S551" i="25"/>
  <c r="V551" i="25" s="1"/>
  <c r="W550" i="25"/>
  <c r="U550" i="25" s="1"/>
  <c r="W549" i="25"/>
  <c r="S549" i="25" s="1"/>
  <c r="V549" i="25" s="1"/>
  <c r="W548" i="25"/>
  <c r="T548" i="25" s="1"/>
  <c r="U548" i="25"/>
  <c r="S548" i="25"/>
  <c r="V548" i="25" s="1"/>
  <c r="W547" i="25"/>
  <c r="U547" i="25"/>
  <c r="T547" i="25"/>
  <c r="S547" i="25"/>
  <c r="V547" i="25" s="1"/>
  <c r="W546" i="25"/>
  <c r="U546" i="25" s="1"/>
  <c r="T546" i="25"/>
  <c r="S546" i="25"/>
  <c r="V546" i="25" s="1"/>
  <c r="W545" i="25"/>
  <c r="S545" i="25" s="1"/>
  <c r="V545" i="25" s="1"/>
  <c r="W544" i="25"/>
  <c r="T544" i="25" s="1"/>
  <c r="W543" i="25"/>
  <c r="T543" i="25" s="1"/>
  <c r="S543" i="25"/>
  <c r="V543" i="25" s="1"/>
  <c r="W542" i="25"/>
  <c r="U542" i="25" s="1"/>
  <c r="W541" i="25"/>
  <c r="W540" i="25"/>
  <c r="T540" i="25" s="1"/>
  <c r="W539" i="25"/>
  <c r="T539" i="25" s="1"/>
  <c r="S539" i="25"/>
  <c r="V539" i="25" s="1"/>
  <c r="W538" i="25"/>
  <c r="U538" i="25" s="1"/>
  <c r="W537" i="25"/>
  <c r="S537" i="25" s="1"/>
  <c r="V537" i="25" s="1"/>
  <c r="W536" i="25"/>
  <c r="T536" i="25" s="1"/>
  <c r="V536" i="25"/>
  <c r="U536" i="25"/>
  <c r="S536" i="25"/>
  <c r="W535" i="25"/>
  <c r="V535" i="25"/>
  <c r="U535" i="25"/>
  <c r="T535" i="25"/>
  <c r="S535" i="25"/>
  <c r="W534" i="25"/>
  <c r="U534" i="25" s="1"/>
  <c r="W533" i="25"/>
  <c r="S533" i="25"/>
  <c r="V533" i="25" s="1"/>
  <c r="W532" i="25"/>
  <c r="T532" i="25" s="1"/>
  <c r="S532" i="25"/>
  <c r="V532" i="25" s="1"/>
  <c r="W531" i="25"/>
  <c r="U531" i="25" s="1"/>
  <c r="T531" i="25"/>
  <c r="S531" i="25"/>
  <c r="V531" i="25" s="1"/>
  <c r="W530" i="25"/>
  <c r="U530" i="25" s="1"/>
  <c r="S530" i="25"/>
  <c r="V530" i="25" s="1"/>
  <c r="W529" i="25"/>
  <c r="S529" i="25" s="1"/>
  <c r="V529" i="25" s="1"/>
  <c r="W528" i="25"/>
  <c r="T528" i="25" s="1"/>
  <c r="U528" i="25"/>
  <c r="W527" i="25"/>
  <c r="T527" i="25" s="1"/>
  <c r="V527" i="25"/>
  <c r="U527" i="25"/>
  <c r="S527" i="25"/>
  <c r="W526" i="25"/>
  <c r="U526" i="25" s="1"/>
  <c r="W525" i="25"/>
  <c r="W524" i="25"/>
  <c r="T524" i="25" s="1"/>
  <c r="U524" i="25"/>
  <c r="W523" i="25"/>
  <c r="T523" i="25" s="1"/>
  <c r="V523" i="25"/>
  <c r="U523" i="25"/>
  <c r="S523" i="25"/>
  <c r="W522" i="25"/>
  <c r="U522" i="25" s="1"/>
  <c r="W521" i="25"/>
  <c r="S521" i="25" s="1"/>
  <c r="V521" i="25" s="1"/>
  <c r="W520" i="25"/>
  <c r="T520" i="25" s="1"/>
  <c r="U520" i="25"/>
  <c r="S520" i="25"/>
  <c r="V520" i="25" s="1"/>
  <c r="W519" i="25"/>
  <c r="V519" i="25"/>
  <c r="U519" i="25"/>
  <c r="T519" i="25"/>
  <c r="S519" i="25"/>
  <c r="W518" i="25"/>
  <c r="U518" i="25" s="1"/>
  <c r="T518" i="25"/>
  <c r="S518" i="25"/>
  <c r="V518" i="25" s="1"/>
  <c r="W517" i="25"/>
  <c r="S517" i="25"/>
  <c r="V517" i="25" s="1"/>
  <c r="W516" i="25"/>
  <c r="T516" i="25" s="1"/>
  <c r="W515" i="25"/>
  <c r="T515" i="25" s="1"/>
  <c r="S515" i="25"/>
  <c r="V515" i="25" s="1"/>
  <c r="W514" i="25"/>
  <c r="U514" i="25" s="1"/>
  <c r="W513" i="25"/>
  <c r="S513" i="25" s="1"/>
  <c r="V513" i="25" s="1"/>
  <c r="W512" i="25"/>
  <c r="T512" i="25" s="1"/>
  <c r="U512" i="25"/>
  <c r="S512" i="25"/>
  <c r="V512" i="25" s="1"/>
  <c r="W511" i="25"/>
  <c r="U511" i="25"/>
  <c r="T511" i="25"/>
  <c r="S511" i="25"/>
  <c r="V511" i="25" s="1"/>
  <c r="W510" i="25"/>
  <c r="U510" i="25" s="1"/>
  <c r="T510" i="25"/>
  <c r="W509" i="25"/>
  <c r="W508" i="25"/>
  <c r="T508" i="25" s="1"/>
  <c r="U508" i="25"/>
  <c r="S508" i="25"/>
  <c r="V508" i="25" s="1"/>
  <c r="W507" i="25"/>
  <c r="U507" i="25"/>
  <c r="T507" i="25"/>
  <c r="S507" i="25"/>
  <c r="V507" i="25" s="1"/>
  <c r="W506" i="25"/>
  <c r="U506" i="25" s="1"/>
  <c r="W505" i="25"/>
  <c r="S505" i="25" s="1"/>
  <c r="V505" i="25" s="1"/>
  <c r="W504" i="25"/>
  <c r="T504" i="25" s="1"/>
  <c r="S504" i="25"/>
  <c r="V504" i="25" s="1"/>
  <c r="W503" i="25"/>
  <c r="U503" i="25" s="1"/>
  <c r="T503" i="25"/>
  <c r="S503" i="25"/>
  <c r="V503" i="25" s="1"/>
  <c r="W502" i="25"/>
  <c r="U502" i="25" s="1"/>
  <c r="S502" i="25"/>
  <c r="V502" i="25" s="1"/>
  <c r="W501" i="25"/>
  <c r="S501" i="25" s="1"/>
  <c r="V501" i="25" s="1"/>
  <c r="W500" i="25"/>
  <c r="T500" i="25" s="1"/>
  <c r="V500" i="25"/>
  <c r="U500" i="25"/>
  <c r="S500" i="25"/>
  <c r="W499" i="25"/>
  <c r="V499" i="25"/>
  <c r="U499" i="25"/>
  <c r="T499" i="25"/>
  <c r="S499" i="25"/>
  <c r="W498" i="25"/>
  <c r="U498" i="25" s="1"/>
  <c r="W497" i="25"/>
  <c r="S497" i="25"/>
  <c r="V497" i="25" s="1"/>
  <c r="W496" i="25"/>
  <c r="T496" i="25" s="1"/>
  <c r="S496" i="25"/>
  <c r="V496" i="25" s="1"/>
  <c r="W495" i="25"/>
  <c r="U495" i="25" s="1"/>
  <c r="T495" i="25"/>
  <c r="S495" i="25"/>
  <c r="V495" i="25" s="1"/>
  <c r="W494" i="25"/>
  <c r="U494" i="25" s="1"/>
  <c r="W493" i="25"/>
  <c r="W492" i="25"/>
  <c r="T492" i="25" s="1"/>
  <c r="S492" i="25"/>
  <c r="V492" i="25" s="1"/>
  <c r="W491" i="25"/>
  <c r="U491" i="25" s="1"/>
  <c r="T491" i="25"/>
  <c r="S491" i="25"/>
  <c r="V491" i="25" s="1"/>
  <c r="W490" i="25"/>
  <c r="U490" i="25" s="1"/>
  <c r="W489" i="25"/>
  <c r="W488" i="25"/>
  <c r="T488" i="25" s="1"/>
  <c r="W487" i="25"/>
  <c r="T487" i="25" s="1"/>
  <c r="S487" i="25"/>
  <c r="V487" i="25" s="1"/>
  <c r="W486" i="25"/>
  <c r="U486" i="25" s="1"/>
  <c r="W485" i="25"/>
  <c r="S485" i="25" s="1"/>
  <c r="V485" i="25" s="1"/>
  <c r="W484" i="25"/>
  <c r="T484" i="25" s="1"/>
  <c r="U484" i="25"/>
  <c r="S484" i="25"/>
  <c r="V484" i="25" s="1"/>
  <c r="W483" i="25"/>
  <c r="U483" i="25"/>
  <c r="T483" i="25"/>
  <c r="S483" i="25"/>
  <c r="V483" i="25" s="1"/>
  <c r="W482" i="25"/>
  <c r="U482" i="25" s="1"/>
  <c r="T482" i="25"/>
  <c r="S482" i="25"/>
  <c r="V482" i="25" s="1"/>
  <c r="W481" i="25"/>
  <c r="S481" i="25" s="1"/>
  <c r="V481" i="25" s="1"/>
  <c r="W480" i="25"/>
  <c r="T480" i="25" s="1"/>
  <c r="W479" i="25"/>
  <c r="T479" i="25" s="1"/>
  <c r="S479" i="25"/>
  <c r="V479" i="25" s="1"/>
  <c r="W478" i="25"/>
  <c r="U478" i="25" s="1"/>
  <c r="W477" i="25"/>
  <c r="W476" i="25"/>
  <c r="T476" i="25" s="1"/>
  <c r="W475" i="25"/>
  <c r="T475" i="25" s="1"/>
  <c r="S475" i="25"/>
  <c r="V475" i="25" s="1"/>
  <c r="W474" i="25"/>
  <c r="U474" i="25" s="1"/>
  <c r="W473" i="25"/>
  <c r="S473" i="25" s="1"/>
  <c r="V473" i="25" s="1"/>
  <c r="W472" i="25"/>
  <c r="T472" i="25" s="1"/>
  <c r="V472" i="25"/>
  <c r="U472" i="25"/>
  <c r="S472" i="25"/>
  <c r="W471" i="25"/>
  <c r="V471" i="25"/>
  <c r="U471" i="25"/>
  <c r="T471" i="25"/>
  <c r="S471" i="25"/>
  <c r="W470" i="25"/>
  <c r="U470" i="25" s="1"/>
  <c r="W469" i="25"/>
  <c r="S469" i="25"/>
  <c r="V469" i="25" s="1"/>
  <c r="W468" i="25"/>
  <c r="T468" i="25" s="1"/>
  <c r="S468" i="25"/>
  <c r="V468" i="25" s="1"/>
  <c r="W467" i="25"/>
  <c r="U467" i="25" s="1"/>
  <c r="T467" i="25"/>
  <c r="S467" i="25"/>
  <c r="V467" i="25" s="1"/>
  <c r="W466" i="25"/>
  <c r="U466" i="25" s="1"/>
  <c r="S466" i="25"/>
  <c r="V466" i="25" s="1"/>
  <c r="W465" i="25"/>
  <c r="S465" i="25" s="1"/>
  <c r="V465" i="25" s="1"/>
  <c r="W464" i="25"/>
  <c r="T464" i="25" s="1"/>
  <c r="V464" i="25"/>
  <c r="U464" i="25"/>
  <c r="S464" i="25"/>
  <c r="W463" i="25"/>
  <c r="T463" i="25" s="1"/>
  <c r="V463" i="25"/>
  <c r="U463" i="25"/>
  <c r="S463" i="25"/>
  <c r="W462" i="25"/>
  <c r="U462" i="25" s="1"/>
  <c r="W461" i="25"/>
  <c r="W460" i="25"/>
  <c r="T460" i="25" s="1"/>
  <c r="U460" i="25"/>
  <c r="W459" i="25"/>
  <c r="T459" i="25" s="1"/>
  <c r="V459" i="25"/>
  <c r="U459" i="25"/>
  <c r="S459" i="25"/>
  <c r="W458" i="25"/>
  <c r="U458" i="25" s="1"/>
  <c r="W457" i="25"/>
  <c r="W456" i="25"/>
  <c r="T456" i="25" s="1"/>
  <c r="U456" i="25"/>
  <c r="S456" i="25"/>
  <c r="V456" i="25" s="1"/>
  <c r="W455" i="25"/>
  <c r="U455" i="25"/>
  <c r="T455" i="25"/>
  <c r="S455" i="25"/>
  <c r="V455" i="25" s="1"/>
  <c r="W454" i="25"/>
  <c r="U454" i="25" s="1"/>
  <c r="T454" i="25"/>
  <c r="S454" i="25"/>
  <c r="V454" i="25" s="1"/>
  <c r="W453" i="25"/>
  <c r="S453" i="25"/>
  <c r="V453" i="25" s="1"/>
  <c r="W452" i="25"/>
  <c r="T452" i="25" s="1"/>
  <c r="W451" i="25"/>
  <c r="T451" i="25" s="1"/>
  <c r="S451" i="25"/>
  <c r="V451" i="25" s="1"/>
  <c r="W450" i="25"/>
  <c r="U450" i="25" s="1"/>
  <c r="W449" i="25"/>
  <c r="S449" i="25" s="1"/>
  <c r="V449" i="25" s="1"/>
  <c r="W448" i="25"/>
  <c r="T448" i="25" s="1"/>
  <c r="U448" i="25"/>
  <c r="S448" i="25"/>
  <c r="V448" i="25" s="1"/>
  <c r="W447" i="25"/>
  <c r="U447" i="25"/>
  <c r="T447" i="25"/>
  <c r="S447" i="25"/>
  <c r="V447" i="25" s="1"/>
  <c r="W446" i="25"/>
  <c r="U446" i="25" s="1"/>
  <c r="T446" i="25"/>
  <c r="W445" i="25"/>
  <c r="W444" i="25"/>
  <c r="T444" i="25" s="1"/>
  <c r="U444" i="25"/>
  <c r="S444" i="25"/>
  <c r="V444" i="25" s="1"/>
  <c r="W443" i="25"/>
  <c r="U443" i="25"/>
  <c r="T443" i="25"/>
  <c r="S443" i="25"/>
  <c r="V443" i="25" s="1"/>
  <c r="W442" i="25"/>
  <c r="U442" i="25" s="1"/>
  <c r="W441" i="25"/>
  <c r="S441" i="25" s="1"/>
  <c r="V441" i="25" s="1"/>
  <c r="W440" i="25"/>
  <c r="T440" i="25" s="1"/>
  <c r="S440" i="25"/>
  <c r="V440" i="25" s="1"/>
  <c r="W439" i="25"/>
  <c r="U439" i="25" s="1"/>
  <c r="T439" i="25"/>
  <c r="S439" i="25"/>
  <c r="V439" i="25" s="1"/>
  <c r="W438" i="25"/>
  <c r="U438" i="25" s="1"/>
  <c r="S438" i="25"/>
  <c r="V438" i="25" s="1"/>
  <c r="W437" i="25"/>
  <c r="S437" i="25" s="1"/>
  <c r="V437" i="25" s="1"/>
  <c r="W436" i="25"/>
  <c r="T436" i="25" s="1"/>
  <c r="V436" i="25"/>
  <c r="U436" i="25"/>
  <c r="S436" i="25"/>
  <c r="W435" i="25"/>
  <c r="V435" i="25"/>
  <c r="U435" i="25"/>
  <c r="T435" i="25"/>
  <c r="S435" i="25"/>
  <c r="W434" i="25"/>
  <c r="U434" i="25" s="1"/>
  <c r="W433" i="25"/>
  <c r="S433" i="25"/>
  <c r="V433" i="25" s="1"/>
  <c r="W432" i="25"/>
  <c r="T432" i="25" s="1"/>
  <c r="S432" i="25"/>
  <c r="V432" i="25" s="1"/>
  <c r="W431" i="25"/>
  <c r="U431" i="25" s="1"/>
  <c r="T431" i="25"/>
  <c r="S431" i="25"/>
  <c r="V431" i="25" s="1"/>
  <c r="W430" i="25"/>
  <c r="U430" i="25" s="1"/>
  <c r="W429" i="25"/>
  <c r="W428" i="25"/>
  <c r="T428" i="25" s="1"/>
  <c r="S428" i="25"/>
  <c r="V428" i="25" s="1"/>
  <c r="W427" i="25"/>
  <c r="U427" i="25" s="1"/>
  <c r="T427" i="25"/>
  <c r="S427" i="25"/>
  <c r="V427" i="25" s="1"/>
  <c r="W426" i="25"/>
  <c r="U426" i="25" s="1"/>
  <c r="W425" i="25"/>
  <c r="W424" i="25"/>
  <c r="T424" i="25" s="1"/>
  <c r="W423" i="25"/>
  <c r="T423" i="25" s="1"/>
  <c r="S423" i="25"/>
  <c r="V423" i="25" s="1"/>
  <c r="W422" i="25"/>
  <c r="U422" i="25" s="1"/>
  <c r="W421" i="25"/>
  <c r="S421" i="25" s="1"/>
  <c r="V421" i="25" s="1"/>
  <c r="W420" i="25"/>
  <c r="T420" i="25" s="1"/>
  <c r="U420" i="25"/>
  <c r="S420" i="25"/>
  <c r="V420" i="25" s="1"/>
  <c r="W419" i="25"/>
  <c r="U419" i="25"/>
  <c r="T419" i="25"/>
  <c r="S419" i="25"/>
  <c r="V419" i="25" s="1"/>
  <c r="W418" i="25"/>
  <c r="U418" i="25" s="1"/>
  <c r="T418" i="25"/>
  <c r="S418" i="25"/>
  <c r="V418" i="25" s="1"/>
  <c r="W417" i="25"/>
  <c r="S417" i="25" s="1"/>
  <c r="V417" i="25" s="1"/>
  <c r="W416" i="25"/>
  <c r="T416" i="25" s="1"/>
  <c r="W415" i="25"/>
  <c r="T415" i="25" s="1"/>
  <c r="S415" i="25"/>
  <c r="V415" i="25" s="1"/>
  <c r="W414" i="25"/>
  <c r="U414" i="25" s="1"/>
  <c r="W413" i="25"/>
  <c r="W412" i="25"/>
  <c r="T412" i="25" s="1"/>
  <c r="W411" i="25"/>
  <c r="T411" i="25" s="1"/>
  <c r="S411" i="25"/>
  <c r="V411" i="25" s="1"/>
  <c r="W410" i="25"/>
  <c r="U410" i="25" s="1"/>
  <c r="W409" i="25"/>
  <c r="W408" i="25"/>
  <c r="T408" i="25" s="1"/>
  <c r="V408" i="25"/>
  <c r="U408" i="25"/>
  <c r="S408" i="25"/>
  <c r="W407" i="25"/>
  <c r="V407" i="25"/>
  <c r="U407" i="25"/>
  <c r="T407" i="25"/>
  <c r="S407" i="25"/>
  <c r="W406" i="25"/>
  <c r="U406" i="25" s="1"/>
  <c r="W405" i="25"/>
  <c r="S405" i="25"/>
  <c r="V405" i="25" s="1"/>
  <c r="W404" i="25"/>
  <c r="T404" i="25" s="1"/>
  <c r="S404" i="25"/>
  <c r="V404" i="25" s="1"/>
  <c r="W403" i="25"/>
  <c r="U403" i="25" s="1"/>
  <c r="T403" i="25"/>
  <c r="S403" i="25"/>
  <c r="V403" i="25" s="1"/>
  <c r="W402" i="25"/>
  <c r="U402" i="25" s="1"/>
  <c r="S402" i="25"/>
  <c r="V402" i="25" s="1"/>
  <c r="W401" i="25"/>
  <c r="S401" i="25" s="1"/>
  <c r="V401" i="25" s="1"/>
  <c r="W400" i="25"/>
  <c r="T400" i="25" s="1"/>
  <c r="V400" i="25"/>
  <c r="U400" i="25"/>
  <c r="S400" i="25"/>
  <c r="W399" i="25"/>
  <c r="T399" i="25" s="1"/>
  <c r="V399" i="25"/>
  <c r="U399" i="25"/>
  <c r="S399" i="25"/>
  <c r="W398" i="25"/>
  <c r="U398" i="25" s="1"/>
  <c r="W397" i="25"/>
  <c r="W396" i="25"/>
  <c r="T396" i="25" s="1"/>
  <c r="U396" i="25"/>
  <c r="W395" i="25"/>
  <c r="T395" i="25" s="1"/>
  <c r="V395" i="25"/>
  <c r="U395" i="25"/>
  <c r="S395" i="25"/>
  <c r="W394" i="25"/>
  <c r="U394" i="25" s="1"/>
  <c r="W393" i="25"/>
  <c r="W392" i="25"/>
  <c r="T392" i="25" s="1"/>
  <c r="U392" i="25"/>
  <c r="S392" i="25"/>
  <c r="V392" i="25" s="1"/>
  <c r="W391" i="25"/>
  <c r="V391" i="25"/>
  <c r="U391" i="25"/>
  <c r="T391" i="25"/>
  <c r="S391" i="25"/>
  <c r="W390" i="25"/>
  <c r="U390" i="25" s="1"/>
  <c r="T390" i="25"/>
  <c r="S390" i="25"/>
  <c r="V390" i="25" s="1"/>
  <c r="W389" i="25"/>
  <c r="S389" i="25"/>
  <c r="V389" i="25" s="1"/>
  <c r="W388" i="25"/>
  <c r="T388" i="25" s="1"/>
  <c r="W387" i="25"/>
  <c r="T387" i="25" s="1"/>
  <c r="S387" i="25"/>
  <c r="V387" i="25" s="1"/>
  <c r="W386" i="25"/>
  <c r="U386" i="25" s="1"/>
  <c r="W385" i="25"/>
  <c r="S385" i="25" s="1"/>
  <c r="W384" i="25"/>
  <c r="T384" i="25" s="1"/>
  <c r="U384" i="25"/>
  <c r="S384" i="25"/>
  <c r="V384" i="25" s="1"/>
  <c r="W383" i="25"/>
  <c r="U383" i="25" s="1"/>
  <c r="T383" i="25"/>
  <c r="V383" i="25" s="1"/>
  <c r="S383" i="25"/>
  <c r="W382" i="25"/>
  <c r="U382" i="25" s="1"/>
  <c r="S382" i="25"/>
  <c r="V382" i="25" s="1"/>
  <c r="W381" i="25"/>
  <c r="S381" i="25" s="1"/>
  <c r="W380" i="25"/>
  <c r="T380" i="25" s="1"/>
  <c r="V380" i="25"/>
  <c r="U380" i="25"/>
  <c r="S380" i="25"/>
  <c r="W379" i="25"/>
  <c r="U379" i="25"/>
  <c r="T379" i="25"/>
  <c r="V379" i="25" s="1"/>
  <c r="S379" i="25"/>
  <c r="W378" i="25"/>
  <c r="U378" i="25" s="1"/>
  <c r="T378" i="25"/>
  <c r="S378" i="25"/>
  <c r="V378" i="25" s="1"/>
  <c r="W377" i="25"/>
  <c r="S377" i="25" s="1"/>
  <c r="W376" i="25"/>
  <c r="T376" i="25" s="1"/>
  <c r="W375" i="25"/>
  <c r="S375" i="25" s="1"/>
  <c r="W374" i="25"/>
  <c r="U374" i="25" s="1"/>
  <c r="W373" i="25"/>
  <c r="S373" i="25"/>
  <c r="W372" i="25"/>
  <c r="T372" i="25" s="1"/>
  <c r="S372" i="25"/>
  <c r="V372" i="25" s="1"/>
  <c r="W371" i="25"/>
  <c r="T371" i="25" s="1"/>
  <c r="V371" i="25" s="1"/>
  <c r="S371" i="25"/>
  <c r="W370" i="25"/>
  <c r="U370" i="25" s="1"/>
  <c r="W369" i="25"/>
  <c r="S369" i="25" s="1"/>
  <c r="W368" i="25"/>
  <c r="T368" i="25" s="1"/>
  <c r="U368" i="25"/>
  <c r="S368" i="25"/>
  <c r="V368" i="25" s="1"/>
  <c r="W367" i="25"/>
  <c r="U367" i="25" s="1"/>
  <c r="T367" i="25"/>
  <c r="V367" i="25" s="1"/>
  <c r="S367" i="25"/>
  <c r="W366" i="25"/>
  <c r="U366" i="25" s="1"/>
  <c r="S366" i="25"/>
  <c r="V366" i="25" s="1"/>
  <c r="W365" i="25"/>
  <c r="S365" i="25" s="1"/>
  <c r="W364" i="25"/>
  <c r="T364" i="25" s="1"/>
  <c r="V364" i="25"/>
  <c r="U364" i="25"/>
  <c r="S364" i="25"/>
  <c r="W363" i="25"/>
  <c r="U363" i="25"/>
  <c r="T363" i="25"/>
  <c r="V363" i="25" s="1"/>
  <c r="S363" i="25"/>
  <c r="W362" i="25"/>
  <c r="U362" i="25" s="1"/>
  <c r="T362" i="25"/>
  <c r="S362" i="25"/>
  <c r="V362" i="25" s="1"/>
  <c r="W361" i="25"/>
  <c r="S361" i="25" s="1"/>
  <c r="W360" i="25"/>
  <c r="T360" i="25" s="1"/>
  <c r="W359" i="25"/>
  <c r="S359" i="25" s="1"/>
  <c r="W358" i="25"/>
  <c r="U358" i="25" s="1"/>
  <c r="W357" i="25"/>
  <c r="S357" i="25"/>
  <c r="W356" i="25"/>
  <c r="T356" i="25" s="1"/>
  <c r="S356" i="25"/>
  <c r="V356" i="25" s="1"/>
  <c r="W355" i="25"/>
  <c r="T355" i="25" s="1"/>
  <c r="V355" i="25" s="1"/>
  <c r="S355" i="25"/>
  <c r="W354" i="25"/>
  <c r="U354" i="25" s="1"/>
  <c r="W353" i="25"/>
  <c r="S353" i="25" s="1"/>
  <c r="W352" i="25"/>
  <c r="T352" i="25" s="1"/>
  <c r="U352" i="25"/>
  <c r="S352" i="25"/>
  <c r="V352" i="25" s="1"/>
  <c r="W351" i="25"/>
  <c r="U351" i="25" s="1"/>
  <c r="T351" i="25"/>
  <c r="V351" i="25" s="1"/>
  <c r="S351" i="25"/>
  <c r="W350" i="25"/>
  <c r="U350" i="25" s="1"/>
  <c r="S350" i="25"/>
  <c r="V350" i="25" s="1"/>
  <c r="W349" i="25"/>
  <c r="S349" i="25" s="1"/>
  <c r="W348" i="25"/>
  <c r="T348" i="25" s="1"/>
  <c r="V348" i="25"/>
  <c r="U348" i="25"/>
  <c r="S348" i="25"/>
  <c r="W347" i="25"/>
  <c r="U347" i="25"/>
  <c r="T347" i="25"/>
  <c r="V347" i="25" s="1"/>
  <c r="S347" i="25"/>
  <c r="W346" i="25"/>
  <c r="U346" i="25" s="1"/>
  <c r="T346" i="25"/>
  <c r="S346" i="25"/>
  <c r="V346" i="25" s="1"/>
  <c r="W345" i="25"/>
  <c r="S345" i="25" s="1"/>
  <c r="W344" i="25"/>
  <c r="T344" i="25" s="1"/>
  <c r="W343" i="25"/>
  <c r="S343" i="25" s="1"/>
  <c r="W342" i="25"/>
  <c r="U342" i="25" s="1"/>
  <c r="W341" i="25"/>
  <c r="S341" i="25"/>
  <c r="W340" i="25"/>
  <c r="T340" i="25" s="1"/>
  <c r="S340" i="25"/>
  <c r="V340" i="25" s="1"/>
  <c r="W339" i="25"/>
  <c r="T339" i="25" s="1"/>
  <c r="V339" i="25" s="1"/>
  <c r="S339" i="25"/>
  <c r="W338" i="25"/>
  <c r="U338" i="25" s="1"/>
  <c r="W337" i="25"/>
  <c r="S337" i="25" s="1"/>
  <c r="W336" i="25"/>
  <c r="T336" i="25" s="1"/>
  <c r="U336" i="25"/>
  <c r="S336" i="25"/>
  <c r="V336" i="25" s="1"/>
  <c r="W335" i="25"/>
  <c r="U335" i="25" s="1"/>
  <c r="T335" i="25"/>
  <c r="V335" i="25" s="1"/>
  <c r="S335" i="25"/>
  <c r="W334" i="25"/>
  <c r="U334" i="25" s="1"/>
  <c r="S334" i="25"/>
  <c r="V334" i="25" s="1"/>
  <c r="W333" i="25"/>
  <c r="S333" i="25" s="1"/>
  <c r="W332" i="25"/>
  <c r="T332" i="25" s="1"/>
  <c r="V332" i="25"/>
  <c r="U332" i="25"/>
  <c r="S332" i="25"/>
  <c r="W331" i="25"/>
  <c r="U331" i="25"/>
  <c r="T331" i="25"/>
  <c r="V331" i="25" s="1"/>
  <c r="S331" i="25"/>
  <c r="W330" i="25"/>
  <c r="U330" i="25" s="1"/>
  <c r="T330" i="25"/>
  <c r="S330" i="25"/>
  <c r="V330" i="25" s="1"/>
  <c r="W329" i="25"/>
  <c r="S329" i="25" s="1"/>
  <c r="W328" i="25"/>
  <c r="T328" i="25" s="1"/>
  <c r="W327" i="25"/>
  <c r="S327" i="25" s="1"/>
  <c r="W326" i="25"/>
  <c r="U326" i="25" s="1"/>
  <c r="W325" i="25"/>
  <c r="S325" i="25"/>
  <c r="W324" i="25"/>
  <c r="T324" i="25" s="1"/>
  <c r="S324" i="25"/>
  <c r="V324" i="25" s="1"/>
  <c r="W323" i="25"/>
  <c r="T323" i="25" s="1"/>
  <c r="V323" i="25" s="1"/>
  <c r="S323" i="25"/>
  <c r="W322" i="25"/>
  <c r="U322" i="25" s="1"/>
  <c r="W321" i="25"/>
  <c r="S321" i="25" s="1"/>
  <c r="W320" i="25"/>
  <c r="T320" i="25" s="1"/>
  <c r="U320" i="25"/>
  <c r="S320" i="25"/>
  <c r="V320" i="25" s="1"/>
  <c r="W319" i="25"/>
  <c r="U319" i="25" s="1"/>
  <c r="T319" i="25"/>
  <c r="V319" i="25" s="1"/>
  <c r="S319" i="25"/>
  <c r="W318" i="25"/>
  <c r="U318" i="25" s="1"/>
  <c r="S318" i="25"/>
  <c r="V318" i="25" s="1"/>
  <c r="W317" i="25"/>
  <c r="S317" i="25" s="1"/>
  <c r="W316" i="25"/>
  <c r="T316" i="25" s="1"/>
  <c r="V316" i="25"/>
  <c r="U316" i="25"/>
  <c r="S316" i="25"/>
  <c r="W315" i="25"/>
  <c r="U315" i="25"/>
  <c r="T315" i="25"/>
  <c r="V315" i="25" s="1"/>
  <c r="S315" i="25"/>
  <c r="W314" i="25"/>
  <c r="U314" i="25" s="1"/>
  <c r="T314" i="25"/>
  <c r="S314" i="25"/>
  <c r="V314" i="25" s="1"/>
  <c r="W313" i="25"/>
  <c r="S313" i="25" s="1"/>
  <c r="W312" i="25"/>
  <c r="T312" i="25" s="1"/>
  <c r="W311" i="25"/>
  <c r="S311" i="25" s="1"/>
  <c r="W310" i="25"/>
  <c r="U310" i="25" s="1"/>
  <c r="W309" i="25"/>
  <c r="S309" i="25"/>
  <c r="W308" i="25"/>
  <c r="T308" i="25" s="1"/>
  <c r="S308" i="25"/>
  <c r="V308" i="25" s="1"/>
  <c r="W307" i="25"/>
  <c r="T307" i="25" s="1"/>
  <c r="V307" i="25" s="1"/>
  <c r="S307" i="25"/>
  <c r="W306" i="25"/>
  <c r="U306" i="25" s="1"/>
  <c r="W305" i="25"/>
  <c r="S305" i="25" s="1"/>
  <c r="W304" i="25"/>
  <c r="T304" i="25" s="1"/>
  <c r="U304" i="25"/>
  <c r="S304" i="25"/>
  <c r="V304" i="25" s="1"/>
  <c r="W303" i="25"/>
  <c r="U303" i="25" s="1"/>
  <c r="T303" i="25"/>
  <c r="V303" i="25" s="1"/>
  <c r="S303" i="25"/>
  <c r="W302" i="25"/>
  <c r="U302" i="25" s="1"/>
  <c r="S302" i="25"/>
  <c r="V302" i="25" s="1"/>
  <c r="W301" i="25"/>
  <c r="S301" i="25" s="1"/>
  <c r="W300" i="25"/>
  <c r="T300" i="25" s="1"/>
  <c r="V300" i="25"/>
  <c r="U300" i="25"/>
  <c r="S300" i="25"/>
  <c r="W299" i="25"/>
  <c r="U299" i="25"/>
  <c r="T299" i="25"/>
  <c r="V299" i="25" s="1"/>
  <c r="S299" i="25"/>
  <c r="W298" i="25"/>
  <c r="U298" i="25" s="1"/>
  <c r="T298" i="25"/>
  <c r="S298" i="25"/>
  <c r="V298" i="25" s="1"/>
  <c r="W297" i="25"/>
  <c r="S297" i="25" s="1"/>
  <c r="W296" i="25"/>
  <c r="T296" i="25" s="1"/>
  <c r="W295" i="25"/>
  <c r="S295" i="25" s="1"/>
  <c r="W294" i="25"/>
  <c r="U294" i="25" s="1"/>
  <c r="W293" i="25"/>
  <c r="S293" i="25"/>
  <c r="W292" i="25"/>
  <c r="T292" i="25" s="1"/>
  <c r="S292" i="25"/>
  <c r="V292" i="25" s="1"/>
  <c r="W291" i="25"/>
  <c r="T291" i="25" s="1"/>
  <c r="V291" i="25" s="1"/>
  <c r="S291" i="25"/>
  <c r="W290" i="25"/>
  <c r="U290" i="25" s="1"/>
  <c r="W289" i="25"/>
  <c r="S289" i="25" s="1"/>
  <c r="W288" i="25"/>
  <c r="T288" i="25" s="1"/>
  <c r="U288" i="25"/>
  <c r="S288" i="25"/>
  <c r="V288" i="25" s="1"/>
  <c r="W287" i="25"/>
  <c r="U287" i="25" s="1"/>
  <c r="T287" i="25"/>
  <c r="V287" i="25" s="1"/>
  <c r="S287" i="25"/>
  <c r="W286" i="25"/>
  <c r="U286" i="25" s="1"/>
  <c r="S286" i="25"/>
  <c r="V286" i="25" s="1"/>
  <c r="W285" i="25"/>
  <c r="S285" i="25" s="1"/>
  <c r="W284" i="25"/>
  <c r="T284" i="25" s="1"/>
  <c r="V284" i="25"/>
  <c r="U284" i="25"/>
  <c r="S284" i="25"/>
  <c r="W283" i="25"/>
  <c r="U283" i="25"/>
  <c r="T283" i="25"/>
  <c r="V283" i="25" s="1"/>
  <c r="S283" i="25"/>
  <c r="W282" i="25"/>
  <c r="U282" i="25" s="1"/>
  <c r="T282" i="25"/>
  <c r="S282" i="25"/>
  <c r="V282" i="25" s="1"/>
  <c r="W281" i="25"/>
  <c r="S281" i="25" s="1"/>
  <c r="W280" i="25"/>
  <c r="T280" i="25" s="1"/>
  <c r="W279" i="25"/>
  <c r="S279" i="25" s="1"/>
  <c r="W278" i="25"/>
  <c r="U278" i="25" s="1"/>
  <c r="W277" i="25"/>
  <c r="S277" i="25"/>
  <c r="W276" i="25"/>
  <c r="T276" i="25" s="1"/>
  <c r="S276" i="25"/>
  <c r="V276" i="25" s="1"/>
  <c r="W275" i="25"/>
  <c r="T275" i="25" s="1"/>
  <c r="V275" i="25" s="1"/>
  <c r="S275" i="25"/>
  <c r="W274" i="25"/>
  <c r="U274" i="25" s="1"/>
  <c r="W273" i="25"/>
  <c r="S273" i="25" s="1"/>
  <c r="W272" i="25"/>
  <c r="T272" i="25" s="1"/>
  <c r="U272" i="25"/>
  <c r="S272" i="25"/>
  <c r="V272" i="25" s="1"/>
  <c r="W271" i="25"/>
  <c r="U271" i="25" s="1"/>
  <c r="T271" i="25"/>
  <c r="V271" i="25" s="1"/>
  <c r="S271" i="25"/>
  <c r="W270" i="25"/>
  <c r="U270" i="25" s="1"/>
  <c r="S270" i="25"/>
  <c r="V270" i="25" s="1"/>
  <c r="W269" i="25"/>
  <c r="S269" i="25" s="1"/>
  <c r="W268" i="25"/>
  <c r="T268" i="25" s="1"/>
  <c r="V268" i="25"/>
  <c r="U268" i="25"/>
  <c r="S268" i="25"/>
  <c r="W267" i="25"/>
  <c r="U267" i="25"/>
  <c r="T267" i="25"/>
  <c r="V267" i="25" s="1"/>
  <c r="S267" i="25"/>
  <c r="W266" i="25"/>
  <c r="U266" i="25" s="1"/>
  <c r="T266" i="25"/>
  <c r="S266" i="25"/>
  <c r="V266" i="25" s="1"/>
  <c r="W265" i="25"/>
  <c r="S265" i="25" s="1"/>
  <c r="W264" i="25"/>
  <c r="T264" i="25" s="1"/>
  <c r="W263" i="25"/>
  <c r="S263" i="25" s="1"/>
  <c r="W262" i="25"/>
  <c r="U262" i="25" s="1"/>
  <c r="W261" i="25"/>
  <c r="S261" i="25"/>
  <c r="W260" i="25"/>
  <c r="T260" i="25" s="1"/>
  <c r="S260" i="25"/>
  <c r="V260" i="25" s="1"/>
  <c r="W259" i="25"/>
  <c r="T259" i="25" s="1"/>
  <c r="V259" i="25" s="1"/>
  <c r="S259" i="25"/>
  <c r="W258" i="25"/>
  <c r="U258" i="25" s="1"/>
  <c r="W257" i="25"/>
  <c r="S257" i="25" s="1"/>
  <c r="W256" i="25"/>
  <c r="T256" i="25" s="1"/>
  <c r="U256" i="25"/>
  <c r="S256" i="25"/>
  <c r="V256" i="25" s="1"/>
  <c r="W255" i="25"/>
  <c r="U255" i="25" s="1"/>
  <c r="T255" i="25"/>
  <c r="V255" i="25" s="1"/>
  <c r="S255" i="25"/>
  <c r="W254" i="25"/>
  <c r="U254" i="25" s="1"/>
  <c r="S254" i="25"/>
  <c r="V254" i="25" s="1"/>
  <c r="W253" i="25"/>
  <c r="S253" i="25" s="1"/>
  <c r="W252" i="25"/>
  <c r="T252" i="25" s="1"/>
  <c r="V252" i="25"/>
  <c r="U252" i="25"/>
  <c r="S252" i="25"/>
  <c r="W251" i="25"/>
  <c r="U251" i="25"/>
  <c r="T251" i="25"/>
  <c r="V251" i="25" s="1"/>
  <c r="S251" i="25"/>
  <c r="W250" i="25"/>
  <c r="U250" i="25" s="1"/>
  <c r="T250" i="25"/>
  <c r="S250" i="25"/>
  <c r="V250" i="25" s="1"/>
  <c r="W249" i="25"/>
  <c r="S249" i="25" s="1"/>
  <c r="W248" i="25"/>
  <c r="T248" i="25" s="1"/>
  <c r="W247" i="25"/>
  <c r="S247" i="25" s="1"/>
  <c r="W246" i="25"/>
  <c r="U246" i="25" s="1"/>
  <c r="W245" i="25"/>
  <c r="S245" i="25"/>
  <c r="W244" i="25"/>
  <c r="T244" i="25" s="1"/>
  <c r="S244" i="25"/>
  <c r="V244" i="25" s="1"/>
  <c r="W243" i="25"/>
  <c r="T243" i="25" s="1"/>
  <c r="V243" i="25" s="1"/>
  <c r="S243" i="25"/>
  <c r="W242" i="25"/>
  <c r="U242" i="25" s="1"/>
  <c r="W241" i="25"/>
  <c r="S241" i="25" s="1"/>
  <c r="W240" i="25"/>
  <c r="T240" i="25" s="1"/>
  <c r="U240" i="25"/>
  <c r="S240" i="25"/>
  <c r="V240" i="25" s="1"/>
  <c r="W239" i="25"/>
  <c r="U239" i="25" s="1"/>
  <c r="T239" i="25"/>
  <c r="V239" i="25" s="1"/>
  <c r="S239" i="25"/>
  <c r="W238" i="25"/>
  <c r="U238" i="25" s="1"/>
  <c r="S238" i="25"/>
  <c r="V238" i="25" s="1"/>
  <c r="W237" i="25"/>
  <c r="S237" i="25" s="1"/>
  <c r="W236" i="25"/>
  <c r="T236" i="25" s="1"/>
  <c r="V236" i="25"/>
  <c r="U236" i="25"/>
  <c r="S236" i="25"/>
  <c r="W235" i="25"/>
  <c r="U235" i="25"/>
  <c r="T235" i="25"/>
  <c r="V235" i="25" s="1"/>
  <c r="S235" i="25"/>
  <c r="W234" i="25"/>
  <c r="U234" i="25" s="1"/>
  <c r="T234" i="25"/>
  <c r="S234" i="25"/>
  <c r="V234" i="25" s="1"/>
  <c r="W233" i="25"/>
  <c r="S233" i="25" s="1"/>
  <c r="W232" i="25"/>
  <c r="T232" i="25" s="1"/>
  <c r="W231" i="25"/>
  <c r="S231" i="25" s="1"/>
  <c r="W230" i="25"/>
  <c r="U230" i="25" s="1"/>
  <c r="W229" i="25"/>
  <c r="S229" i="25"/>
  <c r="W228" i="25"/>
  <c r="T228" i="25" s="1"/>
  <c r="S228" i="25"/>
  <c r="V228" i="25" s="1"/>
  <c r="W227" i="25"/>
  <c r="T227" i="25" s="1"/>
  <c r="V227" i="25" s="1"/>
  <c r="S227" i="25"/>
  <c r="W226" i="25"/>
  <c r="U226" i="25" s="1"/>
  <c r="W225" i="25"/>
  <c r="S225" i="25" s="1"/>
  <c r="W224" i="25"/>
  <c r="T224" i="25" s="1"/>
  <c r="U224" i="25"/>
  <c r="S224" i="25"/>
  <c r="V224" i="25" s="1"/>
  <c r="W223" i="25"/>
  <c r="U223" i="25" s="1"/>
  <c r="T223" i="25"/>
  <c r="V223" i="25" s="1"/>
  <c r="S223" i="25"/>
  <c r="W222" i="25"/>
  <c r="U222" i="25" s="1"/>
  <c r="S222" i="25"/>
  <c r="V222" i="25" s="1"/>
  <c r="W221" i="25"/>
  <c r="S221" i="25" s="1"/>
  <c r="W220" i="25"/>
  <c r="T220" i="25" s="1"/>
  <c r="V220" i="25"/>
  <c r="U220" i="25"/>
  <c r="S220" i="25"/>
  <c r="W219" i="25"/>
  <c r="U219" i="25"/>
  <c r="T219" i="25"/>
  <c r="V219" i="25" s="1"/>
  <c r="S219" i="25"/>
  <c r="W218" i="25"/>
  <c r="U218" i="25" s="1"/>
  <c r="T218" i="25"/>
  <c r="S218" i="25"/>
  <c r="V218" i="25" s="1"/>
  <c r="W217" i="25"/>
  <c r="S217" i="25" s="1"/>
  <c r="W216" i="25"/>
  <c r="T216" i="25" s="1"/>
  <c r="W215" i="25"/>
  <c r="S215" i="25" s="1"/>
  <c r="W214" i="25"/>
  <c r="U214" i="25" s="1"/>
  <c r="W213" i="25"/>
  <c r="S213" i="25"/>
  <c r="W212" i="25"/>
  <c r="T212" i="25" s="1"/>
  <c r="S212" i="25"/>
  <c r="V212" i="25" s="1"/>
  <c r="W211" i="25"/>
  <c r="T211" i="25" s="1"/>
  <c r="V211" i="25" s="1"/>
  <c r="S211" i="25"/>
  <c r="W210" i="25"/>
  <c r="U210" i="25" s="1"/>
  <c r="W209" i="25"/>
  <c r="S209" i="25" s="1"/>
  <c r="W208" i="25"/>
  <c r="T208" i="25" s="1"/>
  <c r="U208" i="25"/>
  <c r="S208" i="25"/>
  <c r="V208" i="25" s="1"/>
  <c r="W207" i="25"/>
  <c r="U207" i="25" s="1"/>
  <c r="T207" i="25"/>
  <c r="V207" i="25" s="1"/>
  <c r="S207" i="25"/>
  <c r="W206" i="25"/>
  <c r="U206" i="25" s="1"/>
  <c r="S206" i="25"/>
  <c r="V206" i="25" s="1"/>
  <c r="W205" i="25"/>
  <c r="S205" i="25" s="1"/>
  <c r="V205" i="25" s="1"/>
  <c r="W204" i="25"/>
  <c r="T204" i="25" s="1"/>
  <c r="V204" i="25"/>
  <c r="U204" i="25"/>
  <c r="S204" i="25"/>
  <c r="W203" i="25"/>
  <c r="V203" i="25"/>
  <c r="U203" i="25"/>
  <c r="T203" i="25"/>
  <c r="S203" i="25"/>
  <c r="W202" i="25"/>
  <c r="U202" i="25" s="1"/>
  <c r="W201" i="25"/>
  <c r="W200" i="25"/>
  <c r="T200" i="25" s="1"/>
  <c r="V200" i="25"/>
  <c r="U200" i="25"/>
  <c r="S200" i="25"/>
  <c r="W199" i="25"/>
  <c r="V199" i="25"/>
  <c r="U199" i="25"/>
  <c r="T199" i="25"/>
  <c r="S199" i="25"/>
  <c r="W198" i="25"/>
  <c r="U198" i="25" s="1"/>
  <c r="W197" i="25"/>
  <c r="S197" i="25" s="1"/>
  <c r="V197" i="25" s="1"/>
  <c r="W196" i="25"/>
  <c r="T196" i="25" s="1"/>
  <c r="U196" i="25"/>
  <c r="S196" i="25"/>
  <c r="V196" i="25" s="1"/>
  <c r="W195" i="25"/>
  <c r="U195" i="25"/>
  <c r="T195" i="25"/>
  <c r="S195" i="25"/>
  <c r="V195" i="25" s="1"/>
  <c r="W194" i="25"/>
  <c r="U194" i="25" s="1"/>
  <c r="T194" i="25"/>
  <c r="S194" i="25"/>
  <c r="V194" i="25" s="1"/>
  <c r="W193" i="25"/>
  <c r="S193" i="25" s="1"/>
  <c r="W192" i="25"/>
  <c r="T192" i="25" s="1"/>
  <c r="W191" i="25"/>
  <c r="T191" i="25" s="1"/>
  <c r="S191" i="25"/>
  <c r="V191" i="25" s="1"/>
  <c r="W190" i="25"/>
  <c r="U190" i="25" s="1"/>
  <c r="W189" i="25"/>
  <c r="S189" i="25" s="1"/>
  <c r="V189" i="25" s="1"/>
  <c r="W188" i="25"/>
  <c r="T188" i="25" s="1"/>
  <c r="U188" i="25"/>
  <c r="S188" i="25"/>
  <c r="V188" i="25" s="1"/>
  <c r="W187" i="25"/>
  <c r="U187" i="25"/>
  <c r="T187" i="25"/>
  <c r="S187" i="25"/>
  <c r="V187" i="25" s="1"/>
  <c r="W186" i="25"/>
  <c r="U186" i="25" s="1"/>
  <c r="T186" i="25"/>
  <c r="W185" i="25"/>
  <c r="W184" i="25"/>
  <c r="T184" i="25" s="1"/>
  <c r="U184" i="25"/>
  <c r="S184" i="25"/>
  <c r="V184" i="25" s="1"/>
  <c r="W183" i="25"/>
  <c r="U183" i="25"/>
  <c r="T183" i="25"/>
  <c r="S183" i="25"/>
  <c r="V183" i="25" s="1"/>
  <c r="W182" i="25"/>
  <c r="U182" i="25" s="1"/>
  <c r="W181" i="25"/>
  <c r="W180" i="25"/>
  <c r="T180" i="25" s="1"/>
  <c r="S180" i="25"/>
  <c r="V180" i="25" s="1"/>
  <c r="W179" i="25"/>
  <c r="U179" i="25" s="1"/>
  <c r="T179" i="25"/>
  <c r="S179" i="25"/>
  <c r="V179" i="25" s="1"/>
  <c r="W178" i="25"/>
  <c r="U178" i="25" s="1"/>
  <c r="S178" i="25"/>
  <c r="V178" i="25" s="1"/>
  <c r="W177" i="25"/>
  <c r="S177" i="25" s="1"/>
  <c r="W176" i="25"/>
  <c r="T176" i="25" s="1"/>
  <c r="V176" i="25"/>
  <c r="U176" i="25"/>
  <c r="S176" i="25"/>
  <c r="W175" i="25"/>
  <c r="V175" i="25"/>
  <c r="U175" i="25"/>
  <c r="T175" i="25"/>
  <c r="S175" i="25"/>
  <c r="W174" i="25"/>
  <c r="U174" i="25" s="1"/>
  <c r="W173" i="25"/>
  <c r="S173" i="25"/>
  <c r="V173" i="25" s="1"/>
  <c r="W172" i="25"/>
  <c r="T172" i="25" s="1"/>
  <c r="S172" i="25"/>
  <c r="V172" i="25" s="1"/>
  <c r="W171" i="25"/>
  <c r="U171" i="25" s="1"/>
  <c r="T171" i="25"/>
  <c r="S171" i="25"/>
  <c r="V171" i="25" s="1"/>
  <c r="W170" i="25"/>
  <c r="U170" i="25" s="1"/>
  <c r="W169" i="25"/>
  <c r="W168" i="25"/>
  <c r="T168" i="25" s="1"/>
  <c r="S168" i="25"/>
  <c r="V168" i="25" s="1"/>
  <c r="W167" i="25"/>
  <c r="U167" i="25" s="1"/>
  <c r="T167" i="25"/>
  <c r="S167" i="25"/>
  <c r="V167" i="25" s="1"/>
  <c r="W166" i="25"/>
  <c r="U166" i="25" s="1"/>
  <c r="W165" i="25"/>
  <c r="W164" i="25"/>
  <c r="T164" i="25" s="1"/>
  <c r="W163" i="25"/>
  <c r="T163" i="25" s="1"/>
  <c r="S163" i="25"/>
  <c r="V163" i="25" s="1"/>
  <c r="W162" i="25"/>
  <c r="U162" i="25" s="1"/>
  <c r="W161" i="25"/>
  <c r="S161" i="25" s="1"/>
  <c r="V161" i="25" s="1"/>
  <c r="W160" i="25"/>
  <c r="T160" i="25" s="1"/>
  <c r="U160" i="25"/>
  <c r="S160" i="25"/>
  <c r="V160" i="25" s="1"/>
  <c r="W159" i="25"/>
  <c r="U159" i="25"/>
  <c r="T159" i="25"/>
  <c r="S159" i="25"/>
  <c r="V159" i="25" s="1"/>
  <c r="W158" i="25"/>
  <c r="U158" i="25" s="1"/>
  <c r="T158" i="25"/>
  <c r="S158" i="25"/>
  <c r="V158" i="25" s="1"/>
  <c r="W157" i="25"/>
  <c r="S157" i="25" s="1"/>
  <c r="V157" i="25" s="1"/>
  <c r="W156" i="25"/>
  <c r="T156" i="25" s="1"/>
  <c r="W155" i="25"/>
  <c r="T155" i="25" s="1"/>
  <c r="S155" i="25"/>
  <c r="V155" i="25" s="1"/>
  <c r="W154" i="25"/>
  <c r="U154" i="25" s="1"/>
  <c r="W153" i="25"/>
  <c r="W152" i="25"/>
  <c r="T152" i="25" s="1"/>
  <c r="W151" i="25"/>
  <c r="T151" i="25" s="1"/>
  <c r="S151" i="25"/>
  <c r="V151" i="25" s="1"/>
  <c r="W150" i="25"/>
  <c r="U150" i="25" s="1"/>
  <c r="W149" i="25"/>
  <c r="S149" i="25" s="1"/>
  <c r="V149" i="25" s="1"/>
  <c r="W148" i="25"/>
  <c r="T148" i="25" s="1"/>
  <c r="V148" i="25"/>
  <c r="U148" i="25"/>
  <c r="S148" i="25"/>
  <c r="W147" i="25"/>
  <c r="V147" i="25"/>
  <c r="U147" i="25"/>
  <c r="T147" i="25"/>
  <c r="S147" i="25"/>
  <c r="W146" i="25"/>
  <c r="U146" i="25" s="1"/>
  <c r="W145" i="25"/>
  <c r="S145" i="25"/>
  <c r="V145" i="25" s="1"/>
  <c r="W144" i="25"/>
  <c r="T144" i="25" s="1"/>
  <c r="S144" i="25"/>
  <c r="V144" i="25" s="1"/>
  <c r="W143" i="25"/>
  <c r="U143" i="25" s="1"/>
  <c r="T143" i="25"/>
  <c r="S143" i="25"/>
  <c r="V143" i="25" s="1"/>
  <c r="W142" i="25"/>
  <c r="U142" i="25" s="1"/>
  <c r="S142" i="25"/>
  <c r="V142" i="25" s="1"/>
  <c r="W141" i="25"/>
  <c r="S141" i="25" s="1"/>
  <c r="V141" i="25" s="1"/>
  <c r="W140" i="25"/>
  <c r="T140" i="25" s="1"/>
  <c r="V140" i="25"/>
  <c r="U140" i="25"/>
  <c r="S140" i="25"/>
  <c r="W139" i="25"/>
  <c r="V139" i="25"/>
  <c r="U139" i="25"/>
  <c r="T139" i="25"/>
  <c r="S139" i="25"/>
  <c r="W138" i="25"/>
  <c r="U138" i="25" s="1"/>
  <c r="W137" i="25"/>
  <c r="W136" i="25"/>
  <c r="T136" i="25" s="1"/>
  <c r="V136" i="25"/>
  <c r="U136" i="25"/>
  <c r="S136" i="25"/>
  <c r="W135" i="25"/>
  <c r="V135" i="25"/>
  <c r="U135" i="25"/>
  <c r="T135" i="25"/>
  <c r="S135" i="25"/>
  <c r="W134" i="25"/>
  <c r="U134" i="25" s="1"/>
  <c r="W133" i="25"/>
  <c r="W132" i="25"/>
  <c r="T132" i="25" s="1"/>
  <c r="U132" i="25"/>
  <c r="S132" i="25"/>
  <c r="V132" i="25" s="1"/>
  <c r="W131" i="25"/>
  <c r="U131" i="25"/>
  <c r="T131" i="25"/>
  <c r="S131" i="25"/>
  <c r="V131" i="25" s="1"/>
  <c r="W130" i="25"/>
  <c r="U130" i="25" s="1"/>
  <c r="T130" i="25"/>
  <c r="S130" i="25"/>
  <c r="V130" i="25" s="1"/>
  <c r="W129" i="25"/>
  <c r="S129" i="25" s="1"/>
  <c r="V129" i="25" s="1"/>
  <c r="W128" i="25"/>
  <c r="T128" i="25" s="1"/>
  <c r="W127" i="25"/>
  <c r="T127" i="25" s="1"/>
  <c r="S127" i="25"/>
  <c r="V127" i="25" s="1"/>
  <c r="W126" i="25"/>
  <c r="U126" i="25" s="1"/>
  <c r="W125" i="25"/>
  <c r="S125" i="25" s="1"/>
  <c r="V125" i="25" s="1"/>
  <c r="W124" i="25"/>
  <c r="T124" i="25" s="1"/>
  <c r="U124" i="25"/>
  <c r="S124" i="25"/>
  <c r="V124" i="25" s="1"/>
  <c r="W123" i="25"/>
  <c r="U123" i="25"/>
  <c r="T123" i="25"/>
  <c r="S123" i="25"/>
  <c r="V123" i="25" s="1"/>
  <c r="W122" i="25"/>
  <c r="U122" i="25" s="1"/>
  <c r="T122" i="25"/>
  <c r="W121" i="25"/>
  <c r="W120" i="25"/>
  <c r="T120" i="25" s="1"/>
  <c r="U120" i="25"/>
  <c r="S120" i="25"/>
  <c r="V120" i="25" s="1"/>
  <c r="W119" i="25"/>
  <c r="U119" i="25"/>
  <c r="T119" i="25"/>
  <c r="S119" i="25"/>
  <c r="V119" i="25" s="1"/>
  <c r="W118" i="25"/>
  <c r="U118" i="25" s="1"/>
  <c r="W117" i="25"/>
  <c r="W116" i="25"/>
  <c r="T116" i="25" s="1"/>
  <c r="S116" i="25"/>
  <c r="V116" i="25" s="1"/>
  <c r="W115" i="25"/>
  <c r="U115" i="25" s="1"/>
  <c r="T115" i="25"/>
  <c r="S115" i="25"/>
  <c r="V115" i="25" s="1"/>
  <c r="W114" i="25"/>
  <c r="U114" i="25" s="1"/>
  <c r="S114" i="25"/>
  <c r="V114" i="25" s="1"/>
  <c r="W113" i="25"/>
  <c r="S113" i="25" s="1"/>
  <c r="V113" i="25" s="1"/>
  <c r="W112" i="25"/>
  <c r="T112" i="25" s="1"/>
  <c r="V112" i="25"/>
  <c r="U112" i="25"/>
  <c r="S112" i="25"/>
  <c r="W111" i="25"/>
  <c r="V111" i="25"/>
  <c r="U111" i="25"/>
  <c r="T111" i="25"/>
  <c r="S111" i="25"/>
  <c r="W110" i="25"/>
  <c r="U110" i="25" s="1"/>
  <c r="W109" i="25"/>
  <c r="S109" i="25"/>
  <c r="V109" i="25" s="1"/>
  <c r="W108" i="25"/>
  <c r="T108" i="25" s="1"/>
  <c r="S108" i="25"/>
  <c r="V108" i="25" s="1"/>
  <c r="W107" i="25"/>
  <c r="U107" i="25" s="1"/>
  <c r="T107" i="25"/>
  <c r="S107" i="25"/>
  <c r="V107" i="25" s="1"/>
  <c r="W106" i="25"/>
  <c r="U106" i="25" s="1"/>
  <c r="W105" i="25"/>
  <c r="W104" i="25"/>
  <c r="T104" i="25" s="1"/>
  <c r="S104" i="25"/>
  <c r="V104" i="25" s="1"/>
  <c r="W103" i="25"/>
  <c r="U103" i="25" s="1"/>
  <c r="T103" i="25"/>
  <c r="S103" i="25"/>
  <c r="V103" i="25" s="1"/>
  <c r="W102" i="25"/>
  <c r="U102" i="25" s="1"/>
  <c r="W101" i="25"/>
  <c r="W100" i="25"/>
  <c r="T100" i="25" s="1"/>
  <c r="W99" i="25"/>
  <c r="T99" i="25" s="1"/>
  <c r="S99" i="25"/>
  <c r="V99" i="25" s="1"/>
  <c r="W98" i="25"/>
  <c r="U98" i="25" s="1"/>
  <c r="W97" i="25"/>
  <c r="S97" i="25" s="1"/>
  <c r="V97" i="25" s="1"/>
  <c r="W96" i="25"/>
  <c r="T96" i="25" s="1"/>
  <c r="U96" i="25"/>
  <c r="S96" i="25"/>
  <c r="V96" i="25" s="1"/>
  <c r="W95" i="25"/>
  <c r="U95" i="25"/>
  <c r="T95" i="25"/>
  <c r="S95" i="25"/>
  <c r="V95" i="25" s="1"/>
  <c r="W94" i="25"/>
  <c r="U94" i="25" s="1"/>
  <c r="T94" i="25"/>
  <c r="S94" i="25"/>
  <c r="V94" i="25" s="1"/>
  <c r="W93" i="25"/>
  <c r="S93" i="25" s="1"/>
  <c r="V93" i="25" s="1"/>
  <c r="W92" i="25"/>
  <c r="T92" i="25" s="1"/>
  <c r="W91" i="25"/>
  <c r="T91" i="25" s="1"/>
  <c r="S91" i="25"/>
  <c r="V91" i="25" s="1"/>
  <c r="W90" i="25"/>
  <c r="U90" i="25" s="1"/>
  <c r="W89" i="25"/>
  <c r="W88" i="25"/>
  <c r="T88" i="25" s="1"/>
  <c r="W87" i="25"/>
  <c r="T87" i="25" s="1"/>
  <c r="S87" i="25"/>
  <c r="V87" i="25" s="1"/>
  <c r="W86" i="25"/>
  <c r="U86" i="25" s="1"/>
  <c r="W85" i="25"/>
  <c r="S85" i="25" s="1"/>
  <c r="V85" i="25" s="1"/>
  <c r="W84" i="25"/>
  <c r="T84" i="25" s="1"/>
  <c r="V84" i="25"/>
  <c r="U84" i="25"/>
  <c r="S84" i="25"/>
  <c r="W83" i="25"/>
  <c r="V83" i="25"/>
  <c r="U83" i="25"/>
  <c r="T83" i="25"/>
  <c r="S83" i="25"/>
  <c r="W82" i="25"/>
  <c r="U82" i="25" s="1"/>
  <c r="W81" i="25"/>
  <c r="S81" i="25"/>
  <c r="V81" i="25" s="1"/>
  <c r="W80" i="25"/>
  <c r="T80" i="25" s="1"/>
  <c r="S80" i="25"/>
  <c r="V80" i="25" s="1"/>
  <c r="W79" i="25"/>
  <c r="U79" i="25" s="1"/>
  <c r="T79" i="25"/>
  <c r="S79" i="25"/>
  <c r="V79" i="25" s="1"/>
  <c r="W78" i="25"/>
  <c r="U78" i="25" s="1"/>
  <c r="S78" i="25"/>
  <c r="V78" i="25" s="1"/>
  <c r="W77" i="25"/>
  <c r="S77" i="25" s="1"/>
  <c r="V77" i="25" s="1"/>
  <c r="W76" i="25"/>
  <c r="T76" i="25" s="1"/>
  <c r="V76" i="25"/>
  <c r="U76" i="25"/>
  <c r="S76" i="25"/>
  <c r="W75" i="25"/>
  <c r="V75" i="25"/>
  <c r="U75" i="25"/>
  <c r="T75" i="25"/>
  <c r="S75" i="25"/>
  <c r="W74" i="25"/>
  <c r="U74" i="25" s="1"/>
  <c r="W73" i="25"/>
  <c r="W72" i="25"/>
  <c r="T72" i="25" s="1"/>
  <c r="V72" i="25"/>
  <c r="U72" i="25"/>
  <c r="S72" i="25"/>
  <c r="W71" i="25"/>
  <c r="T71" i="25" s="1"/>
  <c r="V71" i="25"/>
  <c r="U71" i="25"/>
  <c r="S71" i="25"/>
  <c r="W70" i="25"/>
  <c r="U70" i="25" s="1"/>
  <c r="W69" i="25"/>
  <c r="S69" i="25" s="1"/>
  <c r="W68" i="25"/>
  <c r="T68" i="25" s="1"/>
  <c r="U68" i="25"/>
  <c r="S68" i="25"/>
  <c r="V68" i="25" s="1"/>
  <c r="W67" i="25"/>
  <c r="U67" i="25"/>
  <c r="T67" i="25"/>
  <c r="S67" i="25"/>
  <c r="V67" i="25" s="1"/>
  <c r="W66" i="25"/>
  <c r="U66" i="25" s="1"/>
  <c r="T66" i="25"/>
  <c r="S66" i="25"/>
  <c r="V66" i="25" s="1"/>
  <c r="W65" i="25"/>
  <c r="S65" i="25" s="1"/>
  <c r="V65" i="25" s="1"/>
  <c r="W64" i="25"/>
  <c r="T64" i="25" s="1"/>
  <c r="W63" i="25"/>
  <c r="T63" i="25" s="1"/>
  <c r="S63" i="25"/>
  <c r="V63" i="25" s="1"/>
  <c r="W62" i="25"/>
  <c r="U62" i="25" s="1"/>
  <c r="W61" i="25"/>
  <c r="S61" i="25" s="1"/>
  <c r="V61" i="25" s="1"/>
  <c r="W60" i="25"/>
  <c r="T60" i="25" s="1"/>
  <c r="U60" i="25"/>
  <c r="S60" i="25"/>
  <c r="V60" i="25" s="1"/>
  <c r="W59" i="25"/>
  <c r="U59" i="25"/>
  <c r="T59" i="25"/>
  <c r="S59" i="25"/>
  <c r="V59" i="25" s="1"/>
  <c r="W58" i="25"/>
  <c r="U58" i="25" s="1"/>
  <c r="T58" i="25"/>
  <c r="W57" i="25"/>
  <c r="W56" i="25"/>
  <c r="T56" i="25" s="1"/>
  <c r="U56" i="25"/>
  <c r="S56" i="25"/>
  <c r="V56" i="25" s="1"/>
  <c r="W55" i="25"/>
  <c r="U55" i="25"/>
  <c r="T55" i="25"/>
  <c r="S55" i="25"/>
  <c r="V55" i="25" s="1"/>
  <c r="W54" i="25"/>
  <c r="U54" i="25" s="1"/>
  <c r="W53" i="25"/>
  <c r="W52" i="25"/>
  <c r="T52" i="25" s="1"/>
  <c r="S52" i="25"/>
  <c r="V52" i="25" s="1"/>
  <c r="W51" i="25"/>
  <c r="U51" i="25" s="1"/>
  <c r="T51" i="25"/>
  <c r="S51" i="25"/>
  <c r="V51" i="25" s="1"/>
  <c r="W50" i="25"/>
  <c r="U50" i="25" s="1"/>
  <c r="S50" i="25"/>
  <c r="V50" i="25" s="1"/>
  <c r="W49" i="25"/>
  <c r="S49" i="25" s="1"/>
  <c r="V49" i="25" s="1"/>
  <c r="W48" i="25"/>
  <c r="T48" i="25" s="1"/>
  <c r="V48" i="25"/>
  <c r="U48" i="25"/>
  <c r="S48" i="25"/>
  <c r="W47" i="25"/>
  <c r="V47" i="25"/>
  <c r="U47" i="25"/>
  <c r="T47" i="25"/>
  <c r="S47" i="25"/>
  <c r="W46" i="25"/>
  <c r="U46" i="25" s="1"/>
  <c r="W45" i="25"/>
  <c r="S45" i="25"/>
  <c r="V45" i="25" s="1"/>
  <c r="W44" i="25"/>
  <c r="T44" i="25" s="1"/>
  <c r="S44" i="25"/>
  <c r="V44" i="25" s="1"/>
  <c r="W43" i="25"/>
  <c r="U43" i="25" s="1"/>
  <c r="T43" i="25"/>
  <c r="S43" i="25"/>
  <c r="V43" i="25" s="1"/>
  <c r="W42" i="25"/>
  <c r="U42" i="25" s="1"/>
  <c r="W41" i="25"/>
  <c r="W40" i="25"/>
  <c r="T40" i="25" s="1"/>
  <c r="S40" i="25"/>
  <c r="V40" i="25" s="1"/>
  <c r="W39" i="25"/>
  <c r="U39" i="25" s="1"/>
  <c r="T39" i="25"/>
  <c r="S39" i="25"/>
  <c r="V39" i="25" s="1"/>
  <c r="W38" i="25"/>
  <c r="U38" i="25" s="1"/>
  <c r="W37" i="25"/>
  <c r="S37" i="25" s="1"/>
  <c r="V37" i="25" s="1"/>
  <c r="W36" i="25"/>
  <c r="T36" i="25" s="1"/>
  <c r="W35" i="25"/>
  <c r="T35" i="25" s="1"/>
  <c r="S35" i="25"/>
  <c r="V35" i="25" s="1"/>
  <c r="W34" i="25"/>
  <c r="U34" i="25" s="1"/>
  <c r="W33" i="25"/>
  <c r="S33" i="25" s="1"/>
  <c r="V33" i="25" s="1"/>
  <c r="W32" i="25"/>
  <c r="T32" i="25" s="1"/>
  <c r="U32" i="25"/>
  <c r="S32" i="25"/>
  <c r="V32" i="25" s="1"/>
  <c r="W31" i="25"/>
  <c r="U31" i="25"/>
  <c r="T31" i="25"/>
  <c r="S31" i="25"/>
  <c r="V31" i="25" s="1"/>
  <c r="W30" i="25"/>
  <c r="U30" i="25" s="1"/>
  <c r="T30" i="25"/>
  <c r="S30" i="25"/>
  <c r="V30" i="25" s="1"/>
  <c r="W29" i="25"/>
  <c r="S29" i="25" s="1"/>
  <c r="V29" i="25" s="1"/>
  <c r="W28" i="25"/>
  <c r="T28" i="25" s="1"/>
  <c r="W27" i="25"/>
  <c r="T27" i="25" s="1"/>
  <c r="S27" i="25"/>
  <c r="V27" i="25" s="1"/>
  <c r="W26" i="25"/>
  <c r="U26" i="25" s="1"/>
  <c r="P26" i="25"/>
  <c r="W25" i="25"/>
  <c r="U25" i="25" s="1"/>
  <c r="P25" i="25"/>
  <c r="W24" i="25"/>
  <c r="U24" i="25" s="1"/>
  <c r="S24" i="25"/>
  <c r="V24" i="25" s="1"/>
  <c r="P24" i="25"/>
  <c r="W23" i="25"/>
  <c r="U23" i="25" s="1"/>
  <c r="S23" i="25"/>
  <c r="V23" i="25" s="1"/>
  <c r="P23" i="25"/>
  <c r="W22" i="25"/>
  <c r="U22" i="25" s="1"/>
  <c r="P22" i="25"/>
  <c r="W21" i="25"/>
  <c r="U21" i="25" s="1"/>
  <c r="P21" i="25"/>
  <c r="W20" i="25"/>
  <c r="U20" i="25" s="1"/>
  <c r="T20" i="25"/>
  <c r="S20" i="25"/>
  <c r="V20" i="25" s="1"/>
  <c r="P20" i="25"/>
  <c r="W19" i="25"/>
  <c r="U19" i="25" s="1"/>
  <c r="T19" i="25"/>
  <c r="S19" i="25"/>
  <c r="V19" i="25" s="1"/>
  <c r="P19" i="25"/>
  <c r="W18" i="25"/>
  <c r="U18" i="25" s="1"/>
  <c r="T18" i="25"/>
  <c r="P18" i="25"/>
  <c r="W17" i="25"/>
  <c r="U17" i="25" s="1"/>
  <c r="P17" i="25"/>
  <c r="W16" i="25"/>
  <c r="U16" i="25" s="1"/>
  <c r="P16" i="25"/>
  <c r="W15" i="25"/>
  <c r="U15" i="25" s="1"/>
  <c r="W14" i="25"/>
  <c r="S14" i="25"/>
  <c r="V14" i="25" s="1"/>
  <c r="W13" i="25"/>
  <c r="T13" i="25" s="1"/>
  <c r="S13" i="25"/>
  <c r="V13" i="25" s="1"/>
  <c r="W12" i="25"/>
  <c r="T12" i="25" s="1"/>
  <c r="S12" i="25"/>
  <c r="V12" i="25" s="1"/>
  <c r="W11" i="25"/>
  <c r="U11" i="25" s="1"/>
  <c r="T11" i="25"/>
  <c r="S11" i="25"/>
  <c r="V11" i="25" s="1"/>
  <c r="W10" i="25"/>
  <c r="U10" i="25"/>
  <c r="T10" i="25"/>
  <c r="S10" i="25"/>
  <c r="V10" i="25" s="1"/>
  <c r="W9" i="25"/>
  <c r="U9" i="25" s="1"/>
  <c r="T9" i="25"/>
  <c r="S9" i="25"/>
  <c r="V9" i="25" s="1"/>
  <c r="W8" i="25"/>
  <c r="U8" i="25" s="1"/>
  <c r="S8" i="25"/>
  <c r="V8" i="25" s="1"/>
  <c r="W7" i="25"/>
  <c r="S7" i="25" s="1"/>
  <c r="V7" i="25" s="1"/>
  <c r="W6" i="25"/>
  <c r="W5" i="25"/>
  <c r="T5" i="25" s="1"/>
  <c r="W605" i="24"/>
  <c r="T605" i="24" s="1"/>
  <c r="W604" i="24"/>
  <c r="W603" i="24"/>
  <c r="U603" i="24" s="1"/>
  <c r="W602" i="24"/>
  <c r="W601" i="24"/>
  <c r="T601" i="24" s="1"/>
  <c r="W600" i="24"/>
  <c r="T600" i="24" s="1"/>
  <c r="W599" i="24"/>
  <c r="U599" i="24" s="1"/>
  <c r="W598" i="24"/>
  <c r="W597" i="24"/>
  <c r="T597" i="24" s="1"/>
  <c r="W596" i="24"/>
  <c r="W595" i="24"/>
  <c r="W594" i="24"/>
  <c r="S594" i="24" s="1"/>
  <c r="V594" i="24" s="1"/>
  <c r="W593" i="24"/>
  <c r="T593" i="24" s="1"/>
  <c r="W592" i="24"/>
  <c r="W591" i="24"/>
  <c r="U591" i="24" s="1"/>
  <c r="W590" i="24"/>
  <c r="S590" i="24" s="1"/>
  <c r="V590" i="24" s="1"/>
  <c r="W589" i="24"/>
  <c r="T589" i="24" s="1"/>
  <c r="W588" i="24"/>
  <c r="U588" i="24" s="1"/>
  <c r="W587" i="24"/>
  <c r="U587" i="24" s="1"/>
  <c r="W586" i="24"/>
  <c r="W585" i="24"/>
  <c r="T585" i="24" s="1"/>
  <c r="W584" i="24"/>
  <c r="U584" i="24" s="1"/>
  <c r="W583" i="24"/>
  <c r="U583" i="24" s="1"/>
  <c r="W582" i="24"/>
  <c r="W581" i="24"/>
  <c r="T581" i="24" s="1"/>
  <c r="W580" i="24"/>
  <c r="U580" i="24" s="1"/>
  <c r="W579" i="24"/>
  <c r="U579" i="24" s="1"/>
  <c r="W578" i="24"/>
  <c r="S578" i="24" s="1"/>
  <c r="V578" i="24" s="1"/>
  <c r="W577" i="24"/>
  <c r="T577" i="24" s="1"/>
  <c r="W576" i="24"/>
  <c r="W575" i="24"/>
  <c r="U575" i="24" s="1"/>
  <c r="W574" i="24"/>
  <c r="S574" i="24" s="1"/>
  <c r="V574" i="24" s="1"/>
  <c r="W573" i="24"/>
  <c r="W572" i="24"/>
  <c r="W571" i="24"/>
  <c r="U571" i="24" s="1"/>
  <c r="W570" i="24"/>
  <c r="W569" i="24"/>
  <c r="W568" i="24"/>
  <c r="U568" i="24" s="1"/>
  <c r="W567" i="24"/>
  <c r="U567" i="24" s="1"/>
  <c r="W566" i="24"/>
  <c r="W565" i="24"/>
  <c r="W564" i="24"/>
  <c r="U564" i="24" s="1"/>
  <c r="T564" i="24"/>
  <c r="W563" i="24"/>
  <c r="W562" i="24"/>
  <c r="S562" i="24" s="1"/>
  <c r="V562" i="24" s="1"/>
  <c r="W561" i="24"/>
  <c r="T561" i="24" s="1"/>
  <c r="W560" i="24"/>
  <c r="W559" i="24"/>
  <c r="U559" i="24" s="1"/>
  <c r="W558" i="24"/>
  <c r="S558" i="24" s="1"/>
  <c r="V558" i="24" s="1"/>
  <c r="W557" i="24"/>
  <c r="T557" i="24" s="1"/>
  <c r="W556" i="24"/>
  <c r="U556" i="24" s="1"/>
  <c r="W555" i="24"/>
  <c r="U555" i="24" s="1"/>
  <c r="W554" i="24"/>
  <c r="W553" i="24"/>
  <c r="T553" i="24" s="1"/>
  <c r="W552" i="24"/>
  <c r="U552" i="24" s="1"/>
  <c r="W551" i="24"/>
  <c r="U551" i="24" s="1"/>
  <c r="W550" i="24"/>
  <c r="W549" i="24"/>
  <c r="T549" i="24" s="1"/>
  <c r="W548" i="24"/>
  <c r="U548" i="24" s="1"/>
  <c r="W547" i="24"/>
  <c r="U547" i="24" s="1"/>
  <c r="W546" i="24"/>
  <c r="S546" i="24" s="1"/>
  <c r="V546" i="24" s="1"/>
  <c r="W545" i="24"/>
  <c r="T545" i="24" s="1"/>
  <c r="W544" i="24"/>
  <c r="U544" i="24" s="1"/>
  <c r="W543" i="24"/>
  <c r="W542" i="24"/>
  <c r="S542" i="24" s="1"/>
  <c r="V542" i="24" s="1"/>
  <c r="W541" i="24"/>
  <c r="T541" i="24" s="1"/>
  <c r="W540" i="24"/>
  <c r="W539" i="24"/>
  <c r="U539" i="24" s="1"/>
  <c r="W538" i="24"/>
  <c r="W537" i="24"/>
  <c r="W536" i="24"/>
  <c r="T536" i="24" s="1"/>
  <c r="W535" i="24"/>
  <c r="U535" i="24" s="1"/>
  <c r="W534" i="24"/>
  <c r="W533" i="24"/>
  <c r="T533" i="24" s="1"/>
  <c r="W532" i="24"/>
  <c r="U532" i="24" s="1"/>
  <c r="W531" i="24"/>
  <c r="U531" i="24" s="1"/>
  <c r="W530" i="24"/>
  <c r="S530" i="24" s="1"/>
  <c r="V530" i="24" s="1"/>
  <c r="W529" i="24"/>
  <c r="T529" i="24" s="1"/>
  <c r="W528" i="24"/>
  <c r="U528" i="24" s="1"/>
  <c r="W527" i="24"/>
  <c r="U527" i="24" s="1"/>
  <c r="W526" i="24"/>
  <c r="S526" i="24" s="1"/>
  <c r="V526" i="24" s="1"/>
  <c r="W525" i="24"/>
  <c r="T525" i="24" s="1"/>
  <c r="W524" i="24"/>
  <c r="U524" i="24" s="1"/>
  <c r="W523" i="24"/>
  <c r="U523" i="24" s="1"/>
  <c r="W522" i="24"/>
  <c r="W521" i="24"/>
  <c r="T521" i="24" s="1"/>
  <c r="W520" i="24"/>
  <c r="U520" i="24" s="1"/>
  <c r="W519" i="24"/>
  <c r="U519" i="24" s="1"/>
  <c r="W518" i="24"/>
  <c r="W517" i="24"/>
  <c r="T517" i="24" s="1"/>
  <c r="W516" i="24"/>
  <c r="U516" i="24" s="1"/>
  <c r="W515" i="24"/>
  <c r="U515" i="24" s="1"/>
  <c r="W514" i="24"/>
  <c r="S514" i="24" s="1"/>
  <c r="V514" i="24" s="1"/>
  <c r="W513" i="24"/>
  <c r="W512" i="24"/>
  <c r="U512" i="24" s="1"/>
  <c r="W511" i="24"/>
  <c r="U511" i="24" s="1"/>
  <c r="W510" i="24"/>
  <c r="S510" i="24" s="1"/>
  <c r="V510" i="24" s="1"/>
  <c r="W509" i="24"/>
  <c r="T509" i="24" s="1"/>
  <c r="W508" i="24"/>
  <c r="U508" i="24" s="1"/>
  <c r="W507" i="24"/>
  <c r="U507" i="24" s="1"/>
  <c r="W506" i="24"/>
  <c r="W505" i="24"/>
  <c r="W504" i="24"/>
  <c r="U504" i="24" s="1"/>
  <c r="S504" i="24"/>
  <c r="V504" i="24" s="1"/>
  <c r="W503" i="24"/>
  <c r="U503" i="24" s="1"/>
  <c r="W502" i="24"/>
  <c r="S502" i="24" s="1"/>
  <c r="V502" i="24" s="1"/>
  <c r="W501" i="24"/>
  <c r="T501" i="24" s="1"/>
  <c r="W500" i="24"/>
  <c r="W499" i="24"/>
  <c r="U499" i="24" s="1"/>
  <c r="W498" i="24"/>
  <c r="S498" i="24" s="1"/>
  <c r="V498" i="24" s="1"/>
  <c r="W497" i="24"/>
  <c r="T497" i="24" s="1"/>
  <c r="W496" i="24"/>
  <c r="U496" i="24" s="1"/>
  <c r="W495" i="24"/>
  <c r="U495" i="24" s="1"/>
  <c r="W494" i="24"/>
  <c r="S494" i="24" s="1"/>
  <c r="V494" i="24" s="1"/>
  <c r="W493" i="24"/>
  <c r="T493" i="24" s="1"/>
  <c r="W492" i="24"/>
  <c r="U492" i="24" s="1"/>
  <c r="W491" i="24"/>
  <c r="U491" i="24" s="1"/>
  <c r="W490" i="24"/>
  <c r="W489" i="24"/>
  <c r="T489" i="24" s="1"/>
  <c r="W488" i="24"/>
  <c r="U488" i="24" s="1"/>
  <c r="W487" i="24"/>
  <c r="U487" i="24" s="1"/>
  <c r="W486" i="24"/>
  <c r="S486" i="24" s="1"/>
  <c r="V486" i="24" s="1"/>
  <c r="W485" i="24"/>
  <c r="T485" i="24" s="1"/>
  <c r="W484" i="24"/>
  <c r="T484" i="24" s="1"/>
  <c r="W483" i="24"/>
  <c r="U483" i="24" s="1"/>
  <c r="W482" i="24"/>
  <c r="S482" i="24" s="1"/>
  <c r="V482" i="24" s="1"/>
  <c r="W481" i="24"/>
  <c r="W480" i="24"/>
  <c r="U480" i="24" s="1"/>
  <c r="W479" i="24"/>
  <c r="W478" i="24"/>
  <c r="S478" i="24" s="1"/>
  <c r="V478" i="24" s="1"/>
  <c r="W477" i="24"/>
  <c r="T477" i="24" s="1"/>
  <c r="W476" i="24"/>
  <c r="W475" i="24"/>
  <c r="U475" i="24" s="1"/>
  <c r="W474" i="24"/>
  <c r="W473" i="24"/>
  <c r="T473" i="24" s="1"/>
  <c r="W472" i="24"/>
  <c r="W471" i="24"/>
  <c r="U471" i="24" s="1"/>
  <c r="W470" i="24"/>
  <c r="S470" i="24" s="1"/>
  <c r="V470" i="24" s="1"/>
  <c r="W469" i="24"/>
  <c r="T469" i="24" s="1"/>
  <c r="W468" i="24"/>
  <c r="U468" i="24" s="1"/>
  <c r="W467" i="24"/>
  <c r="W466" i="24"/>
  <c r="S466" i="24" s="1"/>
  <c r="V466" i="24" s="1"/>
  <c r="W465" i="24"/>
  <c r="W464" i="24"/>
  <c r="U464" i="24" s="1"/>
  <c r="W463" i="24"/>
  <c r="U463" i="24" s="1"/>
  <c r="W462" i="24"/>
  <c r="S462" i="24" s="1"/>
  <c r="V462" i="24" s="1"/>
  <c r="W461" i="24"/>
  <c r="T461" i="24" s="1"/>
  <c r="W460" i="24"/>
  <c r="U460" i="24" s="1"/>
  <c r="S460" i="24"/>
  <c r="V460" i="24" s="1"/>
  <c r="W459" i="24"/>
  <c r="W458" i="24"/>
  <c r="W457" i="24"/>
  <c r="T457" i="24" s="1"/>
  <c r="W456" i="24"/>
  <c r="S456" i="24" s="1"/>
  <c r="V456" i="24" s="1"/>
  <c r="W455" i="24"/>
  <c r="U455" i="24" s="1"/>
  <c r="W454" i="24"/>
  <c r="S454" i="24" s="1"/>
  <c r="V454" i="24" s="1"/>
  <c r="W453" i="24"/>
  <c r="T453" i="24" s="1"/>
  <c r="W452" i="24"/>
  <c r="W451" i="24"/>
  <c r="U451" i="24" s="1"/>
  <c r="W450" i="24"/>
  <c r="S450" i="24" s="1"/>
  <c r="V450" i="24" s="1"/>
  <c r="W449" i="24"/>
  <c r="W448" i="24"/>
  <c r="U448" i="24" s="1"/>
  <c r="W447" i="24"/>
  <c r="S447" i="24" s="1"/>
  <c r="V447" i="24" s="1"/>
  <c r="W446" i="24"/>
  <c r="U446" i="24" s="1"/>
  <c r="W445" i="24"/>
  <c r="T445" i="24" s="1"/>
  <c r="W444" i="24"/>
  <c r="T444" i="24" s="1"/>
  <c r="W443" i="24"/>
  <c r="S443" i="24" s="1"/>
  <c r="V443" i="24" s="1"/>
  <c r="W442" i="24"/>
  <c r="U442" i="24" s="1"/>
  <c r="W441" i="24"/>
  <c r="T441" i="24" s="1"/>
  <c r="S441" i="24"/>
  <c r="V441" i="24" s="1"/>
  <c r="W440" i="24"/>
  <c r="W439" i="24"/>
  <c r="S439" i="24" s="1"/>
  <c r="V439" i="24" s="1"/>
  <c r="W438" i="24"/>
  <c r="U438" i="24" s="1"/>
  <c r="W437" i="24"/>
  <c r="T437" i="24" s="1"/>
  <c r="W436" i="24"/>
  <c r="T436" i="24" s="1"/>
  <c r="W435" i="24"/>
  <c r="S435" i="24" s="1"/>
  <c r="V435" i="24" s="1"/>
  <c r="W434" i="24"/>
  <c r="U434" i="24" s="1"/>
  <c r="W433" i="24"/>
  <c r="T433" i="24" s="1"/>
  <c r="W432" i="24"/>
  <c r="U432" i="24" s="1"/>
  <c r="W431" i="24"/>
  <c r="S431" i="24" s="1"/>
  <c r="V431" i="24" s="1"/>
  <c r="W430" i="24"/>
  <c r="U430" i="24" s="1"/>
  <c r="W429" i="24"/>
  <c r="T429" i="24" s="1"/>
  <c r="W428" i="24"/>
  <c r="T428" i="24" s="1"/>
  <c r="W427" i="24"/>
  <c r="S427" i="24" s="1"/>
  <c r="V427" i="24" s="1"/>
  <c r="W426" i="24"/>
  <c r="U426" i="24" s="1"/>
  <c r="W425" i="24"/>
  <c r="T425" i="24" s="1"/>
  <c r="W424" i="24"/>
  <c r="W423" i="24"/>
  <c r="S423" i="24" s="1"/>
  <c r="V423" i="24" s="1"/>
  <c r="W422" i="24"/>
  <c r="U422" i="24" s="1"/>
  <c r="W421" i="24"/>
  <c r="T421" i="24" s="1"/>
  <c r="W420" i="24"/>
  <c r="T420" i="24" s="1"/>
  <c r="W419" i="24"/>
  <c r="S419" i="24" s="1"/>
  <c r="V419" i="24" s="1"/>
  <c r="W418" i="24"/>
  <c r="U418" i="24" s="1"/>
  <c r="W417" i="24"/>
  <c r="T417" i="24" s="1"/>
  <c r="W416" i="24"/>
  <c r="U416" i="24" s="1"/>
  <c r="W415" i="24"/>
  <c r="S415" i="24" s="1"/>
  <c r="V415" i="24" s="1"/>
  <c r="W414" i="24"/>
  <c r="U414" i="24" s="1"/>
  <c r="W413" i="24"/>
  <c r="W412" i="24"/>
  <c r="U412" i="24" s="1"/>
  <c r="W411" i="24"/>
  <c r="S411" i="24" s="1"/>
  <c r="V411" i="24" s="1"/>
  <c r="W410" i="24"/>
  <c r="U410" i="24" s="1"/>
  <c r="W409" i="24"/>
  <c r="T409" i="24" s="1"/>
  <c r="W408" i="24"/>
  <c r="U408" i="24" s="1"/>
  <c r="W407" i="24"/>
  <c r="S407" i="24" s="1"/>
  <c r="V407" i="24" s="1"/>
  <c r="W406" i="24"/>
  <c r="U406" i="24" s="1"/>
  <c r="W405" i="24"/>
  <c r="T405" i="24" s="1"/>
  <c r="W404" i="24"/>
  <c r="W403" i="24"/>
  <c r="S403" i="24" s="1"/>
  <c r="V403" i="24" s="1"/>
  <c r="W402" i="24"/>
  <c r="U402" i="24" s="1"/>
  <c r="W401" i="24"/>
  <c r="T401" i="24" s="1"/>
  <c r="W400" i="24"/>
  <c r="U400" i="24" s="1"/>
  <c r="W399" i="24"/>
  <c r="S399" i="24" s="1"/>
  <c r="V399" i="24" s="1"/>
  <c r="W398" i="24"/>
  <c r="U398" i="24" s="1"/>
  <c r="W397" i="24"/>
  <c r="T397" i="24" s="1"/>
  <c r="W396" i="24"/>
  <c r="W395" i="24"/>
  <c r="S395" i="24" s="1"/>
  <c r="V395" i="24" s="1"/>
  <c r="W394" i="24"/>
  <c r="U394" i="24" s="1"/>
  <c r="W393" i="24"/>
  <c r="T393" i="24" s="1"/>
  <c r="W392" i="24"/>
  <c r="T392" i="24" s="1"/>
  <c r="S392" i="24"/>
  <c r="V392" i="24" s="1"/>
  <c r="W391" i="24"/>
  <c r="S391" i="24" s="1"/>
  <c r="V391" i="24" s="1"/>
  <c r="W390" i="24"/>
  <c r="U390" i="24" s="1"/>
  <c r="W389" i="24"/>
  <c r="T389" i="24" s="1"/>
  <c r="W388" i="24"/>
  <c r="S388" i="24" s="1"/>
  <c r="V388" i="24" s="1"/>
  <c r="W387" i="24"/>
  <c r="S387" i="24" s="1"/>
  <c r="V387" i="24" s="1"/>
  <c r="W386" i="24"/>
  <c r="U386" i="24" s="1"/>
  <c r="W385" i="24"/>
  <c r="W384" i="24"/>
  <c r="U384" i="24" s="1"/>
  <c r="W383" i="24"/>
  <c r="S383" i="24" s="1"/>
  <c r="V383" i="24" s="1"/>
  <c r="W382" i="24"/>
  <c r="U382" i="24" s="1"/>
  <c r="W381" i="24"/>
  <c r="T381" i="24" s="1"/>
  <c r="W380" i="24"/>
  <c r="T380" i="24" s="1"/>
  <c r="W379" i="24"/>
  <c r="S379" i="24" s="1"/>
  <c r="V379" i="24" s="1"/>
  <c r="W378" i="24"/>
  <c r="U378" i="24" s="1"/>
  <c r="W377" i="24"/>
  <c r="T377" i="24" s="1"/>
  <c r="W376" i="24"/>
  <c r="U376" i="24" s="1"/>
  <c r="W375" i="24"/>
  <c r="S375" i="24" s="1"/>
  <c r="V375" i="24" s="1"/>
  <c r="W374" i="24"/>
  <c r="U374" i="24" s="1"/>
  <c r="W373" i="24"/>
  <c r="T373" i="24" s="1"/>
  <c r="W372" i="24"/>
  <c r="S372" i="24" s="1"/>
  <c r="V372" i="24" s="1"/>
  <c r="W371" i="24"/>
  <c r="S371" i="24" s="1"/>
  <c r="V371" i="24" s="1"/>
  <c r="W370" i="24"/>
  <c r="U370" i="24" s="1"/>
  <c r="W369" i="24"/>
  <c r="W368" i="24"/>
  <c r="U368" i="24" s="1"/>
  <c r="W367" i="24"/>
  <c r="S367" i="24" s="1"/>
  <c r="V367" i="24" s="1"/>
  <c r="W366" i="24"/>
  <c r="U366" i="24" s="1"/>
  <c r="W365" i="24"/>
  <c r="T365" i="24" s="1"/>
  <c r="W364" i="24"/>
  <c r="T364" i="24" s="1"/>
  <c r="W363" i="24"/>
  <c r="S363" i="24" s="1"/>
  <c r="V363" i="24" s="1"/>
  <c r="W362" i="24"/>
  <c r="U362" i="24" s="1"/>
  <c r="W361" i="24"/>
  <c r="T361" i="24" s="1"/>
  <c r="W360" i="24"/>
  <c r="S360" i="24" s="1"/>
  <c r="V360" i="24" s="1"/>
  <c r="W359" i="24"/>
  <c r="S359" i="24" s="1"/>
  <c r="V359" i="24" s="1"/>
  <c r="W358" i="24"/>
  <c r="U358" i="24" s="1"/>
  <c r="W357" i="24"/>
  <c r="T357" i="24" s="1"/>
  <c r="W356" i="24"/>
  <c r="U356" i="24" s="1"/>
  <c r="W355" i="24"/>
  <c r="S355" i="24" s="1"/>
  <c r="V355" i="24" s="1"/>
  <c r="W354" i="24"/>
  <c r="U354" i="24" s="1"/>
  <c r="W353" i="24"/>
  <c r="T353" i="24" s="1"/>
  <c r="W352" i="24"/>
  <c r="S352" i="24"/>
  <c r="V352" i="24" s="1"/>
  <c r="W351" i="24"/>
  <c r="S351" i="24" s="1"/>
  <c r="V351" i="24" s="1"/>
  <c r="W350" i="24"/>
  <c r="U350" i="24" s="1"/>
  <c r="W349" i="24"/>
  <c r="W348" i="24"/>
  <c r="U348" i="24" s="1"/>
  <c r="W347" i="24"/>
  <c r="S347" i="24" s="1"/>
  <c r="V347" i="24" s="1"/>
  <c r="W346" i="24"/>
  <c r="U346" i="24" s="1"/>
  <c r="W345" i="24"/>
  <c r="T345" i="24" s="1"/>
  <c r="W344" i="24"/>
  <c r="W343" i="24"/>
  <c r="S343" i="24" s="1"/>
  <c r="V343" i="24" s="1"/>
  <c r="W342" i="24"/>
  <c r="U342" i="24" s="1"/>
  <c r="W341" i="24"/>
  <c r="T341" i="24" s="1"/>
  <c r="W340" i="24"/>
  <c r="T340" i="24" s="1"/>
  <c r="W339" i="24"/>
  <c r="S339" i="24" s="1"/>
  <c r="V339" i="24" s="1"/>
  <c r="W338" i="24"/>
  <c r="U338" i="24" s="1"/>
  <c r="W337" i="24"/>
  <c r="T337" i="24" s="1"/>
  <c r="W336" i="24"/>
  <c r="U336" i="24" s="1"/>
  <c r="W335" i="24"/>
  <c r="S335" i="24" s="1"/>
  <c r="V335" i="24" s="1"/>
  <c r="W334" i="24"/>
  <c r="U334" i="24" s="1"/>
  <c r="W333" i="24"/>
  <c r="T333" i="24" s="1"/>
  <c r="W332" i="24"/>
  <c r="T332" i="24" s="1"/>
  <c r="W331" i="24"/>
  <c r="S331" i="24" s="1"/>
  <c r="V331" i="24" s="1"/>
  <c r="W330" i="24"/>
  <c r="U330" i="24" s="1"/>
  <c r="W329" i="24"/>
  <c r="T329" i="24" s="1"/>
  <c r="W328" i="24"/>
  <c r="W327" i="24"/>
  <c r="S327" i="24" s="1"/>
  <c r="W326" i="24"/>
  <c r="U326" i="24" s="1"/>
  <c r="W325" i="24"/>
  <c r="T325" i="24" s="1"/>
  <c r="W324" i="24"/>
  <c r="U324" i="24" s="1"/>
  <c r="W323" i="24"/>
  <c r="S323" i="24" s="1"/>
  <c r="W322" i="24"/>
  <c r="U322" i="24" s="1"/>
  <c r="W321" i="24"/>
  <c r="T321" i="24" s="1"/>
  <c r="W320" i="24"/>
  <c r="T320" i="24" s="1"/>
  <c r="W319" i="24"/>
  <c r="S319" i="24" s="1"/>
  <c r="W318" i="24"/>
  <c r="U318" i="24" s="1"/>
  <c r="W317" i="24"/>
  <c r="T317" i="24" s="1"/>
  <c r="W316" i="24"/>
  <c r="U316" i="24" s="1"/>
  <c r="W315" i="24"/>
  <c r="S315" i="24" s="1"/>
  <c r="W314" i="24"/>
  <c r="U314" i="24" s="1"/>
  <c r="W313" i="24"/>
  <c r="W312" i="24"/>
  <c r="U312" i="24" s="1"/>
  <c r="W311" i="24"/>
  <c r="S311" i="24" s="1"/>
  <c r="W310" i="24"/>
  <c r="U310" i="24" s="1"/>
  <c r="W309" i="24"/>
  <c r="T309" i="24" s="1"/>
  <c r="S309" i="24"/>
  <c r="W308" i="24"/>
  <c r="T308" i="24" s="1"/>
  <c r="W307" i="24"/>
  <c r="S307" i="24" s="1"/>
  <c r="W306" i="24"/>
  <c r="U306" i="24" s="1"/>
  <c r="W305" i="24"/>
  <c r="T305" i="24" s="1"/>
  <c r="W304" i="24"/>
  <c r="T304" i="24" s="1"/>
  <c r="W303" i="24"/>
  <c r="S303" i="24" s="1"/>
  <c r="W302" i="24"/>
  <c r="U302" i="24" s="1"/>
  <c r="W301" i="24"/>
  <c r="T301" i="24" s="1"/>
  <c r="W300" i="24"/>
  <c r="W299" i="24"/>
  <c r="S299" i="24" s="1"/>
  <c r="W298" i="24"/>
  <c r="U298" i="24" s="1"/>
  <c r="W297" i="24"/>
  <c r="T297" i="24" s="1"/>
  <c r="W296" i="24"/>
  <c r="U296" i="24" s="1"/>
  <c r="W295" i="24"/>
  <c r="S295" i="24" s="1"/>
  <c r="W294" i="24"/>
  <c r="U294" i="24" s="1"/>
  <c r="W293" i="24"/>
  <c r="T293" i="24" s="1"/>
  <c r="W292" i="24"/>
  <c r="U292" i="24" s="1"/>
  <c r="W291" i="24"/>
  <c r="S291" i="24" s="1"/>
  <c r="W290" i="24"/>
  <c r="U290" i="24" s="1"/>
  <c r="W289" i="24"/>
  <c r="T289" i="24" s="1"/>
  <c r="W288" i="24"/>
  <c r="T288" i="24" s="1"/>
  <c r="W287" i="24"/>
  <c r="S287" i="24" s="1"/>
  <c r="W286" i="24"/>
  <c r="U286" i="24" s="1"/>
  <c r="W285" i="24"/>
  <c r="T285" i="24" s="1"/>
  <c r="W284" i="24"/>
  <c r="S284" i="24" s="1"/>
  <c r="W283" i="24"/>
  <c r="S283" i="24" s="1"/>
  <c r="W282" i="24"/>
  <c r="U282" i="24" s="1"/>
  <c r="W281" i="24"/>
  <c r="W280" i="24"/>
  <c r="U280" i="24" s="1"/>
  <c r="W279" i="24"/>
  <c r="S279" i="24" s="1"/>
  <c r="W278" i="24"/>
  <c r="U278" i="24" s="1"/>
  <c r="W277" i="24"/>
  <c r="T277" i="24" s="1"/>
  <c r="W276" i="24"/>
  <c r="U276" i="24" s="1"/>
  <c r="W275" i="24"/>
  <c r="S275" i="24" s="1"/>
  <c r="W274" i="24"/>
  <c r="U274" i="24" s="1"/>
  <c r="W273" i="24"/>
  <c r="W272" i="24"/>
  <c r="U272" i="24" s="1"/>
  <c r="W271" i="24"/>
  <c r="S271" i="24" s="1"/>
  <c r="W270" i="24"/>
  <c r="U270" i="24" s="1"/>
  <c r="W269" i="24"/>
  <c r="T269" i="24" s="1"/>
  <c r="W268" i="24"/>
  <c r="T268" i="24" s="1"/>
  <c r="W267" i="24"/>
  <c r="S267" i="24" s="1"/>
  <c r="W266" i="24"/>
  <c r="U266" i="24" s="1"/>
  <c r="W265" i="24"/>
  <c r="T265" i="24" s="1"/>
  <c r="W264" i="24"/>
  <c r="S264" i="24" s="1"/>
  <c r="W263" i="24"/>
  <c r="S263" i="24" s="1"/>
  <c r="W262" i="24"/>
  <c r="U262" i="24" s="1"/>
  <c r="W261" i="24"/>
  <c r="S261" i="24" s="1"/>
  <c r="W260" i="24"/>
  <c r="U260" i="24" s="1"/>
  <c r="W259" i="24"/>
  <c r="S259" i="24" s="1"/>
  <c r="W258" i="24"/>
  <c r="U258" i="24" s="1"/>
  <c r="W257" i="24"/>
  <c r="T257" i="24" s="1"/>
  <c r="W256" i="24"/>
  <c r="U256" i="24" s="1"/>
  <c r="W255" i="24"/>
  <c r="S255" i="24" s="1"/>
  <c r="W254" i="24"/>
  <c r="U254" i="24" s="1"/>
  <c r="W253" i="24"/>
  <c r="T253" i="24" s="1"/>
  <c r="W252" i="24"/>
  <c r="T252" i="24" s="1"/>
  <c r="W251" i="24"/>
  <c r="S251" i="24" s="1"/>
  <c r="W250" i="24"/>
  <c r="U250" i="24" s="1"/>
  <c r="W249" i="24"/>
  <c r="T249" i="24" s="1"/>
  <c r="W248" i="24"/>
  <c r="T248" i="24" s="1"/>
  <c r="S248" i="24"/>
  <c r="W247" i="24"/>
  <c r="S247" i="24" s="1"/>
  <c r="W246" i="24"/>
  <c r="U246" i="24" s="1"/>
  <c r="W245" i="24"/>
  <c r="T245" i="24" s="1"/>
  <c r="W244" i="24"/>
  <c r="S244" i="24" s="1"/>
  <c r="W243" i="24"/>
  <c r="S243" i="24" s="1"/>
  <c r="W242" i="24"/>
  <c r="U242" i="24" s="1"/>
  <c r="W241" i="24"/>
  <c r="W240" i="24"/>
  <c r="U240" i="24" s="1"/>
  <c r="W239" i="24"/>
  <c r="T239" i="24" s="1"/>
  <c r="W238" i="24"/>
  <c r="U238" i="24" s="1"/>
  <c r="W237" i="24"/>
  <c r="T237" i="24" s="1"/>
  <c r="W236" i="24"/>
  <c r="U236" i="24" s="1"/>
  <c r="W235" i="24"/>
  <c r="T235" i="24" s="1"/>
  <c r="W234" i="24"/>
  <c r="U234" i="24" s="1"/>
  <c r="W233" i="24"/>
  <c r="T233" i="24" s="1"/>
  <c r="W232" i="24"/>
  <c r="U232" i="24" s="1"/>
  <c r="W231" i="24"/>
  <c r="U231" i="24" s="1"/>
  <c r="W230" i="24"/>
  <c r="U230" i="24" s="1"/>
  <c r="W229" i="24"/>
  <c r="T229" i="24" s="1"/>
  <c r="W228" i="24"/>
  <c r="U228" i="24" s="1"/>
  <c r="W227" i="24"/>
  <c r="T227" i="24" s="1"/>
  <c r="W226" i="24"/>
  <c r="U226" i="24" s="1"/>
  <c r="W225" i="24"/>
  <c r="T225" i="24" s="1"/>
  <c r="W224" i="24"/>
  <c r="U224" i="24" s="1"/>
  <c r="W223" i="24"/>
  <c r="T223" i="24" s="1"/>
  <c r="W222" i="24"/>
  <c r="U222" i="24" s="1"/>
  <c r="W221" i="24"/>
  <c r="W220" i="24"/>
  <c r="W219" i="24"/>
  <c r="U219" i="24" s="1"/>
  <c r="W218" i="24"/>
  <c r="U218" i="24" s="1"/>
  <c r="W217" i="24"/>
  <c r="T217" i="24" s="1"/>
  <c r="W216" i="24"/>
  <c r="U216" i="24" s="1"/>
  <c r="W215" i="24"/>
  <c r="U215" i="24" s="1"/>
  <c r="W214" i="24"/>
  <c r="U214" i="24" s="1"/>
  <c r="W213" i="24"/>
  <c r="T213" i="24" s="1"/>
  <c r="W212" i="24"/>
  <c r="T212" i="24" s="1"/>
  <c r="W211" i="24"/>
  <c r="T211" i="24" s="1"/>
  <c r="W210" i="24"/>
  <c r="U210" i="24" s="1"/>
  <c r="W209" i="24"/>
  <c r="T209" i="24" s="1"/>
  <c r="W208" i="24"/>
  <c r="U208" i="24" s="1"/>
  <c r="W207" i="24"/>
  <c r="T207" i="24" s="1"/>
  <c r="W206" i="24"/>
  <c r="U206" i="24" s="1"/>
  <c r="W205" i="24"/>
  <c r="T205" i="24" s="1"/>
  <c r="U205" i="24"/>
  <c r="W204" i="24"/>
  <c r="U204" i="24" s="1"/>
  <c r="W203" i="24"/>
  <c r="T203" i="24" s="1"/>
  <c r="W202" i="24"/>
  <c r="U202" i="24" s="1"/>
  <c r="W201" i="24"/>
  <c r="T201" i="24" s="1"/>
  <c r="W200" i="24"/>
  <c r="U200" i="24" s="1"/>
  <c r="W199" i="24"/>
  <c r="W198" i="24"/>
  <c r="U198" i="24" s="1"/>
  <c r="W197" i="24"/>
  <c r="T197" i="24" s="1"/>
  <c r="W196" i="24"/>
  <c r="W195" i="24"/>
  <c r="U195" i="24" s="1"/>
  <c r="W194" i="24"/>
  <c r="U194" i="24" s="1"/>
  <c r="W193" i="24"/>
  <c r="T193" i="24" s="1"/>
  <c r="W192" i="24"/>
  <c r="W191" i="24"/>
  <c r="T191" i="24" s="1"/>
  <c r="W190" i="24"/>
  <c r="U190" i="24" s="1"/>
  <c r="W189" i="24"/>
  <c r="U189" i="24" s="1"/>
  <c r="W188" i="24"/>
  <c r="S188" i="24" s="1"/>
  <c r="V188" i="24" s="1"/>
  <c r="W187" i="24"/>
  <c r="T187" i="24" s="1"/>
  <c r="W186" i="24"/>
  <c r="U186" i="24" s="1"/>
  <c r="W185" i="24"/>
  <c r="T185" i="24" s="1"/>
  <c r="W184" i="24"/>
  <c r="U184" i="24" s="1"/>
  <c r="W183" i="24"/>
  <c r="W182" i="24"/>
  <c r="U182" i="24" s="1"/>
  <c r="W181" i="24"/>
  <c r="T181" i="24" s="1"/>
  <c r="W180" i="24"/>
  <c r="S180" i="24" s="1"/>
  <c r="V180" i="24" s="1"/>
  <c r="W179" i="24"/>
  <c r="T179" i="24" s="1"/>
  <c r="W178" i="24"/>
  <c r="U178" i="24" s="1"/>
  <c r="W177" i="24"/>
  <c r="W176" i="24"/>
  <c r="T176" i="24" s="1"/>
  <c r="W175" i="24"/>
  <c r="T175" i="24" s="1"/>
  <c r="W174" i="24"/>
  <c r="U174" i="24" s="1"/>
  <c r="W173" i="24"/>
  <c r="T173" i="24" s="1"/>
  <c r="W172" i="24"/>
  <c r="U172" i="24" s="1"/>
  <c r="W171" i="24"/>
  <c r="S171" i="24" s="1"/>
  <c r="W170" i="24"/>
  <c r="U170" i="24" s="1"/>
  <c r="W169" i="24"/>
  <c r="T169" i="24" s="1"/>
  <c r="W168" i="24"/>
  <c r="W167" i="24"/>
  <c r="S167" i="24" s="1"/>
  <c r="W166" i="24"/>
  <c r="U166" i="24" s="1"/>
  <c r="W165" i="24"/>
  <c r="T165" i="24" s="1"/>
  <c r="W164" i="24"/>
  <c r="U164" i="24" s="1"/>
  <c r="W163" i="24"/>
  <c r="S163" i="24" s="1"/>
  <c r="W162" i="24"/>
  <c r="U162" i="24" s="1"/>
  <c r="W161" i="24"/>
  <c r="T161" i="24" s="1"/>
  <c r="W160" i="24"/>
  <c r="U160" i="24" s="1"/>
  <c r="W159" i="24"/>
  <c r="S159" i="24" s="1"/>
  <c r="V159" i="24" s="1"/>
  <c r="W158" i="24"/>
  <c r="U158" i="24" s="1"/>
  <c r="W157" i="24"/>
  <c r="T157" i="24" s="1"/>
  <c r="W156" i="24"/>
  <c r="W155" i="24"/>
  <c r="S155" i="24" s="1"/>
  <c r="W154" i="24"/>
  <c r="U154" i="24" s="1"/>
  <c r="W153" i="24"/>
  <c r="T153" i="24" s="1"/>
  <c r="W152" i="24"/>
  <c r="U152" i="24" s="1"/>
  <c r="W151" i="24"/>
  <c r="S151" i="24" s="1"/>
  <c r="W150" i="24"/>
  <c r="U150" i="24" s="1"/>
  <c r="W149" i="24"/>
  <c r="T149" i="24" s="1"/>
  <c r="W148" i="24"/>
  <c r="U148" i="24" s="1"/>
  <c r="W147" i="24"/>
  <c r="S147" i="24" s="1"/>
  <c r="W146" i="24"/>
  <c r="U146" i="24" s="1"/>
  <c r="W145" i="24"/>
  <c r="T145" i="24" s="1"/>
  <c r="W144" i="24"/>
  <c r="U144" i="24" s="1"/>
  <c r="W143" i="24"/>
  <c r="S143" i="24" s="1"/>
  <c r="W142" i="24"/>
  <c r="U142" i="24" s="1"/>
  <c r="W141" i="24"/>
  <c r="T141" i="24" s="1"/>
  <c r="W140" i="24"/>
  <c r="S140" i="24" s="1"/>
  <c r="V140" i="24" s="1"/>
  <c r="W139" i="24"/>
  <c r="S139" i="24" s="1"/>
  <c r="V139" i="24" s="1"/>
  <c r="W138" i="24"/>
  <c r="U138" i="24" s="1"/>
  <c r="W137" i="24"/>
  <c r="U137" i="24" s="1"/>
  <c r="W136" i="24"/>
  <c r="S136" i="24" s="1"/>
  <c r="W135" i="24"/>
  <c r="U135" i="24" s="1"/>
  <c r="W134" i="24"/>
  <c r="T134" i="24" s="1"/>
  <c r="W133" i="24"/>
  <c r="U133" i="24" s="1"/>
  <c r="W132" i="24"/>
  <c r="U132" i="24" s="1"/>
  <c r="W131" i="24"/>
  <c r="U131" i="24" s="1"/>
  <c r="W130" i="24"/>
  <c r="T130" i="24" s="1"/>
  <c r="W129" i="24"/>
  <c r="T129" i="24" s="1"/>
  <c r="W128" i="24"/>
  <c r="S128" i="24" s="1"/>
  <c r="V128" i="24" s="1"/>
  <c r="W127" i="24"/>
  <c r="U127" i="24" s="1"/>
  <c r="W126" i="24"/>
  <c r="T126" i="24" s="1"/>
  <c r="W125" i="24"/>
  <c r="U125" i="24" s="1"/>
  <c r="W124" i="24"/>
  <c r="U124" i="24" s="1"/>
  <c r="W123" i="24"/>
  <c r="U123" i="24" s="1"/>
  <c r="W122" i="24"/>
  <c r="T122" i="24" s="1"/>
  <c r="W121" i="24"/>
  <c r="U121" i="24" s="1"/>
  <c r="S121" i="24"/>
  <c r="V121" i="24" s="1"/>
  <c r="W120" i="24"/>
  <c r="S120" i="24" s="1"/>
  <c r="V120" i="24" s="1"/>
  <c r="W119" i="24"/>
  <c r="U119" i="24" s="1"/>
  <c r="W118" i="24"/>
  <c r="T118" i="24" s="1"/>
  <c r="W117" i="24"/>
  <c r="U117" i="24" s="1"/>
  <c r="W116" i="24"/>
  <c r="S116" i="24" s="1"/>
  <c r="V116" i="24" s="1"/>
  <c r="W115" i="24"/>
  <c r="U115" i="24" s="1"/>
  <c r="W114" i="24"/>
  <c r="T114" i="24" s="1"/>
  <c r="W113" i="24"/>
  <c r="U113" i="24" s="1"/>
  <c r="W112" i="24"/>
  <c r="U112" i="24" s="1"/>
  <c r="W111" i="24"/>
  <c r="U111" i="24" s="1"/>
  <c r="W110" i="24"/>
  <c r="T110" i="24" s="1"/>
  <c r="W109" i="24"/>
  <c r="T109" i="24" s="1"/>
  <c r="W108" i="24"/>
  <c r="S108" i="24" s="1"/>
  <c r="V108" i="24" s="1"/>
  <c r="W107" i="24"/>
  <c r="U107" i="24" s="1"/>
  <c r="W106" i="24"/>
  <c r="T106" i="24" s="1"/>
  <c r="W105" i="24"/>
  <c r="U105" i="24" s="1"/>
  <c r="W104" i="24"/>
  <c r="S104" i="24" s="1"/>
  <c r="W103" i="24"/>
  <c r="U103" i="24" s="1"/>
  <c r="W102" i="24"/>
  <c r="T102" i="24" s="1"/>
  <c r="W101" i="24"/>
  <c r="U101" i="24" s="1"/>
  <c r="W100" i="24"/>
  <c r="U100" i="24" s="1"/>
  <c r="W99" i="24"/>
  <c r="U99" i="24" s="1"/>
  <c r="W98" i="24"/>
  <c r="T98" i="24" s="1"/>
  <c r="W97" i="24"/>
  <c r="U97" i="24" s="1"/>
  <c r="W96" i="24"/>
  <c r="U96" i="24" s="1"/>
  <c r="W95" i="24"/>
  <c r="U95" i="24" s="1"/>
  <c r="W94" i="24"/>
  <c r="T94" i="24" s="1"/>
  <c r="W93" i="24"/>
  <c r="T93" i="24" s="1"/>
  <c r="W92" i="24"/>
  <c r="S92" i="24" s="1"/>
  <c r="V92" i="24" s="1"/>
  <c r="W91" i="24"/>
  <c r="U91" i="24" s="1"/>
  <c r="W90" i="24"/>
  <c r="T90" i="24" s="1"/>
  <c r="W89" i="24"/>
  <c r="U89" i="24" s="1"/>
  <c r="W88" i="24"/>
  <c r="U88" i="24" s="1"/>
  <c r="W87" i="24"/>
  <c r="U87" i="24" s="1"/>
  <c r="W86" i="24"/>
  <c r="T86" i="24" s="1"/>
  <c r="W85" i="24"/>
  <c r="U85" i="24" s="1"/>
  <c r="W84" i="24"/>
  <c r="U84" i="24" s="1"/>
  <c r="W83" i="24"/>
  <c r="U83" i="24" s="1"/>
  <c r="W82" i="24"/>
  <c r="T82" i="24" s="1"/>
  <c r="W81" i="24"/>
  <c r="U81" i="24" s="1"/>
  <c r="W80" i="24"/>
  <c r="U80" i="24" s="1"/>
  <c r="W79" i="24"/>
  <c r="U79" i="24" s="1"/>
  <c r="W78" i="24"/>
  <c r="T78" i="24" s="1"/>
  <c r="W77" i="24"/>
  <c r="T77" i="24" s="1"/>
  <c r="W76" i="24"/>
  <c r="S76" i="24" s="1"/>
  <c r="V76" i="24" s="1"/>
  <c r="W75" i="24"/>
  <c r="U75" i="24" s="1"/>
  <c r="W74" i="24"/>
  <c r="T74" i="24" s="1"/>
  <c r="W73" i="24"/>
  <c r="T73" i="24" s="1"/>
  <c r="W72" i="24"/>
  <c r="S72" i="24" s="1"/>
  <c r="W71" i="24"/>
  <c r="U71" i="24" s="1"/>
  <c r="W70" i="24"/>
  <c r="T70" i="24" s="1"/>
  <c r="W69" i="24"/>
  <c r="U69" i="24" s="1"/>
  <c r="W68" i="24"/>
  <c r="U68" i="24" s="1"/>
  <c r="W67" i="24"/>
  <c r="U67" i="24" s="1"/>
  <c r="W66" i="24"/>
  <c r="T66" i="24" s="1"/>
  <c r="W65" i="24"/>
  <c r="U65" i="24" s="1"/>
  <c r="W64" i="24"/>
  <c r="S64" i="24" s="1"/>
  <c r="W63" i="24"/>
  <c r="U63" i="24" s="1"/>
  <c r="W62" i="24"/>
  <c r="T62" i="24" s="1"/>
  <c r="W61" i="24"/>
  <c r="T61" i="24" s="1"/>
  <c r="W60" i="24"/>
  <c r="S60" i="24" s="1"/>
  <c r="V60" i="24" s="1"/>
  <c r="W59" i="24"/>
  <c r="U59" i="24" s="1"/>
  <c r="W58" i="24"/>
  <c r="T58" i="24" s="1"/>
  <c r="W57" i="24"/>
  <c r="U57" i="24" s="1"/>
  <c r="W56" i="24"/>
  <c r="U56" i="24" s="1"/>
  <c r="W55" i="24"/>
  <c r="U55" i="24" s="1"/>
  <c r="W54" i="24"/>
  <c r="T54" i="24" s="1"/>
  <c r="W53" i="24"/>
  <c r="U53" i="24" s="1"/>
  <c r="W52" i="24"/>
  <c r="S52" i="24" s="1"/>
  <c r="W51" i="24"/>
  <c r="U51" i="24" s="1"/>
  <c r="W50" i="24"/>
  <c r="T50" i="24" s="1"/>
  <c r="W49" i="24"/>
  <c r="T49" i="24" s="1"/>
  <c r="W48" i="24"/>
  <c r="S48" i="24" s="1"/>
  <c r="V48" i="24" s="1"/>
  <c r="W47" i="24"/>
  <c r="U47" i="24" s="1"/>
  <c r="W46" i="24"/>
  <c r="T46" i="24" s="1"/>
  <c r="W45" i="24"/>
  <c r="U45" i="24" s="1"/>
  <c r="W44" i="24"/>
  <c r="U44" i="24" s="1"/>
  <c r="W43" i="24"/>
  <c r="U43" i="24" s="1"/>
  <c r="W42" i="24"/>
  <c r="T42" i="24" s="1"/>
  <c r="W41" i="24"/>
  <c r="T41" i="24" s="1"/>
  <c r="W40" i="24"/>
  <c r="U40" i="24" s="1"/>
  <c r="W39" i="24"/>
  <c r="U39" i="24" s="1"/>
  <c r="W38" i="24"/>
  <c r="T38" i="24" s="1"/>
  <c r="W37" i="24"/>
  <c r="T37" i="24" s="1"/>
  <c r="W36" i="24"/>
  <c r="S36" i="24" s="1"/>
  <c r="V36" i="24" s="1"/>
  <c r="W35" i="24"/>
  <c r="U35" i="24" s="1"/>
  <c r="T35" i="24"/>
  <c r="W34" i="24"/>
  <c r="T34" i="24" s="1"/>
  <c r="W33" i="24"/>
  <c r="U33" i="24" s="1"/>
  <c r="W32" i="24"/>
  <c r="U32" i="24" s="1"/>
  <c r="W31" i="24"/>
  <c r="U31" i="24" s="1"/>
  <c r="W30" i="24"/>
  <c r="T30" i="24" s="1"/>
  <c r="W29" i="24"/>
  <c r="U29" i="24" s="1"/>
  <c r="W28" i="24"/>
  <c r="U28" i="24" s="1"/>
  <c r="W27" i="24"/>
  <c r="U27" i="24" s="1"/>
  <c r="W26" i="24"/>
  <c r="T26" i="24" s="1"/>
  <c r="P26" i="24"/>
  <c r="W25" i="24"/>
  <c r="T25" i="24" s="1"/>
  <c r="P25" i="24"/>
  <c r="W24" i="24"/>
  <c r="T24" i="24" s="1"/>
  <c r="P24" i="24"/>
  <c r="W23" i="24"/>
  <c r="T23" i="24" s="1"/>
  <c r="P23" i="24"/>
  <c r="W22" i="24"/>
  <c r="T22" i="24" s="1"/>
  <c r="P22" i="24"/>
  <c r="W21" i="24"/>
  <c r="T21" i="24" s="1"/>
  <c r="P21" i="24"/>
  <c r="W20" i="24"/>
  <c r="T20" i="24" s="1"/>
  <c r="P20" i="24"/>
  <c r="W19" i="24"/>
  <c r="T19" i="24" s="1"/>
  <c r="P19" i="24"/>
  <c r="W18" i="24"/>
  <c r="T18" i="24" s="1"/>
  <c r="P18" i="24"/>
  <c r="W17" i="24"/>
  <c r="T17" i="24" s="1"/>
  <c r="P17" i="24"/>
  <c r="W16" i="24"/>
  <c r="T16" i="24" s="1"/>
  <c r="P16" i="24"/>
  <c r="W15" i="24"/>
  <c r="T15" i="24" s="1"/>
  <c r="W14" i="24"/>
  <c r="U14" i="24" s="1"/>
  <c r="W13" i="24"/>
  <c r="S13" i="24" s="1"/>
  <c r="V13" i="24" s="1"/>
  <c r="W12" i="24"/>
  <c r="U12" i="24" s="1"/>
  <c r="W11" i="24"/>
  <c r="U11" i="24" s="1"/>
  <c r="W10" i="24"/>
  <c r="U10" i="24" s="1"/>
  <c r="W9" i="24"/>
  <c r="T9" i="24" s="1"/>
  <c r="W8" i="24"/>
  <c r="T8" i="24" s="1"/>
  <c r="W7" i="24"/>
  <c r="T7" i="24" s="1"/>
  <c r="W6" i="24"/>
  <c r="U6" i="24" s="1"/>
  <c r="W5" i="24"/>
  <c r="U5" i="24" s="1"/>
  <c r="W586" i="13"/>
  <c r="U586" i="13" s="1"/>
  <c r="W585" i="13"/>
  <c r="U585" i="13" s="1"/>
  <c r="W584" i="13"/>
  <c r="T584" i="13" s="1"/>
  <c r="W583" i="13"/>
  <c r="U583" i="13" s="1"/>
  <c r="W582" i="13"/>
  <c r="U582" i="13" s="1"/>
  <c r="W581" i="13"/>
  <c r="U581" i="13" s="1"/>
  <c r="W580" i="13"/>
  <c r="T580" i="13" s="1"/>
  <c r="W579" i="13"/>
  <c r="T579" i="13" s="1"/>
  <c r="W578" i="13"/>
  <c r="S578" i="13" s="1"/>
  <c r="V578" i="13" s="1"/>
  <c r="W577" i="13"/>
  <c r="U577" i="13" s="1"/>
  <c r="W576" i="13"/>
  <c r="T576" i="13" s="1"/>
  <c r="W575" i="13"/>
  <c r="U575" i="13" s="1"/>
  <c r="W574" i="13"/>
  <c r="U574" i="13" s="1"/>
  <c r="W573" i="13"/>
  <c r="U573" i="13" s="1"/>
  <c r="W572" i="13"/>
  <c r="T572" i="13" s="1"/>
  <c r="W571" i="13"/>
  <c r="U571" i="13" s="1"/>
  <c r="W570" i="13"/>
  <c r="S570" i="13" s="1"/>
  <c r="V570" i="13" s="1"/>
  <c r="W569" i="13"/>
  <c r="U569" i="13" s="1"/>
  <c r="W568" i="13"/>
  <c r="T568" i="13" s="1"/>
  <c r="W567" i="13"/>
  <c r="U567" i="13" s="1"/>
  <c r="W566" i="13"/>
  <c r="U566" i="13" s="1"/>
  <c r="W565" i="13"/>
  <c r="U565" i="13" s="1"/>
  <c r="W564" i="13"/>
  <c r="T564" i="13" s="1"/>
  <c r="W563" i="13"/>
  <c r="T563" i="13" s="1"/>
  <c r="W562" i="13"/>
  <c r="U562" i="13" s="1"/>
  <c r="W561" i="13"/>
  <c r="U561" i="13" s="1"/>
  <c r="W560" i="13"/>
  <c r="T560" i="13" s="1"/>
  <c r="W559" i="13"/>
  <c r="U559" i="13" s="1"/>
  <c r="W558" i="13"/>
  <c r="S558" i="13" s="1"/>
  <c r="V558" i="13" s="1"/>
  <c r="W557" i="13"/>
  <c r="U557" i="13" s="1"/>
  <c r="W556" i="13"/>
  <c r="T556" i="13" s="1"/>
  <c r="W555" i="13"/>
  <c r="U555" i="13" s="1"/>
  <c r="W554" i="13"/>
  <c r="S554" i="13" s="1"/>
  <c r="V554" i="13" s="1"/>
  <c r="W553" i="13"/>
  <c r="U553" i="13" s="1"/>
  <c r="W552" i="13"/>
  <c r="T552" i="13" s="1"/>
  <c r="W551" i="13"/>
  <c r="U551" i="13" s="1"/>
  <c r="W550" i="13"/>
  <c r="U550" i="13" s="1"/>
  <c r="W549" i="13"/>
  <c r="U549" i="13" s="1"/>
  <c r="W548" i="13"/>
  <c r="T548" i="13" s="1"/>
  <c r="W547" i="13"/>
  <c r="T547" i="13" s="1"/>
  <c r="W546" i="13"/>
  <c r="U546" i="13" s="1"/>
  <c r="W545" i="13"/>
  <c r="U545" i="13" s="1"/>
  <c r="W544" i="13"/>
  <c r="T544" i="13" s="1"/>
  <c r="W543" i="13"/>
  <c r="U543" i="13" s="1"/>
  <c r="W542" i="13"/>
  <c r="U542" i="13" s="1"/>
  <c r="W541" i="13"/>
  <c r="U541" i="13" s="1"/>
  <c r="W540" i="13"/>
  <c r="T540" i="13" s="1"/>
  <c r="W539" i="13"/>
  <c r="U539" i="13" s="1"/>
  <c r="W538" i="13"/>
  <c r="S538" i="13" s="1"/>
  <c r="V538" i="13" s="1"/>
  <c r="W537" i="13"/>
  <c r="U537" i="13" s="1"/>
  <c r="W536" i="13"/>
  <c r="T536" i="13" s="1"/>
  <c r="W535" i="13"/>
  <c r="U535" i="13" s="1"/>
  <c r="W534" i="13"/>
  <c r="S534" i="13" s="1"/>
  <c r="V534" i="13" s="1"/>
  <c r="W533" i="13"/>
  <c r="U533" i="13" s="1"/>
  <c r="W532" i="13"/>
  <c r="T532" i="13" s="1"/>
  <c r="W531" i="13"/>
  <c r="T531" i="13" s="1"/>
  <c r="W530" i="13"/>
  <c r="U530" i="13" s="1"/>
  <c r="W529" i="13"/>
  <c r="U529" i="13" s="1"/>
  <c r="W528" i="13"/>
  <c r="T528" i="13" s="1"/>
  <c r="W527" i="13"/>
  <c r="U527" i="13" s="1"/>
  <c r="W526" i="13"/>
  <c r="U526" i="13" s="1"/>
  <c r="W525" i="13"/>
  <c r="U525" i="13" s="1"/>
  <c r="W524" i="13"/>
  <c r="T524" i="13" s="1"/>
  <c r="W523" i="13"/>
  <c r="U523" i="13" s="1"/>
  <c r="W522" i="13"/>
  <c r="S522" i="13" s="1"/>
  <c r="V522" i="13" s="1"/>
  <c r="W521" i="13"/>
  <c r="U521" i="13" s="1"/>
  <c r="W520" i="13"/>
  <c r="T520" i="13" s="1"/>
  <c r="W519" i="13"/>
  <c r="U519" i="13" s="1"/>
  <c r="W518" i="13"/>
  <c r="U518" i="13" s="1"/>
  <c r="W517" i="13"/>
  <c r="U517" i="13" s="1"/>
  <c r="W516" i="13"/>
  <c r="T516" i="13" s="1"/>
  <c r="W515" i="13"/>
  <c r="T515" i="13" s="1"/>
  <c r="W514" i="13"/>
  <c r="S514" i="13" s="1"/>
  <c r="V514" i="13" s="1"/>
  <c r="W513" i="13"/>
  <c r="U513" i="13" s="1"/>
  <c r="W512" i="13"/>
  <c r="T512" i="13" s="1"/>
  <c r="W511" i="13"/>
  <c r="U511" i="13" s="1"/>
  <c r="W510" i="13"/>
  <c r="S510" i="13" s="1"/>
  <c r="V510" i="13" s="1"/>
  <c r="W509" i="13"/>
  <c r="U509" i="13" s="1"/>
  <c r="W508" i="13"/>
  <c r="T508" i="13" s="1"/>
  <c r="W507" i="13"/>
  <c r="U507" i="13" s="1"/>
  <c r="W506" i="13"/>
  <c r="S506" i="13" s="1"/>
  <c r="V506" i="13" s="1"/>
  <c r="W505" i="13"/>
  <c r="U505" i="13" s="1"/>
  <c r="W504" i="13"/>
  <c r="T504" i="13" s="1"/>
  <c r="W503" i="13"/>
  <c r="U503" i="13" s="1"/>
  <c r="W502" i="13"/>
  <c r="U502" i="13" s="1"/>
  <c r="W501" i="13"/>
  <c r="U501" i="13" s="1"/>
  <c r="W500" i="13"/>
  <c r="T500" i="13" s="1"/>
  <c r="W499" i="13"/>
  <c r="T499" i="13" s="1"/>
  <c r="W498" i="13"/>
  <c r="S498" i="13" s="1"/>
  <c r="V498" i="13" s="1"/>
  <c r="W497" i="13"/>
  <c r="U497" i="13" s="1"/>
  <c r="W496" i="13"/>
  <c r="T496" i="13" s="1"/>
  <c r="W495" i="13"/>
  <c r="U495" i="13" s="1"/>
  <c r="W494" i="13"/>
  <c r="U494" i="13" s="1"/>
  <c r="W493" i="13"/>
  <c r="U493" i="13" s="1"/>
  <c r="W492" i="13"/>
  <c r="T492" i="13" s="1"/>
  <c r="W491" i="13"/>
  <c r="U491" i="13" s="1"/>
  <c r="W490" i="13"/>
  <c r="U490" i="13" s="1"/>
  <c r="W489" i="13"/>
  <c r="U489" i="13" s="1"/>
  <c r="W488" i="13"/>
  <c r="T488" i="13" s="1"/>
  <c r="W487" i="13"/>
  <c r="U487" i="13" s="1"/>
  <c r="W486" i="13"/>
  <c r="U486" i="13" s="1"/>
  <c r="W485" i="13"/>
  <c r="U485" i="13" s="1"/>
  <c r="W484" i="13"/>
  <c r="T484" i="13" s="1"/>
  <c r="W483" i="13"/>
  <c r="T483" i="13" s="1"/>
  <c r="W482" i="13"/>
  <c r="S482" i="13" s="1"/>
  <c r="W481" i="13"/>
  <c r="U481" i="13" s="1"/>
  <c r="W480" i="13"/>
  <c r="T480" i="13" s="1"/>
  <c r="W479" i="13"/>
  <c r="U479" i="13" s="1"/>
  <c r="W478" i="13"/>
  <c r="S478" i="13" s="1"/>
  <c r="W477" i="13"/>
  <c r="U477" i="13" s="1"/>
  <c r="W476" i="13"/>
  <c r="T476" i="13" s="1"/>
  <c r="W475" i="13"/>
  <c r="U475" i="13" s="1"/>
  <c r="W474" i="13"/>
  <c r="U474" i="13" s="1"/>
  <c r="W473" i="13"/>
  <c r="U473" i="13" s="1"/>
  <c r="W472" i="13"/>
  <c r="T472" i="13" s="1"/>
  <c r="W471" i="13"/>
  <c r="U471" i="13" s="1"/>
  <c r="W470" i="13"/>
  <c r="S470" i="13" s="1"/>
  <c r="W469" i="13"/>
  <c r="U469" i="13" s="1"/>
  <c r="W468" i="13"/>
  <c r="T468" i="13" s="1"/>
  <c r="W467" i="13"/>
  <c r="T467" i="13" s="1"/>
  <c r="W466" i="13"/>
  <c r="S466" i="13" s="1"/>
  <c r="W465" i="13"/>
  <c r="U465" i="13" s="1"/>
  <c r="W464" i="13"/>
  <c r="T464" i="13" s="1"/>
  <c r="W463" i="13"/>
  <c r="U463" i="13" s="1"/>
  <c r="W462" i="13"/>
  <c r="S462" i="13" s="1"/>
  <c r="W461" i="13"/>
  <c r="U461" i="13" s="1"/>
  <c r="W460" i="13"/>
  <c r="T460" i="13" s="1"/>
  <c r="W459" i="13"/>
  <c r="U459" i="13" s="1"/>
  <c r="W458" i="13"/>
  <c r="S458" i="13" s="1"/>
  <c r="W457" i="13"/>
  <c r="U457" i="13" s="1"/>
  <c r="W456" i="13"/>
  <c r="T456" i="13" s="1"/>
  <c r="W455" i="13"/>
  <c r="U455" i="13" s="1"/>
  <c r="W454" i="13"/>
  <c r="S454" i="13" s="1"/>
  <c r="W453" i="13"/>
  <c r="U453" i="13" s="1"/>
  <c r="W452" i="13"/>
  <c r="T452" i="13" s="1"/>
  <c r="W451" i="13"/>
  <c r="T451" i="13" s="1"/>
  <c r="W450" i="13"/>
  <c r="S450" i="13" s="1"/>
  <c r="W449" i="13"/>
  <c r="U449" i="13" s="1"/>
  <c r="W448" i="13"/>
  <c r="T448" i="13" s="1"/>
  <c r="W447" i="13"/>
  <c r="U447" i="13" s="1"/>
  <c r="W446" i="13"/>
  <c r="S446" i="13" s="1"/>
  <c r="W445" i="13"/>
  <c r="U445" i="13" s="1"/>
  <c r="W444" i="13"/>
  <c r="T444" i="13" s="1"/>
  <c r="W443" i="13"/>
  <c r="U443" i="13" s="1"/>
  <c r="W442" i="13"/>
  <c r="U442" i="13" s="1"/>
  <c r="W441" i="13"/>
  <c r="U441" i="13" s="1"/>
  <c r="W440" i="13"/>
  <c r="T440" i="13" s="1"/>
  <c r="W439" i="13"/>
  <c r="U439" i="13" s="1"/>
  <c r="W438" i="13"/>
  <c r="S438" i="13" s="1"/>
  <c r="W437" i="13"/>
  <c r="U437" i="13" s="1"/>
  <c r="W436" i="13"/>
  <c r="T436" i="13" s="1"/>
  <c r="W435" i="13"/>
  <c r="T435" i="13" s="1"/>
  <c r="W434" i="13"/>
  <c r="U434" i="13" s="1"/>
  <c r="W433" i="13"/>
  <c r="U433" i="13" s="1"/>
  <c r="W432" i="13"/>
  <c r="T432" i="13" s="1"/>
  <c r="W431" i="13"/>
  <c r="U431" i="13" s="1"/>
  <c r="W430" i="13"/>
  <c r="S430" i="13" s="1"/>
  <c r="W429" i="13"/>
  <c r="U429" i="13" s="1"/>
  <c r="W428" i="13"/>
  <c r="T428" i="13" s="1"/>
  <c r="W427" i="13"/>
  <c r="U427" i="13" s="1"/>
  <c r="W426" i="13"/>
  <c r="S426" i="13" s="1"/>
  <c r="W425" i="13"/>
  <c r="U425" i="13" s="1"/>
  <c r="W424" i="13"/>
  <c r="T424" i="13" s="1"/>
  <c r="W423" i="13"/>
  <c r="U423" i="13" s="1"/>
  <c r="W422" i="13"/>
  <c r="U422" i="13" s="1"/>
  <c r="W421" i="13"/>
  <c r="U421" i="13" s="1"/>
  <c r="W420" i="13"/>
  <c r="T420" i="13" s="1"/>
  <c r="W419" i="13"/>
  <c r="T419" i="13" s="1"/>
  <c r="W418" i="13"/>
  <c r="U418" i="13" s="1"/>
  <c r="W417" i="13"/>
  <c r="U417" i="13" s="1"/>
  <c r="W416" i="13"/>
  <c r="T416" i="13" s="1"/>
  <c r="W415" i="13"/>
  <c r="U415" i="13" s="1"/>
  <c r="W414" i="13"/>
  <c r="S414" i="13" s="1"/>
  <c r="W413" i="13"/>
  <c r="U413" i="13" s="1"/>
  <c r="W412" i="13"/>
  <c r="T412" i="13" s="1"/>
  <c r="W411" i="13"/>
  <c r="U411" i="13" s="1"/>
  <c r="W410" i="13"/>
  <c r="S410" i="13" s="1"/>
  <c r="W409" i="13"/>
  <c r="U409" i="13" s="1"/>
  <c r="W408" i="13"/>
  <c r="T408" i="13" s="1"/>
  <c r="W407" i="13"/>
  <c r="U407" i="13" s="1"/>
  <c r="W406" i="13"/>
  <c r="U406" i="13" s="1"/>
  <c r="W405" i="13"/>
  <c r="U405" i="13" s="1"/>
  <c r="W404" i="13"/>
  <c r="T404" i="13" s="1"/>
  <c r="W403" i="13"/>
  <c r="T403" i="13" s="1"/>
  <c r="W402" i="13"/>
  <c r="S402" i="13" s="1"/>
  <c r="W401" i="13"/>
  <c r="U401" i="13" s="1"/>
  <c r="W400" i="13"/>
  <c r="T400" i="13" s="1"/>
  <c r="W399" i="13"/>
  <c r="T399" i="13" s="1"/>
  <c r="W398" i="13"/>
  <c r="S398" i="13" s="1"/>
  <c r="W397" i="13"/>
  <c r="U397" i="13" s="1"/>
  <c r="W396" i="13"/>
  <c r="T396" i="13" s="1"/>
  <c r="W395" i="13"/>
  <c r="S395" i="13" s="1"/>
  <c r="W394" i="13"/>
  <c r="S394" i="13" s="1"/>
  <c r="W393" i="13"/>
  <c r="U393" i="13" s="1"/>
  <c r="W392" i="13"/>
  <c r="T392" i="13" s="1"/>
  <c r="W391" i="13"/>
  <c r="T391" i="13" s="1"/>
  <c r="W390" i="13"/>
  <c r="U390" i="13" s="1"/>
  <c r="W389" i="13"/>
  <c r="W388" i="13"/>
  <c r="W387" i="13"/>
  <c r="W386" i="13"/>
  <c r="S386" i="13" s="1"/>
  <c r="W385" i="13"/>
  <c r="U385" i="13" s="1"/>
  <c r="W384" i="13"/>
  <c r="T384" i="13" s="1"/>
  <c r="W383" i="13"/>
  <c r="T383" i="13" s="1"/>
  <c r="W382" i="13"/>
  <c r="S382" i="13" s="1"/>
  <c r="W381" i="13"/>
  <c r="U381" i="13" s="1"/>
  <c r="W380" i="13"/>
  <c r="T380" i="13" s="1"/>
  <c r="W379" i="13"/>
  <c r="T379" i="13" s="1"/>
  <c r="W378" i="13"/>
  <c r="U378" i="13" s="1"/>
  <c r="W377" i="13"/>
  <c r="W376" i="13"/>
  <c r="W375" i="13"/>
  <c r="T375" i="13" s="1"/>
  <c r="W374" i="13"/>
  <c r="U374" i="13" s="1"/>
  <c r="W373" i="13"/>
  <c r="U373" i="13" s="1"/>
  <c r="W372" i="13"/>
  <c r="T372" i="13" s="1"/>
  <c r="W371" i="13"/>
  <c r="T371" i="13" s="1"/>
  <c r="W370" i="13"/>
  <c r="U370" i="13" s="1"/>
  <c r="W369" i="13"/>
  <c r="W368" i="13"/>
  <c r="W367" i="13"/>
  <c r="U367" i="13" s="1"/>
  <c r="W366" i="13"/>
  <c r="S366" i="13" s="1"/>
  <c r="W365" i="13"/>
  <c r="U365" i="13" s="1"/>
  <c r="W364" i="13"/>
  <c r="T364" i="13" s="1"/>
  <c r="W363" i="13"/>
  <c r="T363" i="13" s="1"/>
  <c r="W362" i="13"/>
  <c r="U362" i="13" s="1"/>
  <c r="W361" i="13"/>
  <c r="W360" i="13"/>
  <c r="W359" i="13"/>
  <c r="T359" i="13" s="1"/>
  <c r="W358" i="13"/>
  <c r="U358" i="13" s="1"/>
  <c r="W357" i="13"/>
  <c r="U357" i="13" s="1"/>
  <c r="W356" i="13"/>
  <c r="T356" i="13" s="1"/>
  <c r="W355" i="13"/>
  <c r="T355" i="13" s="1"/>
  <c r="W354" i="13"/>
  <c r="S354" i="13" s="1"/>
  <c r="W353" i="13"/>
  <c r="W352" i="13"/>
  <c r="W351" i="13"/>
  <c r="U351" i="13" s="1"/>
  <c r="W350" i="13"/>
  <c r="S350" i="13" s="1"/>
  <c r="W349" i="13"/>
  <c r="U349" i="13" s="1"/>
  <c r="W348" i="13"/>
  <c r="T348" i="13" s="1"/>
  <c r="W347" i="13"/>
  <c r="T347" i="13" s="1"/>
  <c r="W346" i="13"/>
  <c r="U346" i="13" s="1"/>
  <c r="W345" i="13"/>
  <c r="W344" i="13"/>
  <c r="W343" i="13"/>
  <c r="W342" i="13"/>
  <c r="S342" i="13" s="1"/>
  <c r="W341" i="13"/>
  <c r="U341" i="13" s="1"/>
  <c r="W340" i="13"/>
  <c r="T340" i="13" s="1"/>
  <c r="W339" i="13"/>
  <c r="S339" i="13" s="1"/>
  <c r="W338" i="13"/>
  <c r="U338" i="13" s="1"/>
  <c r="W337" i="13"/>
  <c r="U337" i="13" s="1"/>
  <c r="W336" i="13"/>
  <c r="T336" i="13" s="1"/>
  <c r="W335" i="13"/>
  <c r="W334" i="13"/>
  <c r="U334" i="13" s="1"/>
  <c r="W333" i="13"/>
  <c r="U333" i="13" s="1"/>
  <c r="W332" i="13"/>
  <c r="T332" i="13" s="1"/>
  <c r="W331" i="13"/>
  <c r="S331" i="13" s="1"/>
  <c r="W330" i="13"/>
  <c r="S330" i="13" s="1"/>
  <c r="W329" i="13"/>
  <c r="U329" i="13" s="1"/>
  <c r="W328" i="13"/>
  <c r="T328" i="13" s="1"/>
  <c r="W327" i="13"/>
  <c r="W326" i="13"/>
  <c r="S326" i="13" s="1"/>
  <c r="W325" i="13"/>
  <c r="U325" i="13" s="1"/>
  <c r="W324" i="13"/>
  <c r="T324" i="13" s="1"/>
  <c r="W323" i="13"/>
  <c r="S323" i="13" s="1"/>
  <c r="W322" i="13"/>
  <c r="U322" i="13" s="1"/>
  <c r="W321" i="13"/>
  <c r="U321" i="13" s="1"/>
  <c r="W320" i="13"/>
  <c r="T320" i="13" s="1"/>
  <c r="W319" i="13"/>
  <c r="W318" i="13"/>
  <c r="S318" i="13" s="1"/>
  <c r="W317" i="13"/>
  <c r="U317" i="13" s="1"/>
  <c r="W316" i="13"/>
  <c r="T316" i="13" s="1"/>
  <c r="W315" i="13"/>
  <c r="U315" i="13" s="1"/>
  <c r="W314" i="13"/>
  <c r="U314" i="13" s="1"/>
  <c r="W313" i="13"/>
  <c r="U313" i="13" s="1"/>
  <c r="W312" i="13"/>
  <c r="T312" i="13" s="1"/>
  <c r="W311" i="13"/>
  <c r="T311" i="13" s="1"/>
  <c r="W310" i="13"/>
  <c r="U310" i="13" s="1"/>
  <c r="W309" i="13"/>
  <c r="W308" i="13"/>
  <c r="W307" i="13"/>
  <c r="T307" i="13" s="1"/>
  <c r="W306" i="13"/>
  <c r="U306" i="13" s="1"/>
  <c r="W305" i="13"/>
  <c r="U305" i="13" s="1"/>
  <c r="W304" i="13"/>
  <c r="T304" i="13" s="1"/>
  <c r="W303" i="13"/>
  <c r="T303" i="13" s="1"/>
  <c r="W302" i="13"/>
  <c r="S302" i="13" s="1"/>
  <c r="W301" i="13"/>
  <c r="W300" i="13"/>
  <c r="W299" i="13"/>
  <c r="U299" i="13" s="1"/>
  <c r="W298" i="13"/>
  <c r="S298" i="13" s="1"/>
  <c r="W297" i="13"/>
  <c r="U297" i="13" s="1"/>
  <c r="W296" i="13"/>
  <c r="T296" i="13" s="1"/>
  <c r="W295" i="13"/>
  <c r="T295" i="13" s="1"/>
  <c r="W294" i="13"/>
  <c r="S294" i="13" s="1"/>
  <c r="W293" i="13"/>
  <c r="W292" i="13"/>
  <c r="W291" i="13"/>
  <c r="T291" i="13" s="1"/>
  <c r="W290" i="13"/>
  <c r="S290" i="13" s="1"/>
  <c r="W289" i="13"/>
  <c r="U289" i="13" s="1"/>
  <c r="W288" i="13"/>
  <c r="T288" i="13" s="1"/>
  <c r="W287" i="13"/>
  <c r="T287" i="13" s="1"/>
  <c r="W286" i="13"/>
  <c r="S286" i="13" s="1"/>
  <c r="W285" i="13"/>
  <c r="W284" i="13"/>
  <c r="W283" i="13"/>
  <c r="U283" i="13" s="1"/>
  <c r="W282" i="13"/>
  <c r="U282" i="13" s="1"/>
  <c r="W281" i="13"/>
  <c r="U281" i="13" s="1"/>
  <c r="W280" i="13"/>
  <c r="T280" i="13" s="1"/>
  <c r="W279" i="13"/>
  <c r="T279" i="13" s="1"/>
  <c r="W278" i="13"/>
  <c r="S278" i="13" s="1"/>
  <c r="W277" i="13"/>
  <c r="W276" i="13"/>
  <c r="W275" i="13"/>
  <c r="T275" i="13" s="1"/>
  <c r="W274" i="13"/>
  <c r="U274" i="13" s="1"/>
  <c r="W273" i="13"/>
  <c r="U273" i="13" s="1"/>
  <c r="W272" i="13"/>
  <c r="T272" i="13" s="1"/>
  <c r="W271" i="13"/>
  <c r="T271" i="13" s="1"/>
  <c r="W270" i="13"/>
  <c r="S270" i="13" s="1"/>
  <c r="W269" i="13"/>
  <c r="W268" i="13"/>
  <c r="W267" i="13"/>
  <c r="U267" i="13" s="1"/>
  <c r="W266" i="13"/>
  <c r="U266" i="13" s="1"/>
  <c r="W265" i="13"/>
  <c r="U265" i="13" s="1"/>
  <c r="W264" i="13"/>
  <c r="T264" i="13" s="1"/>
  <c r="W263" i="13"/>
  <c r="T263" i="13" s="1"/>
  <c r="W262" i="13"/>
  <c r="U262" i="13" s="1"/>
  <c r="W261" i="13"/>
  <c r="W260" i="13"/>
  <c r="W259" i="13"/>
  <c r="T259" i="13" s="1"/>
  <c r="W258" i="13"/>
  <c r="S258" i="13" s="1"/>
  <c r="W257" i="13"/>
  <c r="U257" i="13" s="1"/>
  <c r="W256" i="13"/>
  <c r="T256" i="13" s="1"/>
  <c r="W255" i="13"/>
  <c r="T255" i="13" s="1"/>
  <c r="W254" i="13"/>
  <c r="S254" i="13" s="1"/>
  <c r="W253" i="13"/>
  <c r="W252" i="13"/>
  <c r="W251" i="13"/>
  <c r="U251" i="13" s="1"/>
  <c r="W250" i="13"/>
  <c r="U250" i="13" s="1"/>
  <c r="W249" i="13"/>
  <c r="U249" i="13" s="1"/>
  <c r="W248" i="13"/>
  <c r="T248" i="13" s="1"/>
  <c r="W247" i="13"/>
  <c r="T247" i="13" s="1"/>
  <c r="W246" i="13"/>
  <c r="S246" i="13" s="1"/>
  <c r="W245" i="13"/>
  <c r="W244" i="13"/>
  <c r="W243" i="13"/>
  <c r="T243" i="13" s="1"/>
  <c r="W242" i="13"/>
  <c r="S242" i="13" s="1"/>
  <c r="W241" i="13"/>
  <c r="U241" i="13" s="1"/>
  <c r="W240" i="13"/>
  <c r="T240" i="13" s="1"/>
  <c r="W239" i="13"/>
  <c r="T239" i="13" s="1"/>
  <c r="W238" i="13"/>
  <c r="U238" i="13" s="1"/>
  <c r="W237" i="13"/>
  <c r="W236" i="13"/>
  <c r="W235" i="13"/>
  <c r="U235" i="13" s="1"/>
  <c r="W234" i="13"/>
  <c r="U234" i="13" s="1"/>
  <c r="W233" i="13"/>
  <c r="U233" i="13" s="1"/>
  <c r="W232" i="13"/>
  <c r="T232" i="13" s="1"/>
  <c r="W231" i="13"/>
  <c r="T231" i="13" s="1"/>
  <c r="W230" i="13"/>
  <c r="S230" i="13" s="1"/>
  <c r="W229" i="13"/>
  <c r="W228" i="13"/>
  <c r="W227" i="13"/>
  <c r="T227" i="13" s="1"/>
  <c r="W226" i="13"/>
  <c r="U226" i="13" s="1"/>
  <c r="W225" i="13"/>
  <c r="U225" i="13" s="1"/>
  <c r="W224" i="13"/>
  <c r="T224" i="13" s="1"/>
  <c r="W223" i="13"/>
  <c r="T223" i="13" s="1"/>
  <c r="W222" i="13"/>
  <c r="U222" i="13" s="1"/>
  <c r="W221" i="13"/>
  <c r="W220" i="13"/>
  <c r="W219" i="13"/>
  <c r="U219" i="13" s="1"/>
  <c r="W218" i="13"/>
  <c r="S218" i="13" s="1"/>
  <c r="W217" i="13"/>
  <c r="U217" i="13" s="1"/>
  <c r="W216" i="13"/>
  <c r="W215" i="13"/>
  <c r="U215" i="13" s="1"/>
  <c r="W214" i="13"/>
  <c r="U214" i="13" s="1"/>
  <c r="W213" i="13"/>
  <c r="U213" i="13" s="1"/>
  <c r="W212" i="13"/>
  <c r="W211" i="13"/>
  <c r="T211" i="13" s="1"/>
  <c r="W210" i="13"/>
  <c r="S210" i="13" s="1"/>
  <c r="W209" i="13"/>
  <c r="U209" i="13" s="1"/>
  <c r="W208" i="13"/>
  <c r="T208" i="13" s="1"/>
  <c r="W207" i="13"/>
  <c r="T207" i="13" s="1"/>
  <c r="W206" i="13"/>
  <c r="U206" i="13" s="1"/>
  <c r="W205" i="13"/>
  <c r="T205" i="13" s="1"/>
  <c r="W204" i="13"/>
  <c r="T204" i="13" s="1"/>
  <c r="W203" i="13"/>
  <c r="T203" i="13" s="1"/>
  <c r="W202" i="13"/>
  <c r="S202" i="13" s="1"/>
  <c r="W201" i="13"/>
  <c r="T201" i="13" s="1"/>
  <c r="W200" i="13"/>
  <c r="T200" i="13" s="1"/>
  <c r="W199" i="13"/>
  <c r="T199" i="13" s="1"/>
  <c r="W198" i="13"/>
  <c r="U198" i="13" s="1"/>
  <c r="W197" i="13"/>
  <c r="T197" i="13" s="1"/>
  <c r="W196" i="13"/>
  <c r="T196" i="13" s="1"/>
  <c r="W195" i="13"/>
  <c r="U195" i="13" s="1"/>
  <c r="W194" i="13"/>
  <c r="U194" i="13" s="1"/>
  <c r="W193" i="13"/>
  <c r="U193" i="13" s="1"/>
  <c r="W192" i="13"/>
  <c r="T192" i="13" s="1"/>
  <c r="W191" i="13"/>
  <c r="S191" i="13" s="1"/>
  <c r="W190" i="13"/>
  <c r="U190" i="13" s="1"/>
  <c r="W189" i="13"/>
  <c r="U189" i="13" s="1"/>
  <c r="W188" i="13"/>
  <c r="T188" i="13" s="1"/>
  <c r="W187" i="13"/>
  <c r="U187" i="13" s="1"/>
  <c r="W186" i="13"/>
  <c r="U186" i="13" s="1"/>
  <c r="W185" i="13"/>
  <c r="U185" i="13" s="1"/>
  <c r="W184" i="13"/>
  <c r="T184" i="13" s="1"/>
  <c r="W183" i="13"/>
  <c r="U183" i="13" s="1"/>
  <c r="W182" i="13"/>
  <c r="U182" i="13" s="1"/>
  <c r="W181" i="13"/>
  <c r="U181" i="13" s="1"/>
  <c r="W180" i="13"/>
  <c r="T180" i="13" s="1"/>
  <c r="W179" i="13"/>
  <c r="U179" i="13" s="1"/>
  <c r="W178" i="13"/>
  <c r="U178" i="13" s="1"/>
  <c r="W177" i="13"/>
  <c r="U177" i="13" s="1"/>
  <c r="W176" i="13"/>
  <c r="T176" i="13" s="1"/>
  <c r="W175" i="13"/>
  <c r="U175" i="13" s="1"/>
  <c r="W174" i="13"/>
  <c r="S174" i="13" s="1"/>
  <c r="W173" i="13"/>
  <c r="U173" i="13" s="1"/>
  <c r="W172" i="13"/>
  <c r="T172" i="13" s="1"/>
  <c r="W171" i="13"/>
  <c r="U171" i="13" s="1"/>
  <c r="W170" i="13"/>
  <c r="U170" i="13" s="1"/>
  <c r="W169" i="13"/>
  <c r="U169" i="13" s="1"/>
  <c r="W168" i="13"/>
  <c r="T168" i="13" s="1"/>
  <c r="W167" i="13"/>
  <c r="U167" i="13" s="1"/>
  <c r="W166" i="13"/>
  <c r="U166" i="13" s="1"/>
  <c r="W165" i="13"/>
  <c r="W164" i="13"/>
  <c r="T164" i="13" s="1"/>
  <c r="W163" i="13"/>
  <c r="S163" i="13" s="1"/>
  <c r="W162" i="13"/>
  <c r="U162" i="13" s="1"/>
  <c r="W161" i="13"/>
  <c r="W160" i="13"/>
  <c r="T160" i="13" s="1"/>
  <c r="W159" i="13"/>
  <c r="S159" i="13" s="1"/>
  <c r="W158" i="13"/>
  <c r="U158" i="13" s="1"/>
  <c r="W157" i="13"/>
  <c r="W156" i="13"/>
  <c r="T156" i="13" s="1"/>
  <c r="W155" i="13"/>
  <c r="S155" i="13" s="1"/>
  <c r="W154" i="13"/>
  <c r="U154" i="13" s="1"/>
  <c r="W153" i="13"/>
  <c r="W152" i="13"/>
  <c r="T152" i="13" s="1"/>
  <c r="W151" i="13"/>
  <c r="S151" i="13" s="1"/>
  <c r="W150" i="13"/>
  <c r="S150" i="13" s="1"/>
  <c r="W149" i="13"/>
  <c r="W148" i="13"/>
  <c r="T148" i="13" s="1"/>
  <c r="W147" i="13"/>
  <c r="S147" i="13" s="1"/>
  <c r="W146" i="13"/>
  <c r="U146" i="13" s="1"/>
  <c r="W145" i="13"/>
  <c r="W144" i="13"/>
  <c r="T144" i="13" s="1"/>
  <c r="W143" i="13"/>
  <c r="S143" i="13" s="1"/>
  <c r="W142" i="13"/>
  <c r="U142" i="13" s="1"/>
  <c r="W141" i="13"/>
  <c r="W140" i="13"/>
  <c r="T140" i="13" s="1"/>
  <c r="W139" i="13"/>
  <c r="S139" i="13" s="1"/>
  <c r="W138" i="13"/>
  <c r="S138" i="13" s="1"/>
  <c r="W137" i="13"/>
  <c r="W136" i="13"/>
  <c r="T136" i="13" s="1"/>
  <c r="W135" i="13"/>
  <c r="S135" i="13" s="1"/>
  <c r="W134" i="13"/>
  <c r="U134" i="13" s="1"/>
  <c r="W133" i="13"/>
  <c r="W132" i="13"/>
  <c r="T132" i="13" s="1"/>
  <c r="W131" i="13"/>
  <c r="S131" i="13" s="1"/>
  <c r="W130" i="13"/>
  <c r="U130" i="13" s="1"/>
  <c r="W129" i="13"/>
  <c r="W128" i="13"/>
  <c r="T128" i="13" s="1"/>
  <c r="W127" i="13"/>
  <c r="S127" i="13" s="1"/>
  <c r="W126" i="13"/>
  <c r="U126" i="13" s="1"/>
  <c r="W125" i="13"/>
  <c r="W124" i="13"/>
  <c r="T124" i="13" s="1"/>
  <c r="W123" i="13"/>
  <c r="S123" i="13" s="1"/>
  <c r="W122" i="13"/>
  <c r="U122" i="13" s="1"/>
  <c r="W121" i="13"/>
  <c r="W120" i="13"/>
  <c r="T120" i="13" s="1"/>
  <c r="W119" i="13"/>
  <c r="S119" i="13" s="1"/>
  <c r="W118" i="13"/>
  <c r="S118" i="13" s="1"/>
  <c r="W117" i="13"/>
  <c r="W116" i="13"/>
  <c r="T116" i="13" s="1"/>
  <c r="W115" i="13"/>
  <c r="W114" i="13"/>
  <c r="U114" i="13" s="1"/>
  <c r="W113" i="13"/>
  <c r="W112" i="13"/>
  <c r="T112" i="13" s="1"/>
  <c r="W111" i="13"/>
  <c r="S111" i="13" s="1"/>
  <c r="W110" i="13"/>
  <c r="U110" i="13" s="1"/>
  <c r="W109" i="13"/>
  <c r="W108" i="13"/>
  <c r="T108" i="13" s="1"/>
  <c r="W107" i="13"/>
  <c r="W106" i="13"/>
  <c r="S106" i="13" s="1"/>
  <c r="W105" i="13"/>
  <c r="U105" i="13" s="1"/>
  <c r="W104" i="13"/>
  <c r="W103" i="13"/>
  <c r="U103" i="13" s="1"/>
  <c r="W102" i="13"/>
  <c r="U102" i="13" s="1"/>
  <c r="W101" i="13"/>
  <c r="U101" i="13" s="1"/>
  <c r="W100" i="13"/>
  <c r="W99" i="13"/>
  <c r="U99" i="13" s="1"/>
  <c r="W98" i="13"/>
  <c r="U98" i="13" s="1"/>
  <c r="W97" i="13"/>
  <c r="U97" i="13" s="1"/>
  <c r="W96" i="13"/>
  <c r="W95" i="13"/>
  <c r="U95" i="13" s="1"/>
  <c r="W94" i="13"/>
  <c r="U94" i="13" s="1"/>
  <c r="W93" i="13"/>
  <c r="U93" i="13" s="1"/>
  <c r="W92" i="13"/>
  <c r="W91" i="13"/>
  <c r="S91" i="13" s="1"/>
  <c r="W90" i="13"/>
  <c r="U90" i="13" s="1"/>
  <c r="W89" i="13"/>
  <c r="W88" i="13"/>
  <c r="W87" i="13"/>
  <c r="W86" i="13"/>
  <c r="U86" i="13" s="1"/>
  <c r="W85" i="13"/>
  <c r="W84" i="13"/>
  <c r="W83" i="13"/>
  <c r="W82" i="13"/>
  <c r="S82" i="13" s="1"/>
  <c r="W81" i="13"/>
  <c r="S81" i="13" s="1"/>
  <c r="W80" i="13"/>
  <c r="W79" i="13"/>
  <c r="U79" i="13" s="1"/>
  <c r="W78" i="13"/>
  <c r="S78" i="13" s="1"/>
  <c r="W77" i="13"/>
  <c r="S77" i="13" s="1"/>
  <c r="W76" i="13"/>
  <c r="W75" i="13"/>
  <c r="U75" i="13" s="1"/>
  <c r="W74" i="13"/>
  <c r="U74" i="13" s="1"/>
  <c r="W73" i="13"/>
  <c r="W72" i="13"/>
  <c r="W71" i="13"/>
  <c r="S71" i="13" s="1"/>
  <c r="W70" i="13"/>
  <c r="S70" i="13" s="1"/>
  <c r="W69" i="13"/>
  <c r="U69" i="13" s="1"/>
  <c r="W68" i="13"/>
  <c r="T68" i="13" s="1"/>
  <c r="W67" i="13"/>
  <c r="U67" i="13" s="1"/>
  <c r="W66" i="13"/>
  <c r="S66" i="13" s="1"/>
  <c r="W65" i="13"/>
  <c r="U65" i="13" s="1"/>
  <c r="W64" i="13"/>
  <c r="T64" i="13" s="1"/>
  <c r="W63" i="13"/>
  <c r="S63" i="13" s="1"/>
  <c r="W62" i="13"/>
  <c r="U62" i="13" s="1"/>
  <c r="W61" i="13"/>
  <c r="U61" i="13" s="1"/>
  <c r="W60" i="13"/>
  <c r="T60" i="13" s="1"/>
  <c r="W59" i="13"/>
  <c r="U59" i="13" s="1"/>
  <c r="W58" i="13"/>
  <c r="U58" i="13" s="1"/>
  <c r="W57" i="13"/>
  <c r="U57" i="13" s="1"/>
  <c r="W56" i="13"/>
  <c r="T56" i="13" s="1"/>
  <c r="W55" i="13"/>
  <c r="S55" i="13" s="1"/>
  <c r="W54" i="13"/>
  <c r="U54" i="13" s="1"/>
  <c r="W53" i="13"/>
  <c r="U53" i="13" s="1"/>
  <c r="W52" i="13"/>
  <c r="T52" i="13" s="1"/>
  <c r="W51" i="13"/>
  <c r="U51" i="13" s="1"/>
  <c r="W50" i="13"/>
  <c r="U50" i="13" s="1"/>
  <c r="W49" i="13"/>
  <c r="U49" i="13" s="1"/>
  <c r="W48" i="13"/>
  <c r="T48" i="13" s="1"/>
  <c r="W47" i="13"/>
  <c r="U47" i="13" s="1"/>
  <c r="W46" i="13"/>
  <c r="S46" i="13" s="1"/>
  <c r="W45" i="13"/>
  <c r="U45" i="13" s="1"/>
  <c r="W44" i="13"/>
  <c r="T44" i="13" s="1"/>
  <c r="W43" i="13"/>
  <c r="U43" i="13" s="1"/>
  <c r="W42" i="13"/>
  <c r="U42" i="13" s="1"/>
  <c r="W41" i="13"/>
  <c r="U41" i="13" s="1"/>
  <c r="W40" i="13"/>
  <c r="T40" i="13" s="1"/>
  <c r="W39" i="13"/>
  <c r="T39" i="13" s="1"/>
  <c r="W38" i="13"/>
  <c r="U38" i="13" s="1"/>
  <c r="W37" i="13"/>
  <c r="U37" i="13" s="1"/>
  <c r="W36" i="13"/>
  <c r="T36" i="13" s="1"/>
  <c r="W35" i="13"/>
  <c r="S35" i="13" s="1"/>
  <c r="W34" i="13"/>
  <c r="S34" i="13" s="1"/>
  <c r="W33" i="13"/>
  <c r="U33" i="13" s="1"/>
  <c r="W32" i="13"/>
  <c r="T32" i="13" s="1"/>
  <c r="W31" i="13"/>
  <c r="U31" i="13" s="1"/>
  <c r="W30" i="13"/>
  <c r="S30" i="13" s="1"/>
  <c r="W29" i="13"/>
  <c r="U29" i="13" s="1"/>
  <c r="W28" i="13"/>
  <c r="T28" i="13" s="1"/>
  <c r="W27" i="13"/>
  <c r="T27" i="13" s="1"/>
  <c r="W26" i="13"/>
  <c r="U26" i="13" s="1"/>
  <c r="P26" i="13"/>
  <c r="W25" i="13"/>
  <c r="S25" i="13" s="1"/>
  <c r="P25" i="13"/>
  <c r="W24" i="13"/>
  <c r="U24" i="13" s="1"/>
  <c r="P24" i="13"/>
  <c r="W23" i="13"/>
  <c r="U23" i="13" s="1"/>
  <c r="P23" i="13"/>
  <c r="W22" i="13"/>
  <c r="U22" i="13" s="1"/>
  <c r="P22" i="13"/>
  <c r="W21" i="13"/>
  <c r="T21" i="13" s="1"/>
  <c r="P21" i="13"/>
  <c r="W20" i="13"/>
  <c r="U20" i="13" s="1"/>
  <c r="P20" i="13"/>
  <c r="W19" i="13"/>
  <c r="U19" i="13" s="1"/>
  <c r="P19" i="13"/>
  <c r="W18" i="13"/>
  <c r="S18" i="13" s="1"/>
  <c r="P18" i="13"/>
  <c r="W17" i="13"/>
  <c r="S17" i="13" s="1"/>
  <c r="P17" i="13"/>
  <c r="W16" i="13"/>
  <c r="S16" i="13" s="1"/>
  <c r="P16" i="13"/>
  <c r="W15" i="13"/>
  <c r="T15" i="13" s="1"/>
  <c r="W14" i="13"/>
  <c r="U14" i="13" s="1"/>
  <c r="W13" i="13"/>
  <c r="T13" i="13" s="1"/>
  <c r="W12" i="13"/>
  <c r="T12" i="13" s="1"/>
  <c r="W11" i="13"/>
  <c r="U11" i="13" s="1"/>
  <c r="W10" i="13"/>
  <c r="T10" i="13" s="1"/>
  <c r="W9" i="13"/>
  <c r="U9" i="13" s="1"/>
  <c r="Q9" i="13"/>
  <c r="W8" i="13"/>
  <c r="U8" i="13" s="1"/>
  <c r="W7" i="13"/>
  <c r="U7" i="13" s="1"/>
  <c r="Q7" i="13"/>
  <c r="W6" i="13"/>
  <c r="U6" i="13" s="1"/>
  <c r="W5" i="13"/>
  <c r="T5" i="13" s="1"/>
  <c r="N25" i="13"/>
  <c r="C225" i="23"/>
  <c r="C224" i="23"/>
  <c r="C223" i="23"/>
  <c r="C222" i="23"/>
  <c r="C221" i="23"/>
  <c r="C220" i="23"/>
  <c r="C219" i="23"/>
  <c r="C218" i="23"/>
  <c r="C217" i="23"/>
  <c r="C216" i="23"/>
  <c r="C214" i="23"/>
  <c r="C213" i="23"/>
  <c r="C212" i="23"/>
  <c r="C211" i="23"/>
  <c r="C210" i="23"/>
  <c r="C209" i="23"/>
  <c r="C208" i="23"/>
  <c r="C207" i="23"/>
  <c r="C206" i="23"/>
  <c r="C205" i="23"/>
  <c r="C203" i="23"/>
  <c r="C202" i="23"/>
  <c r="C201" i="23"/>
  <c r="C200" i="23"/>
  <c r="C199" i="23"/>
  <c r="C198" i="23"/>
  <c r="C197" i="23"/>
  <c r="C196" i="23"/>
  <c r="C195" i="23"/>
  <c r="C194" i="23"/>
  <c r="C192" i="23"/>
  <c r="C191" i="23"/>
  <c r="C190" i="23"/>
  <c r="C189" i="23"/>
  <c r="C188" i="23"/>
  <c r="C187" i="23"/>
  <c r="C186" i="23"/>
  <c r="C185" i="23"/>
  <c r="C184" i="23"/>
  <c r="C183" i="23"/>
  <c r="C181" i="23"/>
  <c r="C180" i="23"/>
  <c r="C179" i="23"/>
  <c r="C178" i="23"/>
  <c r="C177" i="23"/>
  <c r="C176" i="23"/>
  <c r="C175" i="23"/>
  <c r="C174" i="23"/>
  <c r="C173" i="23"/>
  <c r="C172" i="23"/>
  <c r="C170" i="23"/>
  <c r="C169" i="23"/>
  <c r="C168" i="23"/>
  <c r="C167" i="23"/>
  <c r="C166" i="23"/>
  <c r="C165" i="23"/>
  <c r="C164" i="23"/>
  <c r="C163" i="23"/>
  <c r="C162" i="23"/>
  <c r="C161" i="23"/>
  <c r="C159" i="23"/>
  <c r="C158" i="23"/>
  <c r="C157" i="23"/>
  <c r="C156" i="23"/>
  <c r="C155" i="23"/>
  <c r="C154" i="23"/>
  <c r="C153" i="23"/>
  <c r="C152" i="23"/>
  <c r="C151" i="23"/>
  <c r="C150" i="23"/>
  <c r="C148" i="23"/>
  <c r="C147" i="23"/>
  <c r="C146" i="23"/>
  <c r="C145" i="23"/>
  <c r="C144" i="23"/>
  <c r="C143" i="23"/>
  <c r="C142" i="23"/>
  <c r="C141" i="23"/>
  <c r="C140" i="23"/>
  <c r="P14" i="2"/>
  <c r="P13" i="2"/>
  <c r="P12" i="2"/>
  <c r="P11" i="2"/>
  <c r="P10" i="2"/>
  <c r="P9" i="2"/>
  <c r="P8" i="2"/>
  <c r="P7" i="2"/>
  <c r="P6" i="2"/>
  <c r="P5" i="2"/>
  <c r="P4" i="2"/>
  <c r="S87" i="26" l="1"/>
  <c r="V87" i="26" s="1"/>
  <c r="U68" i="27"/>
  <c r="S68" i="27"/>
  <c r="V68" i="27" s="1"/>
  <c r="T90" i="27"/>
  <c r="U90" i="27"/>
  <c r="S90" i="27"/>
  <c r="V90" i="27" s="1"/>
  <c r="T7" i="27"/>
  <c r="S7" i="27"/>
  <c r="V7" i="27" s="1"/>
  <c r="T24" i="27"/>
  <c r="S24" i="27"/>
  <c r="V24" i="27" s="1"/>
  <c r="T93" i="27"/>
  <c r="S93" i="27"/>
  <c r="V93" i="27" s="1"/>
  <c r="T19" i="27"/>
  <c r="S19" i="27"/>
  <c r="V19" i="27" s="1"/>
  <c r="U49" i="27"/>
  <c r="T49" i="27"/>
  <c r="S49" i="27"/>
  <c r="V49" i="27" s="1"/>
  <c r="U80" i="27"/>
  <c r="S80" i="27"/>
  <c r="V80" i="27" s="1"/>
  <c r="T358" i="27"/>
  <c r="U358" i="27"/>
  <c r="U368" i="27"/>
  <c r="S368" i="27"/>
  <c r="V368" i="27" s="1"/>
  <c r="U425" i="27"/>
  <c r="S425" i="27"/>
  <c r="V425" i="27" s="1"/>
  <c r="U432" i="27"/>
  <c r="T432" i="27"/>
  <c r="U449" i="27"/>
  <c r="S449" i="27"/>
  <c r="V449" i="27" s="1"/>
  <c r="U456" i="27"/>
  <c r="S456" i="27"/>
  <c r="V456" i="27" s="1"/>
  <c r="U469" i="27"/>
  <c r="S469" i="27"/>
  <c r="V469" i="27" s="1"/>
  <c r="U484" i="27"/>
  <c r="S484" i="27"/>
  <c r="V484" i="27" s="1"/>
  <c r="T526" i="27"/>
  <c r="S526" i="27"/>
  <c r="V526" i="27" s="1"/>
  <c r="U592" i="27"/>
  <c r="T592" i="27"/>
  <c r="S45" i="27"/>
  <c r="U46" i="27"/>
  <c r="S50" i="27"/>
  <c r="V50" i="27" s="1"/>
  <c r="T56" i="27"/>
  <c r="S69" i="27"/>
  <c r="V69" i="27" s="1"/>
  <c r="T76" i="27"/>
  <c r="S81" i="27"/>
  <c r="V81" i="27" s="1"/>
  <c r="T97" i="27"/>
  <c r="T121" i="27"/>
  <c r="S122" i="27"/>
  <c r="V122" i="27" s="1"/>
  <c r="U125" i="27"/>
  <c r="T201" i="27"/>
  <c r="S229" i="27"/>
  <c r="V229" i="27" s="1"/>
  <c r="T237" i="27"/>
  <c r="S238" i="27"/>
  <c r="V238" i="27" s="1"/>
  <c r="S241" i="27"/>
  <c r="V241" i="27" s="1"/>
  <c r="T249" i="27"/>
  <c r="S250" i="27"/>
  <c r="V250" i="27" s="1"/>
  <c r="T269" i="27"/>
  <c r="S270" i="27"/>
  <c r="V270" i="27" s="1"/>
  <c r="S273" i="27"/>
  <c r="V273" i="27" s="1"/>
  <c r="T281" i="27"/>
  <c r="S282" i="27"/>
  <c r="V282" i="27" s="1"/>
  <c r="U294" i="27"/>
  <c r="U306" i="27"/>
  <c r="S316" i="27"/>
  <c r="V316" i="27" s="1"/>
  <c r="S325" i="27"/>
  <c r="V325" i="27" s="1"/>
  <c r="S328" i="27"/>
  <c r="V328" i="27" s="1"/>
  <c r="T334" i="27"/>
  <c r="S334" i="27"/>
  <c r="V334" i="27" s="1"/>
  <c r="T346" i="27"/>
  <c r="S346" i="27"/>
  <c r="V346" i="27" s="1"/>
  <c r="U357" i="27"/>
  <c r="T361" i="27"/>
  <c r="T366" i="27"/>
  <c r="U366" i="27"/>
  <c r="T370" i="27"/>
  <c r="U370" i="27"/>
  <c r="T378" i="27"/>
  <c r="S378" i="27"/>
  <c r="V378" i="27" s="1"/>
  <c r="T410" i="27"/>
  <c r="U410" i="27"/>
  <c r="U420" i="27"/>
  <c r="T420" i="27"/>
  <c r="U464" i="27"/>
  <c r="T464" i="27"/>
  <c r="S473" i="27"/>
  <c r="V473" i="27" s="1"/>
  <c r="S485" i="27"/>
  <c r="V485" i="27" s="1"/>
  <c r="T486" i="27"/>
  <c r="U486" i="27"/>
  <c r="T494" i="27"/>
  <c r="S494" i="27"/>
  <c r="V494" i="27" s="1"/>
  <c r="S505" i="27"/>
  <c r="V505" i="27" s="1"/>
  <c r="S506" i="27"/>
  <c r="V506" i="27" s="1"/>
  <c r="T529" i="27"/>
  <c r="T530" i="27"/>
  <c r="S530" i="27"/>
  <c r="V530" i="27" s="1"/>
  <c r="T537" i="27"/>
  <c r="U538" i="27"/>
  <c r="T561" i="27"/>
  <c r="T570" i="27"/>
  <c r="S570" i="27"/>
  <c r="V570" i="27" s="1"/>
  <c r="T582" i="27"/>
  <c r="S582" i="27"/>
  <c r="V582" i="27" s="1"/>
  <c r="U589" i="27"/>
  <c r="S593" i="27"/>
  <c r="V593" i="27" s="1"/>
  <c r="S97" i="27"/>
  <c r="V97" i="27" s="1"/>
  <c r="S121" i="27"/>
  <c r="V121" i="27" s="1"/>
  <c r="S201" i="27"/>
  <c r="V201" i="27" s="1"/>
  <c r="S20" i="27"/>
  <c r="V20" i="27" s="1"/>
  <c r="T45" i="27"/>
  <c r="V45" i="27" s="1"/>
  <c r="T69" i="27"/>
  <c r="T81" i="27"/>
  <c r="S114" i="27"/>
  <c r="V114" i="27" s="1"/>
  <c r="U122" i="27"/>
  <c r="S124" i="27"/>
  <c r="V124" i="27" s="1"/>
  <c r="S185" i="27"/>
  <c r="V185" i="27" s="1"/>
  <c r="S197" i="27"/>
  <c r="V197" i="27" s="1"/>
  <c r="S212" i="27"/>
  <c r="V212" i="27" s="1"/>
  <c r="S228" i="27"/>
  <c r="V228" i="27" s="1"/>
  <c r="T229" i="27"/>
  <c r="U237" i="27"/>
  <c r="U238" i="27"/>
  <c r="S240" i="27"/>
  <c r="V240" i="27" s="1"/>
  <c r="T241" i="27"/>
  <c r="U250" i="27"/>
  <c r="S261" i="27"/>
  <c r="V261" i="27" s="1"/>
  <c r="S262" i="27"/>
  <c r="V262" i="27" s="1"/>
  <c r="U270" i="27"/>
  <c r="S272" i="27"/>
  <c r="V272" i="27" s="1"/>
  <c r="T273" i="27"/>
  <c r="U282" i="27"/>
  <c r="S297" i="27"/>
  <c r="V297" i="27" s="1"/>
  <c r="S324" i="27"/>
  <c r="V324" i="27" s="1"/>
  <c r="T325" i="27"/>
  <c r="T337" i="27"/>
  <c r="T338" i="27"/>
  <c r="S338" i="27"/>
  <c r="V338" i="27" s="1"/>
  <c r="U381" i="27"/>
  <c r="T381" i="27"/>
  <c r="S390" i="27"/>
  <c r="V390" i="27" s="1"/>
  <c r="S392" i="27"/>
  <c r="V392" i="27" s="1"/>
  <c r="T398" i="27"/>
  <c r="S398" i="27"/>
  <c r="V398" i="27" s="1"/>
  <c r="S421" i="27"/>
  <c r="V421" i="27" s="1"/>
  <c r="T433" i="27"/>
  <c r="T440" i="27"/>
  <c r="T442" i="27"/>
  <c r="S442" i="27"/>
  <c r="V442" i="27" s="1"/>
  <c r="T453" i="27"/>
  <c r="T454" i="27"/>
  <c r="S454" i="27"/>
  <c r="V454" i="27" s="1"/>
  <c r="S465" i="27"/>
  <c r="V465" i="27" s="1"/>
  <c r="U473" i="27"/>
  <c r="U485" i="27"/>
  <c r="T497" i="27"/>
  <c r="T498" i="27"/>
  <c r="S498" i="27"/>
  <c r="V498" i="27" s="1"/>
  <c r="T505" i="27"/>
  <c r="U506" i="27"/>
  <c r="U516" i="27"/>
  <c r="T516" i="27"/>
  <c r="S520" i="27"/>
  <c r="V520" i="27" s="1"/>
  <c r="U526" i="27"/>
  <c r="S528" i="27"/>
  <c r="V528" i="27" s="1"/>
  <c r="U529" i="27"/>
  <c r="S545" i="27"/>
  <c r="V545" i="27" s="1"/>
  <c r="S550" i="27"/>
  <c r="V550" i="27" s="1"/>
  <c r="S552" i="27"/>
  <c r="V552" i="27" s="1"/>
  <c r="S558" i="27"/>
  <c r="V558" i="27" s="1"/>
  <c r="U565" i="27"/>
  <c r="S565" i="27"/>
  <c r="V565" i="27" s="1"/>
  <c r="S580" i="27"/>
  <c r="V580" i="27" s="1"/>
  <c r="T593" i="27"/>
  <c r="T602" i="27"/>
  <c r="S602" i="27"/>
  <c r="V602" i="27" s="1"/>
  <c r="S14" i="27"/>
  <c r="V14" i="27" s="1"/>
  <c r="S100" i="27"/>
  <c r="V100" i="27" s="1"/>
  <c r="U102" i="27"/>
  <c r="S104" i="27"/>
  <c r="V104" i="27" s="1"/>
  <c r="U114" i="27"/>
  <c r="T124" i="27"/>
  <c r="S132" i="27"/>
  <c r="V132" i="27" s="1"/>
  <c r="S134" i="27"/>
  <c r="V134" i="27" s="1"/>
  <c r="S161" i="27"/>
  <c r="V161" i="27" s="1"/>
  <c r="S169" i="27"/>
  <c r="V169" i="27" s="1"/>
  <c r="T185" i="27"/>
  <c r="T197" i="27"/>
  <c r="T212" i="27"/>
  <c r="S218" i="27"/>
  <c r="V218" i="27" s="1"/>
  <c r="T228" i="27"/>
  <c r="S233" i="27"/>
  <c r="V233" i="27" s="1"/>
  <c r="T240" i="27"/>
  <c r="S260" i="27"/>
  <c r="V260" i="27" s="1"/>
  <c r="U262" i="27"/>
  <c r="T272" i="27"/>
  <c r="T297" i="27"/>
  <c r="S317" i="27"/>
  <c r="V317" i="27" s="1"/>
  <c r="T324" i="27"/>
  <c r="T329" i="27"/>
  <c r="S333" i="27"/>
  <c r="V333" i="27" s="1"/>
  <c r="U334" i="27"/>
  <c r="S336" i="27"/>
  <c r="V336" i="27" s="1"/>
  <c r="U337" i="27"/>
  <c r="S345" i="27"/>
  <c r="V345" i="27" s="1"/>
  <c r="U346" i="27"/>
  <c r="S348" i="27"/>
  <c r="V348" i="27" s="1"/>
  <c r="U356" i="27"/>
  <c r="S356" i="27"/>
  <c r="V356" i="27" s="1"/>
  <c r="S358" i="27"/>
  <c r="V358" i="27" s="1"/>
  <c r="S365" i="27"/>
  <c r="V365" i="27" s="1"/>
  <c r="S366" i="27"/>
  <c r="V366" i="27" s="1"/>
  <c r="T368" i="27"/>
  <c r="S377" i="27"/>
  <c r="V377" i="27" s="1"/>
  <c r="U378" i="27"/>
  <c r="S380" i="27"/>
  <c r="V380" i="27" s="1"/>
  <c r="U390" i="27"/>
  <c r="T401" i="27"/>
  <c r="T402" i="27"/>
  <c r="S402" i="27"/>
  <c r="V402" i="27" s="1"/>
  <c r="S410" i="27"/>
  <c r="V410" i="27" s="1"/>
  <c r="U412" i="27"/>
  <c r="S412" i="27"/>
  <c r="V412" i="27" s="1"/>
  <c r="T421" i="27"/>
  <c r="T425" i="27"/>
  <c r="S430" i="27"/>
  <c r="V430" i="27" s="1"/>
  <c r="S432" i="27"/>
  <c r="V432" i="27" s="1"/>
  <c r="U437" i="27"/>
  <c r="S437" i="27"/>
  <c r="V437" i="27" s="1"/>
  <c r="S452" i="27"/>
  <c r="V452" i="27" s="1"/>
  <c r="U453" i="27"/>
  <c r="T465" i="27"/>
  <c r="T472" i="27"/>
  <c r="T474" i="27"/>
  <c r="S474" i="27"/>
  <c r="V474" i="27" s="1"/>
  <c r="S481" i="27"/>
  <c r="V481" i="27" s="1"/>
  <c r="T484" i="27"/>
  <c r="U497" i="27"/>
  <c r="T528" i="27"/>
  <c r="U550" i="27"/>
  <c r="U558" i="27"/>
  <c r="U560" i="27"/>
  <c r="T560" i="27"/>
  <c r="U570" i="27"/>
  <c r="S572" i="27"/>
  <c r="V572" i="27" s="1"/>
  <c r="U577" i="27"/>
  <c r="S577" i="27"/>
  <c r="V577" i="27" s="1"/>
  <c r="T580" i="27"/>
  <c r="U584" i="27"/>
  <c r="S584" i="27"/>
  <c r="V584" i="27" s="1"/>
  <c r="S592" i="27"/>
  <c r="V592" i="27" s="1"/>
  <c r="U597" i="27"/>
  <c r="S597" i="27"/>
  <c r="V597" i="27" s="1"/>
  <c r="S41" i="27"/>
  <c r="V41" i="27" s="1"/>
  <c r="S37" i="27"/>
  <c r="V37" i="27" s="1"/>
  <c r="S33" i="27"/>
  <c r="V33" i="27" s="1"/>
  <c r="T33" i="27"/>
  <c r="S32" i="27"/>
  <c r="V32" i="27" s="1"/>
  <c r="S29" i="27"/>
  <c r="V29" i="27" s="1"/>
  <c r="S26" i="27"/>
  <c r="V26" i="27" s="1"/>
  <c r="U26" i="27"/>
  <c r="S23" i="27"/>
  <c r="V23" i="27" s="1"/>
  <c r="U23" i="27"/>
  <c r="S22" i="27"/>
  <c r="V22" i="27" s="1"/>
  <c r="U22" i="27"/>
  <c r="U19" i="27"/>
  <c r="S18" i="27"/>
  <c r="V18" i="27" s="1"/>
  <c r="U18" i="27"/>
  <c r="S15" i="27"/>
  <c r="V15" i="27" s="1"/>
  <c r="U15" i="27"/>
  <c r="S13" i="27"/>
  <c r="V13" i="27" s="1"/>
  <c r="U7" i="27"/>
  <c r="S6" i="27"/>
  <c r="V6" i="27" s="1"/>
  <c r="S95" i="26"/>
  <c r="V95" i="26" s="1"/>
  <c r="S118" i="26"/>
  <c r="V118" i="26" s="1"/>
  <c r="S402" i="26"/>
  <c r="T61" i="26"/>
  <c r="U59" i="26"/>
  <c r="S58" i="26"/>
  <c r="T49" i="26"/>
  <c r="S15" i="26"/>
  <c r="U15" i="26"/>
  <c r="U58" i="26"/>
  <c r="U87" i="26"/>
  <c r="S106" i="26"/>
  <c r="T125" i="26"/>
  <c r="U154" i="26"/>
  <c r="S205" i="26"/>
  <c r="V205" i="26" s="1"/>
  <c r="U367" i="26"/>
  <c r="S370" i="26"/>
  <c r="T377" i="26"/>
  <c r="S459" i="26"/>
  <c r="S462" i="26"/>
  <c r="S465" i="26"/>
  <c r="T538" i="26"/>
  <c r="U595" i="26"/>
  <c r="T598" i="26"/>
  <c r="T50" i="26"/>
  <c r="V50" i="26" s="1"/>
  <c r="S94" i="26"/>
  <c r="T106" i="26"/>
  <c r="U50" i="26"/>
  <c r="S59" i="26"/>
  <c r="V59" i="26" s="1"/>
  <c r="S61" i="26"/>
  <c r="V61" i="26" s="1"/>
  <c r="S83" i="26"/>
  <c r="V83" i="26" s="1"/>
  <c r="U94" i="26"/>
  <c r="S186" i="26"/>
  <c r="S193" i="26"/>
  <c r="V193" i="26" s="1"/>
  <c r="T313" i="26"/>
  <c r="T382" i="26"/>
  <c r="U426" i="26"/>
  <c r="U478" i="26"/>
  <c r="S574" i="26"/>
  <c r="S38" i="26"/>
  <c r="S18" i="26"/>
  <c r="T18" i="26"/>
  <c r="T9" i="26"/>
  <c r="U9" i="26"/>
  <c r="T39" i="24"/>
  <c r="U46" i="24"/>
  <c r="S57" i="24"/>
  <c r="V57" i="24" s="1"/>
  <c r="S200" i="24"/>
  <c r="S285" i="24"/>
  <c r="S288" i="24"/>
  <c r="S380" i="24"/>
  <c r="V380" i="24" s="1"/>
  <c r="S401" i="24"/>
  <c r="V401" i="24" s="1"/>
  <c r="S484" i="24"/>
  <c r="V484" i="24" s="1"/>
  <c r="U5" i="25"/>
  <c r="S15" i="25"/>
  <c r="V15" i="25" s="1"/>
  <c r="S16" i="25"/>
  <c r="V16" i="25" s="1"/>
  <c r="T26" i="25"/>
  <c r="U27" i="25"/>
  <c r="U28" i="25"/>
  <c r="T34" i="25"/>
  <c r="U35" i="25"/>
  <c r="U36" i="25"/>
  <c r="S46" i="25"/>
  <c r="V46" i="25" s="1"/>
  <c r="T62" i="25"/>
  <c r="U63" i="25"/>
  <c r="U64" i="25"/>
  <c r="S82" i="25"/>
  <c r="V82" i="25" s="1"/>
  <c r="U87" i="25"/>
  <c r="U88" i="25"/>
  <c r="T90" i="25"/>
  <c r="U91" i="25"/>
  <c r="U92" i="25"/>
  <c r="T98" i="25"/>
  <c r="U99" i="25"/>
  <c r="U100" i="25"/>
  <c r="S110" i="25"/>
  <c r="V110" i="25" s="1"/>
  <c r="T126" i="25"/>
  <c r="U127" i="25"/>
  <c r="U128" i="25"/>
  <c r="S146" i="25"/>
  <c r="V146" i="25" s="1"/>
  <c r="U151" i="25"/>
  <c r="U152" i="25"/>
  <c r="T154" i="25"/>
  <c r="U155" i="25"/>
  <c r="U156" i="25"/>
  <c r="T162" i="25"/>
  <c r="U163" i="25"/>
  <c r="U164" i="25"/>
  <c r="S174" i="25"/>
  <c r="V174" i="25" s="1"/>
  <c r="T190" i="25"/>
  <c r="U191" i="25"/>
  <c r="U192" i="25"/>
  <c r="T210" i="25"/>
  <c r="U211" i="25"/>
  <c r="S214" i="25"/>
  <c r="V214" i="25" s="1"/>
  <c r="T215" i="25"/>
  <c r="V215" i="25" s="1"/>
  <c r="U216" i="25"/>
  <c r="T226" i="25"/>
  <c r="U227" i="25"/>
  <c r="S230" i="25"/>
  <c r="V230" i="25" s="1"/>
  <c r="T231" i="25"/>
  <c r="V231" i="25" s="1"/>
  <c r="U232" i="25"/>
  <c r="T242" i="25"/>
  <c r="U243" i="25"/>
  <c r="S246" i="25"/>
  <c r="V246" i="25" s="1"/>
  <c r="T247" i="25"/>
  <c r="V247" i="25" s="1"/>
  <c r="U248" i="25"/>
  <c r="T258" i="25"/>
  <c r="U259" i="25"/>
  <c r="S262" i="25"/>
  <c r="V262" i="25" s="1"/>
  <c r="T263" i="25"/>
  <c r="V263" i="25" s="1"/>
  <c r="U264" i="25"/>
  <c r="T274" i="25"/>
  <c r="U275" i="25"/>
  <c r="S278" i="25"/>
  <c r="V278" i="25" s="1"/>
  <c r="T279" i="25"/>
  <c r="V279" i="25" s="1"/>
  <c r="U280" i="25"/>
  <c r="T290" i="25"/>
  <c r="U291" i="25"/>
  <c r="S294" i="25"/>
  <c r="V294" i="25" s="1"/>
  <c r="T295" i="25"/>
  <c r="V295" i="25" s="1"/>
  <c r="U296" i="25"/>
  <c r="T306" i="25"/>
  <c r="U307" i="25"/>
  <c r="S310" i="25"/>
  <c r="V310" i="25" s="1"/>
  <c r="T311" i="25"/>
  <c r="V311" i="25" s="1"/>
  <c r="U312" i="25"/>
  <c r="T322" i="25"/>
  <c r="U323" i="25"/>
  <c r="S326" i="25"/>
  <c r="V326" i="25" s="1"/>
  <c r="T327" i="25"/>
  <c r="V327" i="25" s="1"/>
  <c r="U328" i="25"/>
  <c r="T338" i="25"/>
  <c r="U339" i="25"/>
  <c r="S342" i="25"/>
  <c r="V342" i="25" s="1"/>
  <c r="T343" i="25"/>
  <c r="V343" i="25" s="1"/>
  <c r="U344" i="25"/>
  <c r="T354" i="25"/>
  <c r="U355" i="25"/>
  <c r="S358" i="25"/>
  <c r="V358" i="25" s="1"/>
  <c r="T359" i="25"/>
  <c r="V359" i="25" s="1"/>
  <c r="U360" i="25"/>
  <c r="T370" i="25"/>
  <c r="U371" i="25"/>
  <c r="S374" i="25"/>
  <c r="V374" i="25" s="1"/>
  <c r="T375" i="25"/>
  <c r="V375" i="25" s="1"/>
  <c r="U376" i="25"/>
  <c r="T386" i="25"/>
  <c r="U387" i="25"/>
  <c r="U388" i="25"/>
  <c r="S396" i="25"/>
  <c r="V396" i="25" s="1"/>
  <c r="S406" i="25"/>
  <c r="V406" i="25" s="1"/>
  <c r="U411" i="25"/>
  <c r="U412" i="25"/>
  <c r="T414" i="25"/>
  <c r="U415" i="25"/>
  <c r="U416" i="25"/>
  <c r="T422" i="25"/>
  <c r="U423" i="25"/>
  <c r="U424" i="25"/>
  <c r="S434" i="25"/>
  <c r="V434" i="25" s="1"/>
  <c r="T450" i="25"/>
  <c r="U451" i="25"/>
  <c r="U452" i="25"/>
  <c r="S460" i="25"/>
  <c r="V460" i="25" s="1"/>
  <c r="S470" i="25"/>
  <c r="V470" i="25" s="1"/>
  <c r="U475" i="25"/>
  <c r="U476" i="25"/>
  <c r="T478" i="25"/>
  <c r="U479" i="25"/>
  <c r="U480" i="25"/>
  <c r="T486" i="25"/>
  <c r="U487" i="25"/>
  <c r="U488" i="25"/>
  <c r="S498" i="25"/>
  <c r="V498" i="25" s="1"/>
  <c r="T514" i="25"/>
  <c r="U515" i="25"/>
  <c r="U516" i="25"/>
  <c r="S524" i="25"/>
  <c r="V524" i="25" s="1"/>
  <c r="S528" i="25"/>
  <c r="V528" i="25" s="1"/>
  <c r="S534" i="25"/>
  <c r="V534" i="25" s="1"/>
  <c r="U539" i="25"/>
  <c r="U540" i="25"/>
  <c r="T542" i="25"/>
  <c r="U543" i="25"/>
  <c r="U544" i="25"/>
  <c r="T550" i="25"/>
  <c r="U551" i="25"/>
  <c r="U552" i="25"/>
  <c r="S562" i="25"/>
  <c r="V562" i="25" s="1"/>
  <c r="T578" i="25"/>
  <c r="U579" i="25"/>
  <c r="U580" i="25"/>
  <c r="S588" i="25"/>
  <c r="V588" i="25" s="1"/>
  <c r="S598" i="25"/>
  <c r="V598" i="25" s="1"/>
  <c r="U603" i="25"/>
  <c r="U604" i="25"/>
  <c r="U22" i="26"/>
  <c r="T33" i="26"/>
  <c r="T53" i="26"/>
  <c r="T70" i="26"/>
  <c r="U82" i="26"/>
  <c r="U86" i="26"/>
  <c r="T89" i="26"/>
  <c r="U114" i="26"/>
  <c r="T117" i="26"/>
  <c r="U118" i="26"/>
  <c r="T126" i="26"/>
  <c r="S162" i="26"/>
  <c r="S198" i="26"/>
  <c r="V198" i="26" s="1"/>
  <c r="T217" i="26"/>
  <c r="T233" i="26"/>
  <c r="T249" i="26"/>
  <c r="T265" i="26"/>
  <c r="T281" i="26"/>
  <c r="S314" i="26"/>
  <c r="T322" i="26"/>
  <c r="T330" i="26"/>
  <c r="S383" i="26"/>
  <c r="S418" i="26"/>
  <c r="S438" i="26"/>
  <c r="T458" i="26"/>
  <c r="S474" i="26"/>
  <c r="U490" i="26"/>
  <c r="T501" i="26"/>
  <c r="U522" i="26"/>
  <c r="T542" i="26"/>
  <c r="T554" i="26"/>
  <c r="T573" i="26"/>
  <c r="T5" i="27"/>
  <c r="U6" i="27"/>
  <c r="S8" i="27"/>
  <c r="V8" i="27" s="1"/>
  <c r="S12" i="27"/>
  <c r="U17" i="27"/>
  <c r="U21" i="27"/>
  <c r="U25" i="27"/>
  <c r="U29" i="27"/>
  <c r="U30" i="27"/>
  <c r="S36" i="27"/>
  <c r="V36" i="27" s="1"/>
  <c r="U37" i="27"/>
  <c r="U38" i="27"/>
  <c r="T40" i="27"/>
  <c r="U41" i="27"/>
  <c r="U42" i="27"/>
  <c r="S52" i="27"/>
  <c r="V52" i="27" s="1"/>
  <c r="T60" i="27"/>
  <c r="U61" i="27"/>
  <c r="U62" i="27"/>
  <c r="S64" i="27"/>
  <c r="V64" i="27" s="1"/>
  <c r="T72" i="27"/>
  <c r="U73" i="27"/>
  <c r="U74" i="27"/>
  <c r="S84" i="27"/>
  <c r="V84" i="27" s="1"/>
  <c r="T92" i="27"/>
  <c r="U93" i="27"/>
  <c r="U94" i="27"/>
  <c r="S96" i="27"/>
  <c r="V96" i="27" s="1"/>
  <c r="S98" i="27"/>
  <c r="T108" i="27"/>
  <c r="T110" i="27"/>
  <c r="S110" i="27"/>
  <c r="V110" i="27" s="1"/>
  <c r="T117" i="27"/>
  <c r="S120" i="27"/>
  <c r="V120" i="27" s="1"/>
  <c r="S125" i="27"/>
  <c r="V125" i="27" s="1"/>
  <c r="S126" i="27"/>
  <c r="V126" i="27" s="1"/>
  <c r="U129" i="27"/>
  <c r="T137" i="27"/>
  <c r="U140" i="27"/>
  <c r="S140" i="27"/>
  <c r="V140" i="27" s="1"/>
  <c r="S145" i="27"/>
  <c r="V145" i="27" s="1"/>
  <c r="S146" i="27"/>
  <c r="V146" i="27" s="1"/>
  <c r="T150" i="27"/>
  <c r="U150" i="27"/>
  <c r="T157" i="27"/>
  <c r="T162" i="27"/>
  <c r="S162" i="27"/>
  <c r="V162" i="27" s="1"/>
  <c r="T170" i="27"/>
  <c r="U170" i="27"/>
  <c r="S173" i="27"/>
  <c r="U176" i="27"/>
  <c r="S176" i="27"/>
  <c r="V176" i="27" s="1"/>
  <c r="S181" i="27"/>
  <c r="V181" i="27" s="1"/>
  <c r="S182" i="27"/>
  <c r="V182" i="27" s="1"/>
  <c r="T186" i="27"/>
  <c r="U186" i="27"/>
  <c r="S193" i="27"/>
  <c r="V193" i="27" s="1"/>
  <c r="S194" i="27"/>
  <c r="V194" i="27" s="1"/>
  <c r="T198" i="27"/>
  <c r="U198" i="27"/>
  <c r="T205" i="27"/>
  <c r="T210" i="27"/>
  <c r="S210" i="27"/>
  <c r="V210" i="27" s="1"/>
  <c r="S216" i="27"/>
  <c r="V216" i="27" s="1"/>
  <c r="S221" i="27"/>
  <c r="V221" i="27" s="1"/>
  <c r="T226" i="27"/>
  <c r="S226" i="27"/>
  <c r="V226" i="27" s="1"/>
  <c r="U257" i="27"/>
  <c r="T257" i="27"/>
  <c r="U276" i="27"/>
  <c r="T276" i="27"/>
  <c r="S276" i="27"/>
  <c r="V276" i="27" s="1"/>
  <c r="U280" i="27"/>
  <c r="S280" i="27"/>
  <c r="V280" i="27" s="1"/>
  <c r="T290" i="27"/>
  <c r="U290" i="27"/>
  <c r="S290" i="27"/>
  <c r="V290" i="27" s="1"/>
  <c r="U321" i="27"/>
  <c r="T321" i="27"/>
  <c r="U340" i="27"/>
  <c r="T340" i="27"/>
  <c r="S340" i="27"/>
  <c r="V340" i="27" s="1"/>
  <c r="U344" i="27"/>
  <c r="S344" i="27"/>
  <c r="V344" i="27" s="1"/>
  <c r="T354" i="27"/>
  <c r="U354" i="27"/>
  <c r="S354" i="27"/>
  <c r="V354" i="27" s="1"/>
  <c r="U385" i="27"/>
  <c r="T385" i="27"/>
  <c r="U404" i="27"/>
  <c r="T404" i="27"/>
  <c r="S404" i="27"/>
  <c r="V404" i="27" s="1"/>
  <c r="U408" i="27"/>
  <c r="S408" i="27"/>
  <c r="V408" i="27" s="1"/>
  <c r="T418" i="27"/>
  <c r="U418" i="27"/>
  <c r="S418" i="27"/>
  <c r="V418" i="27" s="1"/>
  <c r="T445" i="27"/>
  <c r="U445" i="27"/>
  <c r="T457" i="27"/>
  <c r="U457" i="27"/>
  <c r="U468" i="27"/>
  <c r="T468" i="27"/>
  <c r="S468" i="27"/>
  <c r="V468" i="27" s="1"/>
  <c r="T509" i="27"/>
  <c r="U509" i="27"/>
  <c r="T521" i="27"/>
  <c r="U521" i="27"/>
  <c r="U532" i="27"/>
  <c r="T532" i="27"/>
  <c r="S532" i="27"/>
  <c r="V532" i="27" s="1"/>
  <c r="T573" i="27"/>
  <c r="U573" i="27"/>
  <c r="T585" i="27"/>
  <c r="U585" i="27"/>
  <c r="U596" i="27"/>
  <c r="T596" i="27"/>
  <c r="S596" i="27"/>
  <c r="V596" i="27" s="1"/>
  <c r="U16" i="28"/>
  <c r="T16" i="28"/>
  <c r="S16" i="28"/>
  <c r="V16" i="28" s="1"/>
  <c r="U18" i="28"/>
  <c r="T18" i="28"/>
  <c r="S18" i="28"/>
  <c r="V18" i="28" s="1"/>
  <c r="U20" i="28"/>
  <c r="T20" i="28"/>
  <c r="S20" i="28"/>
  <c r="V20" i="28" s="1"/>
  <c r="U22" i="28"/>
  <c r="T22" i="28"/>
  <c r="S22" i="28"/>
  <c r="V22" i="28" s="1"/>
  <c r="U24" i="28"/>
  <c r="T24" i="28"/>
  <c r="S24" i="28"/>
  <c r="V24" i="28" s="1"/>
  <c r="U26" i="28"/>
  <c r="T26" i="28"/>
  <c r="S26" i="28"/>
  <c r="V26" i="28" s="1"/>
  <c r="U288" i="24"/>
  <c r="U380" i="24"/>
  <c r="S421" i="24"/>
  <c r="V421" i="24" s="1"/>
  <c r="T492" i="24"/>
  <c r="T552" i="24"/>
  <c r="T559" i="24"/>
  <c r="S577" i="24"/>
  <c r="V577" i="24" s="1"/>
  <c r="T15" i="25"/>
  <c r="T16" i="25"/>
  <c r="T46" i="25"/>
  <c r="T74" i="25"/>
  <c r="T82" i="25"/>
  <c r="T110" i="25"/>
  <c r="T138" i="25"/>
  <c r="T146" i="25"/>
  <c r="T174" i="25"/>
  <c r="T202" i="25"/>
  <c r="T214" i="25"/>
  <c r="U215" i="25"/>
  <c r="T230" i="25"/>
  <c r="U231" i="25"/>
  <c r="T246" i="25"/>
  <c r="U247" i="25"/>
  <c r="T262" i="25"/>
  <c r="U263" i="25"/>
  <c r="T278" i="25"/>
  <c r="U279" i="25"/>
  <c r="T294" i="25"/>
  <c r="U295" i="25"/>
  <c r="T310" i="25"/>
  <c r="U311" i="25"/>
  <c r="T326" i="25"/>
  <c r="U327" i="25"/>
  <c r="T342" i="25"/>
  <c r="U343" i="25"/>
  <c r="T358" i="25"/>
  <c r="U359" i="25"/>
  <c r="T374" i="25"/>
  <c r="U375" i="25"/>
  <c r="T398" i="25"/>
  <c r="T406" i="25"/>
  <c r="T434" i="25"/>
  <c r="T462" i="25"/>
  <c r="T470" i="25"/>
  <c r="T498" i="25"/>
  <c r="T526" i="25"/>
  <c r="T534" i="25"/>
  <c r="T562" i="25"/>
  <c r="T590" i="25"/>
  <c r="T598" i="25"/>
  <c r="S25" i="26"/>
  <c r="U31" i="26"/>
  <c r="S62" i="26"/>
  <c r="T69" i="26"/>
  <c r="U126" i="26"/>
  <c r="U198" i="26"/>
  <c r="T221" i="26"/>
  <c r="T237" i="26"/>
  <c r="T253" i="26"/>
  <c r="T269" i="26"/>
  <c r="T285" i="26"/>
  <c r="S291" i="26"/>
  <c r="T314" i="26"/>
  <c r="T329" i="26"/>
  <c r="S339" i="26"/>
  <c r="U342" i="26"/>
  <c r="T345" i="26"/>
  <c r="U351" i="26"/>
  <c r="S354" i="26"/>
  <c r="T362" i="26"/>
  <c r="U383" i="26"/>
  <c r="S386" i="26"/>
  <c r="T474" i="26"/>
  <c r="S534" i="26"/>
  <c r="U542" i="26"/>
  <c r="U554" i="26"/>
  <c r="U587" i="26"/>
  <c r="U594" i="26"/>
  <c r="T52" i="27"/>
  <c r="T64" i="27"/>
  <c r="T84" i="27"/>
  <c r="T96" i="27"/>
  <c r="U98" i="27"/>
  <c r="S113" i="27"/>
  <c r="V113" i="27" s="1"/>
  <c r="T118" i="27"/>
  <c r="U118" i="27"/>
  <c r="T120" i="27"/>
  <c r="U126" i="27"/>
  <c r="T130" i="27"/>
  <c r="S130" i="27"/>
  <c r="V130" i="27" s="1"/>
  <c r="T138" i="27"/>
  <c r="U138" i="27"/>
  <c r="U146" i="27"/>
  <c r="U148" i="27"/>
  <c r="T148" i="27"/>
  <c r="U157" i="27"/>
  <c r="U160" i="27"/>
  <c r="S160" i="27"/>
  <c r="V160" i="27" s="1"/>
  <c r="U168" i="27"/>
  <c r="T168" i="27"/>
  <c r="U173" i="27"/>
  <c r="T174" i="27"/>
  <c r="U174" i="27"/>
  <c r="S177" i="27"/>
  <c r="V177" i="27" s="1"/>
  <c r="U182" i="27"/>
  <c r="U184" i="27"/>
  <c r="T184" i="27"/>
  <c r="U194" i="27"/>
  <c r="U196" i="27"/>
  <c r="T196" i="27"/>
  <c r="U205" i="27"/>
  <c r="U208" i="27"/>
  <c r="S208" i="27"/>
  <c r="V208" i="27" s="1"/>
  <c r="T213" i="27"/>
  <c r="V213" i="27" s="1"/>
  <c r="T216" i="27"/>
  <c r="T221" i="27"/>
  <c r="U224" i="27"/>
  <c r="S224" i="27"/>
  <c r="V224" i="27" s="1"/>
  <c r="U245" i="27"/>
  <c r="T245" i="27"/>
  <c r="U256" i="27"/>
  <c r="T256" i="27"/>
  <c r="S256" i="27"/>
  <c r="V256" i="27" s="1"/>
  <c r="S265" i="27"/>
  <c r="V265" i="27" s="1"/>
  <c r="T266" i="27"/>
  <c r="U266" i="27"/>
  <c r="U268" i="27"/>
  <c r="S268" i="27"/>
  <c r="V268" i="27" s="1"/>
  <c r="T278" i="27"/>
  <c r="U278" i="27"/>
  <c r="S278" i="27"/>
  <c r="V278" i="27" s="1"/>
  <c r="S285" i="27"/>
  <c r="V285" i="27" s="1"/>
  <c r="T286" i="27"/>
  <c r="U286" i="27"/>
  <c r="U309" i="27"/>
  <c r="T309" i="27"/>
  <c r="U320" i="27"/>
  <c r="T320" i="27"/>
  <c r="S320" i="27"/>
  <c r="V320" i="27" s="1"/>
  <c r="S329" i="27"/>
  <c r="V329" i="27" s="1"/>
  <c r="T330" i="27"/>
  <c r="U330" i="27"/>
  <c r="U332" i="27"/>
  <c r="S332" i="27"/>
  <c r="V332" i="27" s="1"/>
  <c r="T342" i="27"/>
  <c r="U342" i="27"/>
  <c r="S342" i="27"/>
  <c r="V342" i="27" s="1"/>
  <c r="S349" i="27"/>
  <c r="V349" i="27" s="1"/>
  <c r="T350" i="27"/>
  <c r="U350" i="27"/>
  <c r="U373" i="27"/>
  <c r="T373" i="27"/>
  <c r="U384" i="27"/>
  <c r="T384" i="27"/>
  <c r="S384" i="27"/>
  <c r="V384" i="27" s="1"/>
  <c r="S393" i="27"/>
  <c r="V393" i="27" s="1"/>
  <c r="T394" i="27"/>
  <c r="U394" i="27"/>
  <c r="U396" i="27"/>
  <c r="S396" i="27"/>
  <c r="V396" i="27" s="1"/>
  <c r="T406" i="27"/>
  <c r="U406" i="27"/>
  <c r="S406" i="27"/>
  <c r="V406" i="27" s="1"/>
  <c r="S413" i="27"/>
  <c r="V413" i="27" s="1"/>
  <c r="T414" i="27"/>
  <c r="U414" i="27"/>
  <c r="T446" i="27"/>
  <c r="S446" i="27"/>
  <c r="V446" i="27" s="1"/>
  <c r="U446" i="27"/>
  <c r="T458" i="27"/>
  <c r="S458" i="27"/>
  <c r="V458" i="27" s="1"/>
  <c r="U458" i="27"/>
  <c r="U480" i="27"/>
  <c r="T480" i="27"/>
  <c r="S480" i="27"/>
  <c r="V480" i="27" s="1"/>
  <c r="T510" i="27"/>
  <c r="S510" i="27"/>
  <c r="V510" i="27" s="1"/>
  <c r="U510" i="27"/>
  <c r="T522" i="27"/>
  <c r="S522" i="27"/>
  <c r="V522" i="27" s="1"/>
  <c r="U522" i="27"/>
  <c r="U544" i="27"/>
  <c r="T544" i="27"/>
  <c r="S544" i="27"/>
  <c r="V544" i="27" s="1"/>
  <c r="T574" i="27"/>
  <c r="S574" i="27"/>
  <c r="V574" i="27" s="1"/>
  <c r="U574" i="27"/>
  <c r="T586" i="27"/>
  <c r="S586" i="27"/>
  <c r="V586" i="27" s="1"/>
  <c r="U586" i="27"/>
  <c r="V98" i="27"/>
  <c r="U116" i="27"/>
  <c r="T116" i="27"/>
  <c r="U128" i="27"/>
  <c r="S128" i="27"/>
  <c r="V128" i="27" s="1"/>
  <c r="U136" i="27"/>
  <c r="T136" i="27"/>
  <c r="V173" i="27"/>
  <c r="T214" i="27"/>
  <c r="S214" i="27"/>
  <c r="V214" i="27" s="1"/>
  <c r="T222" i="27"/>
  <c r="U222" i="27"/>
  <c r="U244" i="27"/>
  <c r="T244" i="27"/>
  <c r="S244" i="27"/>
  <c r="V244" i="27" s="1"/>
  <c r="U248" i="27"/>
  <c r="S248" i="27"/>
  <c r="V248" i="27" s="1"/>
  <c r="T258" i="27"/>
  <c r="U258" i="27"/>
  <c r="S258" i="27"/>
  <c r="V258" i="27" s="1"/>
  <c r="U289" i="27"/>
  <c r="T289" i="27"/>
  <c r="U308" i="27"/>
  <c r="T308" i="27"/>
  <c r="S308" i="27"/>
  <c r="V308" i="27" s="1"/>
  <c r="U312" i="27"/>
  <c r="S312" i="27"/>
  <c r="V312" i="27" s="1"/>
  <c r="T322" i="27"/>
  <c r="U322" i="27"/>
  <c r="S322" i="27"/>
  <c r="V322" i="27" s="1"/>
  <c r="U353" i="27"/>
  <c r="T353" i="27"/>
  <c r="U372" i="27"/>
  <c r="T372" i="27"/>
  <c r="S372" i="27"/>
  <c r="V372" i="27" s="1"/>
  <c r="U376" i="27"/>
  <c r="S376" i="27"/>
  <c r="V376" i="27" s="1"/>
  <c r="T386" i="27"/>
  <c r="U386" i="27"/>
  <c r="S386" i="27"/>
  <c r="V386" i="27" s="1"/>
  <c r="U417" i="27"/>
  <c r="T417" i="27"/>
  <c r="U436" i="27"/>
  <c r="T436" i="27"/>
  <c r="S436" i="27"/>
  <c r="V436" i="27" s="1"/>
  <c r="T477" i="27"/>
  <c r="U477" i="27"/>
  <c r="T489" i="27"/>
  <c r="U489" i="27"/>
  <c r="U500" i="27"/>
  <c r="T500" i="27"/>
  <c r="S500" i="27"/>
  <c r="V500" i="27" s="1"/>
  <c r="T541" i="27"/>
  <c r="U541" i="27"/>
  <c r="T553" i="27"/>
  <c r="U553" i="27"/>
  <c r="U564" i="27"/>
  <c r="T564" i="27"/>
  <c r="S564" i="27"/>
  <c r="V564" i="27" s="1"/>
  <c r="T605" i="27"/>
  <c r="U605" i="27"/>
  <c r="U15" i="28"/>
  <c r="T15" i="28"/>
  <c r="S15" i="28"/>
  <c r="V15" i="28" s="1"/>
  <c r="U17" i="28"/>
  <c r="T17" i="28"/>
  <c r="S17" i="28"/>
  <c r="V17" i="28" s="1"/>
  <c r="U19" i="28"/>
  <c r="T19" i="28"/>
  <c r="S19" i="28"/>
  <c r="V19" i="28" s="1"/>
  <c r="U21" i="28"/>
  <c r="T21" i="28"/>
  <c r="S21" i="28"/>
  <c r="V21" i="28" s="1"/>
  <c r="U23" i="28"/>
  <c r="T23" i="28"/>
  <c r="S23" i="28"/>
  <c r="V23" i="28" s="1"/>
  <c r="U25" i="28"/>
  <c r="T25" i="28"/>
  <c r="S25" i="28"/>
  <c r="V25" i="28" s="1"/>
  <c r="S71" i="24"/>
  <c r="V71" i="24" s="1"/>
  <c r="S176" i="24"/>
  <c r="V176" i="24" s="1"/>
  <c r="S520" i="24"/>
  <c r="V520" i="24" s="1"/>
  <c r="T527" i="24"/>
  <c r="S5" i="25"/>
  <c r="V5" i="25" s="1"/>
  <c r="T8" i="25"/>
  <c r="U12" i="25"/>
  <c r="U13" i="25"/>
  <c r="T22" i="25"/>
  <c r="T23" i="25"/>
  <c r="T24" i="25"/>
  <c r="S28" i="25"/>
  <c r="V28" i="25" s="1"/>
  <c r="S34" i="25"/>
  <c r="V34" i="25" s="1"/>
  <c r="S36" i="25"/>
  <c r="V36" i="25" s="1"/>
  <c r="U40" i="25"/>
  <c r="T42" i="25"/>
  <c r="U44" i="25"/>
  <c r="T50" i="25"/>
  <c r="U52" i="25"/>
  <c r="S62" i="25"/>
  <c r="V62" i="25" s="1"/>
  <c r="S64" i="25"/>
  <c r="V64" i="25" s="1"/>
  <c r="T78" i="25"/>
  <c r="U80" i="25"/>
  <c r="S88" i="25"/>
  <c r="V88" i="25" s="1"/>
  <c r="S92" i="25"/>
  <c r="V92" i="25" s="1"/>
  <c r="S98" i="25"/>
  <c r="V98" i="25" s="1"/>
  <c r="S100" i="25"/>
  <c r="V100" i="25" s="1"/>
  <c r="U104" i="25"/>
  <c r="T106" i="25"/>
  <c r="U108" i="25"/>
  <c r="T114" i="25"/>
  <c r="U116" i="25"/>
  <c r="S126" i="25"/>
  <c r="V126" i="25" s="1"/>
  <c r="S128" i="25"/>
  <c r="V128" i="25" s="1"/>
  <c r="T142" i="25"/>
  <c r="U144" i="25"/>
  <c r="S152" i="25"/>
  <c r="V152" i="25" s="1"/>
  <c r="S156" i="25"/>
  <c r="V156" i="25" s="1"/>
  <c r="S162" i="25"/>
  <c r="V162" i="25" s="1"/>
  <c r="S164" i="25"/>
  <c r="V164" i="25" s="1"/>
  <c r="U168" i="25"/>
  <c r="T170" i="25"/>
  <c r="U172" i="25"/>
  <c r="T178" i="25"/>
  <c r="U180" i="25"/>
  <c r="S190" i="25"/>
  <c r="V190" i="25" s="1"/>
  <c r="S192" i="25"/>
  <c r="V192" i="25" s="1"/>
  <c r="T206" i="25"/>
  <c r="S210" i="25"/>
  <c r="V210" i="25" s="1"/>
  <c r="U212" i="25"/>
  <c r="S216" i="25"/>
  <c r="V216" i="25" s="1"/>
  <c r="T222" i="25"/>
  <c r="S226" i="25"/>
  <c r="V226" i="25" s="1"/>
  <c r="U228" i="25"/>
  <c r="S232" i="25"/>
  <c r="V232" i="25" s="1"/>
  <c r="T238" i="25"/>
  <c r="S242" i="25"/>
  <c r="V242" i="25" s="1"/>
  <c r="U244" i="25"/>
  <c r="S248" i="25"/>
  <c r="V248" i="25" s="1"/>
  <c r="T254" i="25"/>
  <c r="S258" i="25"/>
  <c r="V258" i="25" s="1"/>
  <c r="U260" i="25"/>
  <c r="S264" i="25"/>
  <c r="V264" i="25" s="1"/>
  <c r="T270" i="25"/>
  <c r="S274" i="25"/>
  <c r="V274" i="25" s="1"/>
  <c r="U276" i="25"/>
  <c r="S280" i="25"/>
  <c r="V280" i="25" s="1"/>
  <c r="T286" i="25"/>
  <c r="S290" i="25"/>
  <c r="V290" i="25" s="1"/>
  <c r="U292" i="25"/>
  <c r="S296" i="25"/>
  <c r="V296" i="25" s="1"/>
  <c r="T302" i="25"/>
  <c r="S306" i="25"/>
  <c r="V306" i="25" s="1"/>
  <c r="U308" i="25"/>
  <c r="S312" i="25"/>
  <c r="V312" i="25" s="1"/>
  <c r="T318" i="25"/>
  <c r="S322" i="25"/>
  <c r="V322" i="25" s="1"/>
  <c r="U324" i="25"/>
  <c r="S328" i="25"/>
  <c r="V328" i="25" s="1"/>
  <c r="T334" i="25"/>
  <c r="S338" i="25"/>
  <c r="V338" i="25" s="1"/>
  <c r="U340" i="25"/>
  <c r="S344" i="25"/>
  <c r="V344" i="25" s="1"/>
  <c r="T350" i="25"/>
  <c r="S354" i="25"/>
  <c r="V354" i="25" s="1"/>
  <c r="U356" i="25"/>
  <c r="S360" i="25"/>
  <c r="V360" i="25" s="1"/>
  <c r="T366" i="25"/>
  <c r="S370" i="25"/>
  <c r="V370" i="25" s="1"/>
  <c r="U372" i="25"/>
  <c r="S376" i="25"/>
  <c r="V376" i="25" s="1"/>
  <c r="T382" i="25"/>
  <c r="S386" i="25"/>
  <c r="V386" i="25" s="1"/>
  <c r="S388" i="25"/>
  <c r="V388" i="25" s="1"/>
  <c r="T402" i="25"/>
  <c r="U404" i="25"/>
  <c r="S412" i="25"/>
  <c r="V412" i="25" s="1"/>
  <c r="S416" i="25"/>
  <c r="V416" i="25" s="1"/>
  <c r="S422" i="25"/>
  <c r="V422" i="25" s="1"/>
  <c r="S424" i="25"/>
  <c r="V424" i="25" s="1"/>
  <c r="U428" i="25"/>
  <c r="T430" i="25"/>
  <c r="U432" i="25"/>
  <c r="T438" i="25"/>
  <c r="U440" i="25"/>
  <c r="S450" i="25"/>
  <c r="V450" i="25" s="1"/>
  <c r="S452" i="25"/>
  <c r="V452" i="25" s="1"/>
  <c r="T466" i="25"/>
  <c r="U468" i="25"/>
  <c r="S476" i="25"/>
  <c r="V476" i="25" s="1"/>
  <c r="S480" i="25"/>
  <c r="V480" i="25" s="1"/>
  <c r="S486" i="25"/>
  <c r="V486" i="25" s="1"/>
  <c r="S488" i="25"/>
  <c r="V488" i="25" s="1"/>
  <c r="U492" i="25"/>
  <c r="T494" i="25"/>
  <c r="U496" i="25"/>
  <c r="T502" i="25"/>
  <c r="U504" i="25"/>
  <c r="S514" i="25"/>
  <c r="V514" i="25" s="1"/>
  <c r="S516" i="25"/>
  <c r="V516" i="25" s="1"/>
  <c r="T530" i="25"/>
  <c r="U532" i="25"/>
  <c r="S540" i="25"/>
  <c r="V540" i="25" s="1"/>
  <c r="S544" i="25"/>
  <c r="V544" i="25" s="1"/>
  <c r="S550" i="25"/>
  <c r="V550" i="25" s="1"/>
  <c r="S552" i="25"/>
  <c r="V552" i="25" s="1"/>
  <c r="U556" i="25"/>
  <c r="T558" i="25"/>
  <c r="U560" i="25"/>
  <c r="T566" i="25"/>
  <c r="U568" i="25"/>
  <c r="S578" i="25"/>
  <c r="V578" i="25" s="1"/>
  <c r="S580" i="25"/>
  <c r="V580" i="25" s="1"/>
  <c r="T594" i="25"/>
  <c r="U596" i="25"/>
  <c r="S604" i="25"/>
  <c r="V604" i="25" s="1"/>
  <c r="U23" i="26"/>
  <c r="U38" i="26"/>
  <c r="T46" i="26"/>
  <c r="S53" i="26"/>
  <c r="V53" i="26" s="1"/>
  <c r="S70" i="26"/>
  <c r="S82" i="26"/>
  <c r="U83" i="26"/>
  <c r="S86" i="26"/>
  <c r="S89" i="26"/>
  <c r="T222" i="26"/>
  <c r="T229" i="26"/>
  <c r="T238" i="26"/>
  <c r="V238" i="26" s="1"/>
  <c r="T245" i="26"/>
  <c r="T254" i="26"/>
  <c r="T261" i="26"/>
  <c r="T270" i="26"/>
  <c r="T277" i="26"/>
  <c r="T286" i="26"/>
  <c r="V286" i="26" s="1"/>
  <c r="S315" i="26"/>
  <c r="S330" i="26"/>
  <c r="U335" i="26"/>
  <c r="S338" i="26"/>
  <c r="T346" i="26"/>
  <c r="S355" i="26"/>
  <c r="U358" i="26"/>
  <c r="T361" i="26"/>
  <c r="S458" i="26"/>
  <c r="T490" i="26"/>
  <c r="T522" i="26"/>
  <c r="U538" i="26"/>
  <c r="S543" i="26"/>
  <c r="S555" i="26"/>
  <c r="S558" i="26"/>
  <c r="T574" i="26"/>
  <c r="U16" i="27"/>
  <c r="S17" i="27"/>
  <c r="V17" i="27" s="1"/>
  <c r="U20" i="27"/>
  <c r="S21" i="27"/>
  <c r="V21" i="27" s="1"/>
  <c r="U24" i="27"/>
  <c r="S25" i="27"/>
  <c r="V25" i="27" s="1"/>
  <c r="S30" i="27"/>
  <c r="V30" i="27" s="1"/>
  <c r="T32" i="27"/>
  <c r="U34" i="27"/>
  <c r="S38" i="27"/>
  <c r="V38" i="27" s="1"/>
  <c r="S42" i="27"/>
  <c r="V42" i="27" s="1"/>
  <c r="T48" i="27"/>
  <c r="U50" i="27"/>
  <c r="S60" i="27"/>
  <c r="V60" i="27" s="1"/>
  <c r="S62" i="27"/>
  <c r="V62" i="27" s="1"/>
  <c r="T68" i="27"/>
  <c r="U70" i="27"/>
  <c r="S72" i="27"/>
  <c r="V72" i="27" s="1"/>
  <c r="S74" i="27"/>
  <c r="V74" i="27" s="1"/>
  <c r="T80" i="27"/>
  <c r="U82" i="27"/>
  <c r="S92" i="27"/>
  <c r="S94" i="27"/>
  <c r="V94" i="27" s="1"/>
  <c r="T104" i="27"/>
  <c r="U106" i="27"/>
  <c r="S108" i="27"/>
  <c r="V108" i="27" s="1"/>
  <c r="U109" i="27"/>
  <c r="S117" i="27"/>
  <c r="V117" i="27" s="1"/>
  <c r="S118" i="27"/>
  <c r="V118" i="27" s="1"/>
  <c r="S129" i="27"/>
  <c r="V129" i="27" s="1"/>
  <c r="S137" i="27"/>
  <c r="V137" i="27" s="1"/>
  <c r="T142" i="27"/>
  <c r="S142" i="27"/>
  <c r="V142" i="27" s="1"/>
  <c r="T164" i="27"/>
  <c r="U172" i="27"/>
  <c r="S172" i="27"/>
  <c r="V172" i="27" s="1"/>
  <c r="T176" i="27"/>
  <c r="T178" i="27"/>
  <c r="S178" i="27"/>
  <c r="V178" i="27" s="1"/>
  <c r="T190" i="27"/>
  <c r="S190" i="27"/>
  <c r="V190" i="27" s="1"/>
  <c r="U220" i="27"/>
  <c r="T220" i="27"/>
  <c r="T234" i="27"/>
  <c r="U234" i="27"/>
  <c r="U236" i="27"/>
  <c r="S236" i="27"/>
  <c r="V236" i="27" s="1"/>
  <c r="T246" i="27"/>
  <c r="U246" i="27"/>
  <c r="S246" i="27"/>
  <c r="V246" i="27" s="1"/>
  <c r="T254" i="27"/>
  <c r="U254" i="27"/>
  <c r="U277" i="27"/>
  <c r="T277" i="27"/>
  <c r="U288" i="27"/>
  <c r="T288" i="27"/>
  <c r="S288" i="27"/>
  <c r="V288" i="27" s="1"/>
  <c r="T298" i="27"/>
  <c r="U298" i="27"/>
  <c r="U300" i="27"/>
  <c r="S300" i="27"/>
  <c r="V300" i="27" s="1"/>
  <c r="T310" i="27"/>
  <c r="U310" i="27"/>
  <c r="S310" i="27"/>
  <c r="V310" i="27" s="1"/>
  <c r="T318" i="27"/>
  <c r="U318" i="27"/>
  <c r="U341" i="27"/>
  <c r="T341" i="27"/>
  <c r="U352" i="27"/>
  <c r="T352" i="27"/>
  <c r="S352" i="27"/>
  <c r="V352" i="27" s="1"/>
  <c r="T362" i="27"/>
  <c r="U362" i="27"/>
  <c r="U364" i="27"/>
  <c r="S364" i="27"/>
  <c r="V364" i="27" s="1"/>
  <c r="T374" i="27"/>
  <c r="U374" i="27"/>
  <c r="S374" i="27"/>
  <c r="V374" i="27" s="1"/>
  <c r="T382" i="27"/>
  <c r="U382" i="27"/>
  <c r="U405" i="27"/>
  <c r="T405" i="27"/>
  <c r="T408" i="27"/>
  <c r="U416" i="27"/>
  <c r="T416" i="27"/>
  <c r="S416" i="27"/>
  <c r="V416" i="27" s="1"/>
  <c r="T426" i="27"/>
  <c r="U426" i="27"/>
  <c r="U448" i="27"/>
  <c r="T448" i="27"/>
  <c r="S448" i="27"/>
  <c r="V448" i="27" s="1"/>
  <c r="T478" i="27"/>
  <c r="S478" i="27"/>
  <c r="V478" i="27" s="1"/>
  <c r="U478" i="27"/>
  <c r="T490" i="27"/>
  <c r="S490" i="27"/>
  <c r="V490" i="27" s="1"/>
  <c r="U490" i="27"/>
  <c r="U512" i="27"/>
  <c r="T512" i="27"/>
  <c r="S512" i="27"/>
  <c r="V512" i="27" s="1"/>
  <c r="T542" i="27"/>
  <c r="S542" i="27"/>
  <c r="V542" i="27" s="1"/>
  <c r="U542" i="27"/>
  <c r="T554" i="27"/>
  <c r="S554" i="27"/>
  <c r="V554" i="27" s="1"/>
  <c r="U554" i="27"/>
  <c r="U576" i="27"/>
  <c r="T576" i="27"/>
  <c r="S576" i="27"/>
  <c r="V576" i="27" s="1"/>
  <c r="T232" i="27"/>
  <c r="T252" i="27"/>
  <c r="T264" i="27"/>
  <c r="T284" i="27"/>
  <c r="T296" i="27"/>
  <c r="T316" i="27"/>
  <c r="T328" i="27"/>
  <c r="T348" i="27"/>
  <c r="T360" i="27"/>
  <c r="T380" i="27"/>
  <c r="T392" i="27"/>
  <c r="T412" i="27"/>
  <c r="T424" i="27"/>
  <c r="T437" i="27"/>
  <c r="S438" i="27"/>
  <c r="V438" i="27" s="1"/>
  <c r="T444" i="27"/>
  <c r="T449" i="27"/>
  <c r="S450" i="27"/>
  <c r="V450" i="27" s="1"/>
  <c r="T456" i="27"/>
  <c r="T469" i="27"/>
  <c r="S470" i="27"/>
  <c r="V470" i="27" s="1"/>
  <c r="T476" i="27"/>
  <c r="T481" i="27"/>
  <c r="S482" i="27"/>
  <c r="V482" i="27" s="1"/>
  <c r="T488" i="27"/>
  <c r="T501" i="27"/>
  <c r="S502" i="27"/>
  <c r="V502" i="27" s="1"/>
  <c r="T508" i="27"/>
  <c r="T513" i="27"/>
  <c r="S514" i="27"/>
  <c r="V514" i="27" s="1"/>
  <c r="T520" i="27"/>
  <c r="T533" i="27"/>
  <c r="S534" i="27"/>
  <c r="V534" i="27" s="1"/>
  <c r="T540" i="27"/>
  <c r="T545" i="27"/>
  <c r="S546" i="27"/>
  <c r="V546" i="27" s="1"/>
  <c r="T552" i="27"/>
  <c r="T565" i="27"/>
  <c r="S566" i="27"/>
  <c r="V566" i="27" s="1"/>
  <c r="T572" i="27"/>
  <c r="T577" i="27"/>
  <c r="S578" i="27"/>
  <c r="V578" i="27" s="1"/>
  <c r="T584" i="27"/>
  <c r="T597" i="27"/>
  <c r="S598" i="27"/>
  <c r="V598" i="27" s="1"/>
  <c r="T604" i="27"/>
  <c r="T5" i="28"/>
  <c r="T27" i="28"/>
  <c r="S28" i="28"/>
  <c r="V28" i="28" s="1"/>
  <c r="T34" i="28"/>
  <c r="U35" i="28"/>
  <c r="U36" i="28"/>
  <c r="S46" i="28"/>
  <c r="V46" i="28" s="1"/>
  <c r="T47" i="28"/>
  <c r="V47" i="28" s="1"/>
  <c r="U48" i="28"/>
  <c r="S50" i="28"/>
  <c r="V50" i="28" s="1"/>
  <c r="T51" i="28"/>
  <c r="S52" i="28"/>
  <c r="V52" i="28" s="1"/>
  <c r="T58" i="28"/>
  <c r="U59" i="28"/>
  <c r="U60" i="28"/>
  <c r="S62" i="28"/>
  <c r="V62" i="28" s="1"/>
  <c r="T63" i="28"/>
  <c r="S64" i="28"/>
  <c r="V64" i="28" s="1"/>
  <c r="T70" i="28"/>
  <c r="U71" i="28"/>
  <c r="U72" i="28"/>
  <c r="S82" i="28"/>
  <c r="V82" i="28" s="1"/>
  <c r="T83" i="28"/>
  <c r="S84" i="28"/>
  <c r="V84" i="28" s="1"/>
  <c r="T90" i="28"/>
  <c r="U91" i="28"/>
  <c r="U92" i="28"/>
  <c r="S94" i="28"/>
  <c r="V94" i="28" s="1"/>
  <c r="T95" i="28"/>
  <c r="S96" i="28"/>
  <c r="V96" i="28" s="1"/>
  <c r="T102" i="28"/>
  <c r="U103" i="28"/>
  <c r="U104" i="28"/>
  <c r="S114" i="28"/>
  <c r="V114" i="28" s="1"/>
  <c r="T115" i="28"/>
  <c r="S116" i="28"/>
  <c r="V116" i="28" s="1"/>
  <c r="T122" i="28"/>
  <c r="S126" i="28"/>
  <c r="T127" i="28"/>
  <c r="S128" i="28"/>
  <c r="V128" i="28" s="1"/>
  <c r="T134" i="28"/>
  <c r="U135" i="28"/>
  <c r="U136" i="28"/>
  <c r="S138" i="28"/>
  <c r="V138" i="28" s="1"/>
  <c r="T139" i="28"/>
  <c r="S140" i="28"/>
  <c r="V140" i="28" s="1"/>
  <c r="T146" i="28"/>
  <c r="U147" i="28"/>
  <c r="U148" i="28"/>
  <c r="S158" i="28"/>
  <c r="V158" i="28" s="1"/>
  <c r="T159" i="28"/>
  <c r="S160" i="28"/>
  <c r="V160" i="28" s="1"/>
  <c r="T166" i="28"/>
  <c r="U167" i="28"/>
  <c r="U168" i="28"/>
  <c r="S170" i="28"/>
  <c r="V170" i="28" s="1"/>
  <c r="T171" i="28"/>
  <c r="S172" i="28"/>
  <c r="V172" i="28" s="1"/>
  <c r="T178" i="28"/>
  <c r="U179" i="28"/>
  <c r="U180" i="28"/>
  <c r="T181" i="28"/>
  <c r="S182" i="28"/>
  <c r="V182" i="28" s="1"/>
  <c r="T184" i="28"/>
  <c r="T185" i="28"/>
  <c r="S186" i="28"/>
  <c r="V186" i="28" s="1"/>
  <c r="T188" i="28"/>
  <c r="T189" i="28"/>
  <c r="S190" i="28"/>
  <c r="V190" i="28" s="1"/>
  <c r="T192" i="28"/>
  <c r="T193" i="28"/>
  <c r="S194" i="28"/>
  <c r="V194" i="28" s="1"/>
  <c r="T196" i="28"/>
  <c r="T197" i="28"/>
  <c r="S198" i="28"/>
  <c r="V198" i="28" s="1"/>
  <c r="T200" i="28"/>
  <c r="T201" i="28"/>
  <c r="S202" i="28"/>
  <c r="V202" i="28" s="1"/>
  <c r="T204" i="28"/>
  <c r="T205" i="28"/>
  <c r="S206" i="28"/>
  <c r="V206" i="28" s="1"/>
  <c r="T208" i="28"/>
  <c r="T209" i="28"/>
  <c r="S210" i="28"/>
  <c r="V210" i="28" s="1"/>
  <c r="T212" i="28"/>
  <c r="T213" i="28"/>
  <c r="S214" i="28"/>
  <c r="V214" i="28" s="1"/>
  <c r="T216" i="28"/>
  <c r="T217" i="28"/>
  <c r="S218" i="28"/>
  <c r="V218" i="28" s="1"/>
  <c r="T220" i="28"/>
  <c r="T221" i="28"/>
  <c r="S222" i="28"/>
  <c r="V222" i="28" s="1"/>
  <c r="T224" i="28"/>
  <c r="T225" i="28"/>
  <c r="S226" i="28"/>
  <c r="V226" i="28" s="1"/>
  <c r="T228" i="28"/>
  <c r="T229" i="28"/>
  <c r="S230" i="28"/>
  <c r="V230" i="28" s="1"/>
  <c r="T232" i="28"/>
  <c r="T233" i="28"/>
  <c r="S234" i="28"/>
  <c r="V234" i="28" s="1"/>
  <c r="T236" i="28"/>
  <c r="T237" i="28"/>
  <c r="S238" i="28"/>
  <c r="V238" i="28" s="1"/>
  <c r="T240" i="28"/>
  <c r="T241" i="28"/>
  <c r="S242" i="28"/>
  <c r="V242" i="28" s="1"/>
  <c r="T244" i="28"/>
  <c r="T245" i="28"/>
  <c r="S246" i="28"/>
  <c r="V246" i="28" s="1"/>
  <c r="T248" i="28"/>
  <c r="T249" i="28"/>
  <c r="S250" i="28"/>
  <c r="V250" i="28" s="1"/>
  <c r="T252" i="28"/>
  <c r="T253" i="28"/>
  <c r="S254" i="28"/>
  <c r="V254" i="28" s="1"/>
  <c r="T256" i="28"/>
  <c r="T257" i="28"/>
  <c r="S258" i="28"/>
  <c r="V258" i="28" s="1"/>
  <c r="T260" i="28"/>
  <c r="T261" i="28"/>
  <c r="S262" i="28"/>
  <c r="V262" i="28" s="1"/>
  <c r="T264" i="28"/>
  <c r="T265" i="28"/>
  <c r="S266" i="28"/>
  <c r="V266" i="28" s="1"/>
  <c r="T268" i="28"/>
  <c r="T269" i="28"/>
  <c r="S270" i="28"/>
  <c r="V270" i="28" s="1"/>
  <c r="T272" i="28"/>
  <c r="T273" i="28"/>
  <c r="S274" i="28"/>
  <c r="V274" i="28" s="1"/>
  <c r="T276" i="28"/>
  <c r="T277" i="28"/>
  <c r="S278" i="28"/>
  <c r="V278" i="28" s="1"/>
  <c r="T280" i="28"/>
  <c r="T281" i="28"/>
  <c r="S282" i="28"/>
  <c r="V282" i="28" s="1"/>
  <c r="T284" i="28"/>
  <c r="T285" i="28"/>
  <c r="S286" i="28"/>
  <c r="V286" i="28" s="1"/>
  <c r="T288" i="28"/>
  <c r="T289" i="28"/>
  <c r="S290" i="28"/>
  <c r="V290" i="28" s="1"/>
  <c r="T292" i="28"/>
  <c r="T293" i="28"/>
  <c r="S294" i="28"/>
  <c r="V294" i="28" s="1"/>
  <c r="T296" i="28"/>
  <c r="T297" i="28"/>
  <c r="S298" i="28"/>
  <c r="V298" i="28" s="1"/>
  <c r="T300" i="28"/>
  <c r="T301" i="28"/>
  <c r="S302" i="28"/>
  <c r="V302" i="28" s="1"/>
  <c r="T304" i="28"/>
  <c r="T305" i="28"/>
  <c r="S306" i="28"/>
  <c r="V306" i="28" s="1"/>
  <c r="T308" i="28"/>
  <c r="T309" i="28"/>
  <c r="S310" i="28"/>
  <c r="V310" i="28" s="1"/>
  <c r="T312" i="28"/>
  <c r="T313" i="28"/>
  <c r="S314" i="28"/>
  <c r="V314" i="28" s="1"/>
  <c r="T316" i="28"/>
  <c r="T317" i="28"/>
  <c r="S318" i="28"/>
  <c r="V318" i="28" s="1"/>
  <c r="T320" i="28"/>
  <c r="T321" i="28"/>
  <c r="S322" i="28"/>
  <c r="V322" i="28" s="1"/>
  <c r="T324" i="28"/>
  <c r="S326" i="28"/>
  <c r="V326" i="28" s="1"/>
  <c r="T328" i="28"/>
  <c r="S330" i="28"/>
  <c r="V330" i="28" s="1"/>
  <c r="T332" i="28"/>
  <c r="S334" i="28"/>
  <c r="V334" i="28" s="1"/>
  <c r="T336" i="28"/>
  <c r="S338" i="28"/>
  <c r="V338" i="28" s="1"/>
  <c r="T340" i="28"/>
  <c r="S342" i="28"/>
  <c r="V342" i="28" s="1"/>
  <c r="T344" i="28"/>
  <c r="S346" i="28"/>
  <c r="V346" i="28" s="1"/>
  <c r="T348" i="28"/>
  <c r="S350" i="28"/>
  <c r="V350" i="28" s="1"/>
  <c r="T352" i="28"/>
  <c r="S354" i="28"/>
  <c r="V354" i="28" s="1"/>
  <c r="T356" i="28"/>
  <c r="S358" i="28"/>
  <c r="V358" i="28" s="1"/>
  <c r="T360" i="28"/>
  <c r="S362" i="28"/>
  <c r="V362" i="28" s="1"/>
  <c r="T364" i="28"/>
  <c r="S366" i="28"/>
  <c r="V366" i="28" s="1"/>
  <c r="T368" i="28"/>
  <c r="S370" i="28"/>
  <c r="V370" i="28" s="1"/>
  <c r="T372" i="28"/>
  <c r="S374" i="28"/>
  <c r="V374" i="28" s="1"/>
  <c r="T376" i="28"/>
  <c r="S378" i="28"/>
  <c r="V378" i="28" s="1"/>
  <c r="T380" i="28"/>
  <c r="S382" i="28"/>
  <c r="V382" i="28" s="1"/>
  <c r="T384" i="28"/>
  <c r="S386" i="28"/>
  <c r="V386" i="28" s="1"/>
  <c r="T388" i="28"/>
  <c r="S390" i="28"/>
  <c r="V390" i="28" s="1"/>
  <c r="T392" i="28"/>
  <c r="S394" i="28"/>
  <c r="V394" i="28" s="1"/>
  <c r="T396" i="28"/>
  <c r="S398" i="28"/>
  <c r="V398" i="28" s="1"/>
  <c r="T400" i="28"/>
  <c r="S402" i="28"/>
  <c r="V402" i="28" s="1"/>
  <c r="T404" i="28"/>
  <c r="S406" i="28"/>
  <c r="V406" i="28" s="1"/>
  <c r="T408" i="28"/>
  <c r="S410" i="28"/>
  <c r="V410" i="28" s="1"/>
  <c r="T412" i="28"/>
  <c r="S414" i="28"/>
  <c r="V414" i="28" s="1"/>
  <c r="T416" i="28"/>
  <c r="S418" i="28"/>
  <c r="V418" i="28" s="1"/>
  <c r="T420" i="28"/>
  <c r="S422" i="28"/>
  <c r="V422" i="28" s="1"/>
  <c r="T424" i="28"/>
  <c r="S426" i="28"/>
  <c r="V426" i="28" s="1"/>
  <c r="T428" i="28"/>
  <c r="S430" i="28"/>
  <c r="V430" i="28" s="1"/>
  <c r="T432" i="28"/>
  <c r="S434" i="28"/>
  <c r="V434" i="28" s="1"/>
  <c r="T436" i="28"/>
  <c r="S438" i="28"/>
  <c r="V438" i="28" s="1"/>
  <c r="T444" i="28"/>
  <c r="T447" i="28"/>
  <c r="U448" i="28"/>
  <c r="U449" i="28"/>
  <c r="T456" i="28"/>
  <c r="U460" i="28"/>
  <c r="U461" i="28"/>
  <c r="S467" i="28"/>
  <c r="V467" i="28" s="1"/>
  <c r="T468" i="28"/>
  <c r="U472" i="28"/>
  <c r="U473" i="28"/>
  <c r="T483" i="28"/>
  <c r="U484" i="28"/>
  <c r="U485" i="28"/>
  <c r="S495" i="28"/>
  <c r="V495" i="28" s="1"/>
  <c r="T496" i="28"/>
  <c r="T508" i="28"/>
  <c r="T511" i="28"/>
  <c r="U512" i="28"/>
  <c r="U513" i="28"/>
  <c r="T520" i="28"/>
  <c r="U524" i="28"/>
  <c r="U525" i="28"/>
  <c r="S531" i="28"/>
  <c r="V531" i="28" s="1"/>
  <c r="T532" i="28"/>
  <c r="U536" i="28"/>
  <c r="U537" i="28"/>
  <c r="T547" i="28"/>
  <c r="U548" i="28"/>
  <c r="U549" i="28"/>
  <c r="U560" i="28"/>
  <c r="U561" i="28"/>
  <c r="U568" i="28"/>
  <c r="U569" i="28"/>
  <c r="T572" i="28"/>
  <c r="S574" i="28"/>
  <c r="V574" i="28" s="1"/>
  <c r="S581" i="28"/>
  <c r="V581" i="28" s="1"/>
  <c r="S582" i="28"/>
  <c r="V582" i="28" s="1"/>
  <c r="T584" i="28"/>
  <c r="S586" i="28"/>
  <c r="V586" i="28" s="1"/>
  <c r="S592" i="28"/>
  <c r="V592" i="28" s="1"/>
  <c r="T593" i="28"/>
  <c r="U596" i="28"/>
  <c r="T600" i="28"/>
  <c r="S605" i="28"/>
  <c r="V605" i="28" s="1"/>
  <c r="S7" i="29"/>
  <c r="S10" i="29"/>
  <c r="V10" i="29" s="1"/>
  <c r="S11" i="29"/>
  <c r="V11" i="29" s="1"/>
  <c r="S27" i="29"/>
  <c r="V27" i="29" s="1"/>
  <c r="S33" i="29"/>
  <c r="V33" i="29" s="1"/>
  <c r="S36" i="29"/>
  <c r="V36" i="29" s="1"/>
  <c r="T39" i="29"/>
  <c r="T47" i="29"/>
  <c r="S53" i="29"/>
  <c r="V53" i="29" s="1"/>
  <c r="S69" i="29"/>
  <c r="V69" i="29" s="1"/>
  <c r="T76" i="29"/>
  <c r="S76" i="29"/>
  <c r="V76" i="29" s="1"/>
  <c r="U79" i="29"/>
  <c r="U83" i="29"/>
  <c r="T88" i="29"/>
  <c r="S88" i="29"/>
  <c r="V88" i="29" s="1"/>
  <c r="S104" i="29"/>
  <c r="V104" i="29" s="1"/>
  <c r="T107" i="29"/>
  <c r="S115" i="29"/>
  <c r="V115" i="29" s="1"/>
  <c r="T116" i="29"/>
  <c r="U116" i="29"/>
  <c r="T145" i="29"/>
  <c r="S145" i="29"/>
  <c r="V145" i="29" s="1"/>
  <c r="T152" i="29"/>
  <c r="U152" i="29"/>
  <c r="S152" i="29"/>
  <c r="V152" i="29" s="1"/>
  <c r="T165" i="29"/>
  <c r="S165" i="29"/>
  <c r="V165" i="29" s="1"/>
  <c r="T189" i="29"/>
  <c r="S189" i="29"/>
  <c r="V189" i="29" s="1"/>
  <c r="S428" i="27"/>
  <c r="V428" i="27" s="1"/>
  <c r="U438" i="27"/>
  <c r="S440" i="27"/>
  <c r="V440" i="27" s="1"/>
  <c r="U450" i="27"/>
  <c r="S460" i="27"/>
  <c r="V460" i="27" s="1"/>
  <c r="U470" i="27"/>
  <c r="S472" i="27"/>
  <c r="V472" i="27" s="1"/>
  <c r="U482" i="27"/>
  <c r="S492" i="27"/>
  <c r="V492" i="27" s="1"/>
  <c r="U502" i="27"/>
  <c r="S504" i="27"/>
  <c r="V504" i="27" s="1"/>
  <c r="U514" i="27"/>
  <c r="S524" i="27"/>
  <c r="V524" i="27" s="1"/>
  <c r="U534" i="27"/>
  <c r="S536" i="27"/>
  <c r="V536" i="27" s="1"/>
  <c r="U546" i="27"/>
  <c r="S556" i="27"/>
  <c r="V556" i="27" s="1"/>
  <c r="U566" i="27"/>
  <c r="S568" i="27"/>
  <c r="V568" i="27" s="1"/>
  <c r="U578" i="27"/>
  <c r="S588" i="27"/>
  <c r="V588" i="27" s="1"/>
  <c r="U598" i="27"/>
  <c r="S600" i="27"/>
  <c r="V600" i="27" s="1"/>
  <c r="S9" i="28"/>
  <c r="V9" i="28" s="1"/>
  <c r="U28" i="28"/>
  <c r="S38" i="28"/>
  <c r="V38" i="28" s="1"/>
  <c r="T46" i="28"/>
  <c r="U47" i="28"/>
  <c r="V48" i="28"/>
  <c r="T50" i="28"/>
  <c r="U52" i="28"/>
  <c r="S54" i="28"/>
  <c r="V54" i="28" s="1"/>
  <c r="T62" i="28"/>
  <c r="U64" i="28"/>
  <c r="S74" i="28"/>
  <c r="V74" i="28" s="1"/>
  <c r="T82" i="28"/>
  <c r="U84" i="28"/>
  <c r="S86" i="28"/>
  <c r="V86" i="28" s="1"/>
  <c r="T94" i="28"/>
  <c r="U96" i="28"/>
  <c r="S106" i="28"/>
  <c r="V106" i="28" s="1"/>
  <c r="T114" i="28"/>
  <c r="U116" i="28"/>
  <c r="S118" i="28"/>
  <c r="V118" i="28" s="1"/>
  <c r="T126" i="28"/>
  <c r="U128" i="28"/>
  <c r="S130" i="28"/>
  <c r="V130" i="28" s="1"/>
  <c r="T138" i="28"/>
  <c r="U140" i="28"/>
  <c r="S150" i="28"/>
  <c r="T158" i="28"/>
  <c r="U160" i="28"/>
  <c r="S162" i="28"/>
  <c r="V162" i="28" s="1"/>
  <c r="T170" i="28"/>
  <c r="U172" i="28"/>
  <c r="U182" i="28"/>
  <c r="U184" i="28"/>
  <c r="U186" i="28"/>
  <c r="U188" i="28"/>
  <c r="U190" i="28"/>
  <c r="U192" i="28"/>
  <c r="U194" i="28"/>
  <c r="U196" i="28"/>
  <c r="U198" i="28"/>
  <c r="U200" i="28"/>
  <c r="U202" i="28"/>
  <c r="U204" i="28"/>
  <c r="U206" i="28"/>
  <c r="U208" i="28"/>
  <c r="U210" i="28"/>
  <c r="U212" i="28"/>
  <c r="U214" i="28"/>
  <c r="U216" i="28"/>
  <c r="U218" i="28"/>
  <c r="U220" i="28"/>
  <c r="U222" i="28"/>
  <c r="U224" i="28"/>
  <c r="U226" i="28"/>
  <c r="U228" i="28"/>
  <c r="U230" i="28"/>
  <c r="U232" i="28"/>
  <c r="U234" i="28"/>
  <c r="U236" i="28"/>
  <c r="U238" i="28"/>
  <c r="U240" i="28"/>
  <c r="U242" i="28"/>
  <c r="U244" i="28"/>
  <c r="U246" i="28"/>
  <c r="U248" i="28"/>
  <c r="U250" i="28"/>
  <c r="U252" i="28"/>
  <c r="U254" i="28"/>
  <c r="U256" i="28"/>
  <c r="U258" i="28"/>
  <c r="U260" i="28"/>
  <c r="U262" i="28"/>
  <c r="U264" i="28"/>
  <c r="U266" i="28"/>
  <c r="U268" i="28"/>
  <c r="U270" i="28"/>
  <c r="U272" i="28"/>
  <c r="U274" i="28"/>
  <c r="U276" i="28"/>
  <c r="U278" i="28"/>
  <c r="U280" i="28"/>
  <c r="U282" i="28"/>
  <c r="U284" i="28"/>
  <c r="U286" i="28"/>
  <c r="U288" i="28"/>
  <c r="U290" i="28"/>
  <c r="U292" i="28"/>
  <c r="U294" i="28"/>
  <c r="U296" i="28"/>
  <c r="U298" i="28"/>
  <c r="U300" i="28"/>
  <c r="U302" i="28"/>
  <c r="U304" i="28"/>
  <c r="U306" i="28"/>
  <c r="U308" i="28"/>
  <c r="U310" i="28"/>
  <c r="U312" i="28"/>
  <c r="U314" i="28"/>
  <c r="U316" i="28"/>
  <c r="U318" i="28"/>
  <c r="U320" i="28"/>
  <c r="U322" i="28"/>
  <c r="U324" i="28"/>
  <c r="U326" i="28"/>
  <c r="U328" i="28"/>
  <c r="U330" i="28"/>
  <c r="U332" i="28"/>
  <c r="U334" i="28"/>
  <c r="U336" i="28"/>
  <c r="U338" i="28"/>
  <c r="U340" i="28"/>
  <c r="U342" i="28"/>
  <c r="U344" i="28"/>
  <c r="U346" i="28"/>
  <c r="U348" i="28"/>
  <c r="U350" i="28"/>
  <c r="U352" i="28"/>
  <c r="U354" i="28"/>
  <c r="U356" i="28"/>
  <c r="U358" i="28"/>
  <c r="U360" i="28"/>
  <c r="U362" i="28"/>
  <c r="U364" i="28"/>
  <c r="U366" i="28"/>
  <c r="U368" i="28"/>
  <c r="U370" i="28"/>
  <c r="U372" i="28"/>
  <c r="U374" i="28"/>
  <c r="U376" i="28"/>
  <c r="U378" i="28"/>
  <c r="U380" i="28"/>
  <c r="U382" i="28"/>
  <c r="U384" i="28"/>
  <c r="U386" i="28"/>
  <c r="U388" i="28"/>
  <c r="U390" i="28"/>
  <c r="U392" i="28"/>
  <c r="U394" i="28"/>
  <c r="U396" i="28"/>
  <c r="U398" i="28"/>
  <c r="U400" i="28"/>
  <c r="U402" i="28"/>
  <c r="U404" i="28"/>
  <c r="U406" i="28"/>
  <c r="U408" i="28"/>
  <c r="U410" i="28"/>
  <c r="U412" i="28"/>
  <c r="U414" i="28"/>
  <c r="U416" i="28"/>
  <c r="U418" i="28"/>
  <c r="T5" i="29"/>
  <c r="S5" i="29"/>
  <c r="V7" i="29"/>
  <c r="T13" i="29"/>
  <c r="S13" i="29"/>
  <c r="V13" i="29" s="1"/>
  <c r="T40" i="29"/>
  <c r="U40" i="29"/>
  <c r="T77" i="29"/>
  <c r="S77" i="29"/>
  <c r="T80" i="29"/>
  <c r="S80" i="29"/>
  <c r="V80" i="29" s="1"/>
  <c r="T101" i="29"/>
  <c r="S101" i="29"/>
  <c r="V101" i="29" s="1"/>
  <c r="T108" i="29"/>
  <c r="U108" i="29"/>
  <c r="T113" i="29"/>
  <c r="S113" i="29"/>
  <c r="V113" i="29" s="1"/>
  <c r="T121" i="29"/>
  <c r="S121" i="29"/>
  <c r="V121" i="29" s="1"/>
  <c r="T125" i="29"/>
  <c r="S125" i="29"/>
  <c r="T133" i="29"/>
  <c r="S133" i="29"/>
  <c r="V133" i="29" s="1"/>
  <c r="T157" i="29"/>
  <c r="S157" i="29"/>
  <c r="V157" i="29" s="1"/>
  <c r="S448" i="28"/>
  <c r="V448" i="28" s="1"/>
  <c r="S460" i="28"/>
  <c r="V460" i="28" s="1"/>
  <c r="T465" i="28"/>
  <c r="S472" i="28"/>
  <c r="V472" i="28" s="1"/>
  <c r="T477" i="28"/>
  <c r="S484" i="28"/>
  <c r="V484" i="28" s="1"/>
  <c r="T489" i="28"/>
  <c r="T501" i="28"/>
  <c r="S512" i="28"/>
  <c r="V512" i="28" s="1"/>
  <c r="S524" i="28"/>
  <c r="V524" i="28" s="1"/>
  <c r="T529" i="28"/>
  <c r="S536" i="28"/>
  <c r="V536" i="28" s="1"/>
  <c r="T541" i="28"/>
  <c r="S548" i="28"/>
  <c r="V548" i="28" s="1"/>
  <c r="T557" i="28"/>
  <c r="S560" i="28"/>
  <c r="V560" i="28" s="1"/>
  <c r="S568" i="28"/>
  <c r="V568" i="28" s="1"/>
  <c r="S601" i="28"/>
  <c r="V601" i="28" s="1"/>
  <c r="T12" i="29"/>
  <c r="S12" i="29"/>
  <c r="V12" i="29" s="1"/>
  <c r="T28" i="29"/>
  <c r="U28" i="29"/>
  <c r="T64" i="29"/>
  <c r="U64" i="29"/>
  <c r="T72" i="29"/>
  <c r="U72" i="29"/>
  <c r="S75" i="29"/>
  <c r="V75" i="29" s="1"/>
  <c r="S83" i="29"/>
  <c r="V83" i="29" s="1"/>
  <c r="S87" i="29"/>
  <c r="V87" i="29" s="1"/>
  <c r="T89" i="29"/>
  <c r="S89" i="29"/>
  <c r="V89" i="29" s="1"/>
  <c r="U183" i="29"/>
  <c r="T183" i="29"/>
  <c r="T209" i="29"/>
  <c r="S209" i="29"/>
  <c r="V209" i="29" s="1"/>
  <c r="T213" i="29"/>
  <c r="S213" i="29"/>
  <c r="V213" i="29" s="1"/>
  <c r="S36" i="28"/>
  <c r="V36" i="28" s="1"/>
  <c r="S60" i="28"/>
  <c r="V60" i="28" s="1"/>
  <c r="S72" i="28"/>
  <c r="V72" i="28" s="1"/>
  <c r="S92" i="28"/>
  <c r="V92" i="28" s="1"/>
  <c r="S104" i="28"/>
  <c r="V104" i="28" s="1"/>
  <c r="V123" i="28"/>
  <c r="S136" i="28"/>
  <c r="V136" i="28" s="1"/>
  <c r="S148" i="28"/>
  <c r="V148" i="28" s="1"/>
  <c r="S168" i="28"/>
  <c r="V168" i="28" s="1"/>
  <c r="S180" i="28"/>
  <c r="V180" i="28" s="1"/>
  <c r="S447" i="28"/>
  <c r="V447" i="28" s="1"/>
  <c r="S483" i="28"/>
  <c r="V483" i="28" s="1"/>
  <c r="S511" i="28"/>
  <c r="V511" i="28" s="1"/>
  <c r="S547" i="28"/>
  <c r="V547" i="28" s="1"/>
  <c r="S550" i="28"/>
  <c r="V550" i="28" s="1"/>
  <c r="S562" i="28"/>
  <c r="V562" i="28" s="1"/>
  <c r="S570" i="28"/>
  <c r="V570" i="28" s="1"/>
  <c r="S593" i="28"/>
  <c r="V593" i="28" s="1"/>
  <c r="T596" i="28"/>
  <c r="S598" i="28"/>
  <c r="V598" i="28" s="1"/>
  <c r="S600" i="28"/>
  <c r="V600" i="28" s="1"/>
  <c r="T601" i="28"/>
  <c r="U13" i="29"/>
  <c r="T14" i="29"/>
  <c r="S14" i="29"/>
  <c r="V14" i="29" s="1"/>
  <c r="S39" i="29"/>
  <c r="V39" i="29" s="1"/>
  <c r="S40" i="29"/>
  <c r="V40" i="29" s="1"/>
  <c r="S45" i="29"/>
  <c r="V45" i="29" s="1"/>
  <c r="S47" i="29"/>
  <c r="T52" i="29"/>
  <c r="U52" i="29"/>
  <c r="S65" i="29"/>
  <c r="V65" i="29" s="1"/>
  <c r="S73" i="29"/>
  <c r="V73" i="29" s="1"/>
  <c r="U75" i="29"/>
  <c r="S79" i="29"/>
  <c r="V79" i="29" s="1"/>
  <c r="U80" i="29"/>
  <c r="T81" i="29"/>
  <c r="S81" i="29"/>
  <c r="V81" i="29" s="1"/>
  <c r="U84" i="29"/>
  <c r="U87" i="29"/>
  <c r="T100" i="29"/>
  <c r="S100" i="29"/>
  <c r="V100" i="29" s="1"/>
  <c r="S107" i="29"/>
  <c r="V107" i="29" s="1"/>
  <c r="S108" i="29"/>
  <c r="V108" i="29" s="1"/>
  <c r="S116" i="29"/>
  <c r="V116" i="29" s="1"/>
  <c r="V123" i="29"/>
  <c r="U151" i="29"/>
  <c r="T151" i="29"/>
  <c r="T177" i="29"/>
  <c r="S177" i="29"/>
  <c r="V177" i="29" s="1"/>
  <c r="T184" i="29"/>
  <c r="U184" i="29"/>
  <c r="S184" i="29"/>
  <c r="V184" i="29" s="1"/>
  <c r="T197" i="29"/>
  <c r="S197" i="29"/>
  <c r="V197" i="29" s="1"/>
  <c r="V48" i="29"/>
  <c r="S112" i="29"/>
  <c r="V112" i="29" s="1"/>
  <c r="S120" i="29"/>
  <c r="V120" i="29" s="1"/>
  <c r="S124" i="29"/>
  <c r="V124" i="29" s="1"/>
  <c r="U131" i="29"/>
  <c r="U132" i="29"/>
  <c r="S136" i="29"/>
  <c r="V136" i="29" s="1"/>
  <c r="S137" i="29"/>
  <c r="V137" i="29" s="1"/>
  <c r="U143" i="29"/>
  <c r="U144" i="29"/>
  <c r="U155" i="29"/>
  <c r="U156" i="29"/>
  <c r="U163" i="29"/>
  <c r="U164" i="29"/>
  <c r="S168" i="29"/>
  <c r="V168" i="29" s="1"/>
  <c r="S169" i="29"/>
  <c r="V169" i="29" s="1"/>
  <c r="U175" i="29"/>
  <c r="U176" i="29"/>
  <c r="U187" i="29"/>
  <c r="U188" i="29"/>
  <c r="U195" i="29"/>
  <c r="U196" i="29"/>
  <c r="S200" i="29"/>
  <c r="V200" i="29" s="1"/>
  <c r="S201" i="29"/>
  <c r="V201" i="29" s="1"/>
  <c r="U207" i="29"/>
  <c r="U208" i="29"/>
  <c r="S212" i="29"/>
  <c r="U219" i="29"/>
  <c r="U220" i="29"/>
  <c r="S224" i="29"/>
  <c r="V224" i="29" s="1"/>
  <c r="S225" i="29"/>
  <c r="S228" i="29"/>
  <c r="V228" i="29" s="1"/>
  <c r="S229" i="29"/>
  <c r="V229" i="29" s="1"/>
  <c r="S236" i="29"/>
  <c r="V236" i="29" s="1"/>
  <c r="S237" i="29"/>
  <c r="V237" i="29" s="1"/>
  <c r="S248" i="29"/>
  <c r="V248" i="29" s="1"/>
  <c r="S249" i="29"/>
  <c r="V249" i="29" s="1"/>
  <c r="U255" i="29"/>
  <c r="U256" i="29"/>
  <c r="S260" i="29"/>
  <c r="V260" i="29" s="1"/>
  <c r="S261" i="29"/>
  <c r="V261" i="29" s="1"/>
  <c r="S268" i="29"/>
  <c r="V268" i="29" s="1"/>
  <c r="S269" i="29"/>
  <c r="V269" i="29" s="1"/>
  <c r="S280" i="29"/>
  <c r="V280" i="29" s="1"/>
  <c r="S281" i="29"/>
  <c r="V281" i="29" s="1"/>
  <c r="U287" i="29"/>
  <c r="U288" i="29"/>
  <c r="S292" i="29"/>
  <c r="V292" i="29" s="1"/>
  <c r="S293" i="29"/>
  <c r="V293" i="29" s="1"/>
  <c r="S300" i="29"/>
  <c r="V300" i="29" s="1"/>
  <c r="S301" i="29"/>
  <c r="V301" i="29" s="1"/>
  <c r="S306" i="29"/>
  <c r="V306" i="29" s="1"/>
  <c r="U307" i="29"/>
  <c r="U308" i="29"/>
  <c r="S314" i="29"/>
  <c r="V314" i="29" s="1"/>
  <c r="U315" i="29"/>
  <c r="U316" i="29"/>
  <c r="S322" i="29"/>
  <c r="V322" i="29" s="1"/>
  <c r="U323" i="29"/>
  <c r="U324" i="29"/>
  <c r="S330" i="29"/>
  <c r="V330" i="29" s="1"/>
  <c r="U331" i="29"/>
  <c r="U332" i="29"/>
  <c r="S338" i="29"/>
  <c r="V338" i="29" s="1"/>
  <c r="U339" i="29"/>
  <c r="U340" i="29"/>
  <c r="S346" i="29"/>
  <c r="V346" i="29" s="1"/>
  <c r="U347" i="29"/>
  <c r="U348" i="29"/>
  <c r="S354" i="29"/>
  <c r="V354" i="29" s="1"/>
  <c r="U355" i="29"/>
  <c r="U356" i="29"/>
  <c r="S362" i="29"/>
  <c r="V362" i="29" s="1"/>
  <c r="U363" i="29"/>
  <c r="U364" i="29"/>
  <c r="S370" i="29"/>
  <c r="V370" i="29" s="1"/>
  <c r="U371" i="29"/>
  <c r="U372" i="29"/>
  <c r="S378" i="29"/>
  <c r="V378" i="29" s="1"/>
  <c r="U379" i="29"/>
  <c r="U380" i="29"/>
  <c r="S386" i="29"/>
  <c r="V386" i="29" s="1"/>
  <c r="U387" i="29"/>
  <c r="U388" i="29"/>
  <c r="S394" i="29"/>
  <c r="V394" i="29" s="1"/>
  <c r="U395" i="29"/>
  <c r="U396" i="29"/>
  <c r="S402" i="29"/>
  <c r="V402" i="29" s="1"/>
  <c r="U403" i="29"/>
  <c r="U404" i="29"/>
  <c r="S410" i="29"/>
  <c r="V410" i="29" s="1"/>
  <c r="U411" i="29"/>
  <c r="U412" i="29"/>
  <c r="S418" i="29"/>
  <c r="V418" i="29" s="1"/>
  <c r="U419" i="29"/>
  <c r="U420" i="29"/>
  <c r="S426" i="29"/>
  <c r="V426" i="29" s="1"/>
  <c r="U427" i="29"/>
  <c r="U428" i="29"/>
  <c r="S434" i="29"/>
  <c r="V434" i="29" s="1"/>
  <c r="U435" i="29"/>
  <c r="U436" i="29"/>
  <c r="S442" i="29"/>
  <c r="V442" i="29" s="1"/>
  <c r="U443" i="29"/>
  <c r="U444" i="29"/>
  <c r="S450" i="29"/>
  <c r="V450" i="29" s="1"/>
  <c r="U451" i="29"/>
  <c r="U452" i="29"/>
  <c r="S458" i="29"/>
  <c r="V458" i="29" s="1"/>
  <c r="U459" i="29"/>
  <c r="U460" i="29"/>
  <c r="S466" i="29"/>
  <c r="V466" i="29" s="1"/>
  <c r="U467" i="29"/>
  <c r="U468" i="29"/>
  <c r="S474" i="29"/>
  <c r="V474" i="29" s="1"/>
  <c r="U475" i="29"/>
  <c r="U476" i="29"/>
  <c r="S482" i="29"/>
  <c r="V482" i="29" s="1"/>
  <c r="U483" i="29"/>
  <c r="U484" i="29"/>
  <c r="S490" i="29"/>
  <c r="V490" i="29" s="1"/>
  <c r="U491" i="29"/>
  <c r="U492" i="29"/>
  <c r="S498" i="29"/>
  <c r="V498" i="29" s="1"/>
  <c r="U499" i="29"/>
  <c r="U500" i="29"/>
  <c r="S506" i="29"/>
  <c r="V506" i="29" s="1"/>
  <c r="U507" i="29"/>
  <c r="U508" i="29"/>
  <c r="S514" i="29"/>
  <c r="V514" i="29" s="1"/>
  <c r="U515" i="29"/>
  <c r="U516" i="29"/>
  <c r="S522" i="29"/>
  <c r="V522" i="29" s="1"/>
  <c r="U523" i="29"/>
  <c r="U524" i="29"/>
  <c r="S530" i="29"/>
  <c r="V530" i="29" s="1"/>
  <c r="U531" i="29"/>
  <c r="U532" i="29"/>
  <c r="S538" i="29"/>
  <c r="V538" i="29" s="1"/>
  <c r="U539" i="29"/>
  <c r="U540" i="29"/>
  <c r="S546" i="29"/>
  <c r="V546" i="29" s="1"/>
  <c r="U547" i="29"/>
  <c r="U548" i="29"/>
  <c r="S554" i="29"/>
  <c r="V554" i="29" s="1"/>
  <c r="U555" i="29"/>
  <c r="U556" i="29"/>
  <c r="S562" i="29"/>
  <c r="V562" i="29" s="1"/>
  <c r="U563" i="29"/>
  <c r="U564" i="29"/>
  <c r="S570" i="29"/>
  <c r="V570" i="29" s="1"/>
  <c r="U571" i="29"/>
  <c r="U572" i="29"/>
  <c r="S578" i="29"/>
  <c r="V578" i="29" s="1"/>
  <c r="U579" i="29"/>
  <c r="U580" i="29"/>
  <c r="S586" i="29"/>
  <c r="V586" i="29" s="1"/>
  <c r="U587" i="29"/>
  <c r="U588" i="29"/>
  <c r="S604" i="29"/>
  <c r="V604" i="29" s="1"/>
  <c r="S6" i="30"/>
  <c r="V6" i="30" s="1"/>
  <c r="U12" i="30"/>
  <c r="T15" i="30"/>
  <c r="S16" i="30"/>
  <c r="V16" i="30" s="1"/>
  <c r="S27" i="30"/>
  <c r="V27" i="30" s="1"/>
  <c r="T30" i="30"/>
  <c r="V30" i="30" s="1"/>
  <c r="U30" i="30"/>
  <c r="U36" i="30"/>
  <c r="S36" i="30"/>
  <c r="V36" i="30" s="1"/>
  <c r="U44" i="30"/>
  <c r="S44" i="30"/>
  <c r="V44" i="30" s="1"/>
  <c r="U52" i="30"/>
  <c r="S52" i="30"/>
  <c r="V52" i="30" s="1"/>
  <c r="V225" i="29"/>
  <c r="T601" i="29"/>
  <c r="S601" i="29"/>
  <c r="V601" i="29" s="1"/>
  <c r="T31" i="30"/>
  <c r="S31" i="30"/>
  <c r="U53" i="30"/>
  <c r="T53" i="30"/>
  <c r="V53" i="30" s="1"/>
  <c r="S53" i="30"/>
  <c r="U61" i="30"/>
  <c r="T61" i="30"/>
  <c r="U69" i="30"/>
  <c r="T69" i="30"/>
  <c r="U77" i="30"/>
  <c r="T77" i="30"/>
  <c r="U85" i="30"/>
  <c r="T85" i="30"/>
  <c r="U93" i="30"/>
  <c r="T93" i="30"/>
  <c r="U104" i="30"/>
  <c r="S104" i="30"/>
  <c r="V104" i="30" s="1"/>
  <c r="U112" i="30"/>
  <c r="S112" i="30"/>
  <c r="U176" i="30"/>
  <c r="S176" i="30"/>
  <c r="V176" i="30" s="1"/>
  <c r="U184" i="30"/>
  <c r="S184" i="30"/>
  <c r="V184" i="30" s="1"/>
  <c r="V212" i="29"/>
  <c r="T231" i="29"/>
  <c r="S232" i="29"/>
  <c r="V232" i="29" s="1"/>
  <c r="T243" i="29"/>
  <c r="S244" i="29"/>
  <c r="V244" i="29" s="1"/>
  <c r="T251" i="29"/>
  <c r="S252" i="29"/>
  <c r="V252" i="29" s="1"/>
  <c r="T263" i="29"/>
  <c r="S264" i="29"/>
  <c r="V264" i="29" s="1"/>
  <c r="T275" i="29"/>
  <c r="S276" i="29"/>
  <c r="V276" i="29" s="1"/>
  <c r="T283" i="29"/>
  <c r="S284" i="29"/>
  <c r="V284" i="29" s="1"/>
  <c r="T295" i="29"/>
  <c r="S296" i="29"/>
  <c r="V296" i="29" s="1"/>
  <c r="T593" i="29"/>
  <c r="S593" i="29"/>
  <c r="V593" i="29" s="1"/>
  <c r="S12" i="30"/>
  <c r="V12" i="30" s="1"/>
  <c r="S13" i="30"/>
  <c r="V13" i="30" s="1"/>
  <c r="S14" i="30"/>
  <c r="V14" i="30" s="1"/>
  <c r="T22" i="30"/>
  <c r="V22" i="30" s="1"/>
  <c r="S22" i="30"/>
  <c r="U28" i="30"/>
  <c r="S28" i="30"/>
  <c r="V28" i="30" s="1"/>
  <c r="U32" i="30"/>
  <c r="S32" i="30"/>
  <c r="V32" i="30" s="1"/>
  <c r="T39" i="30"/>
  <c r="S39" i="30"/>
  <c r="V39" i="30" s="1"/>
  <c r="T47" i="30"/>
  <c r="S47" i="30"/>
  <c r="V47" i="30" s="1"/>
  <c r="T54" i="30"/>
  <c r="U54" i="30"/>
  <c r="S54" i="30"/>
  <c r="V54" i="30" s="1"/>
  <c r="T62" i="30"/>
  <c r="U62" i="30"/>
  <c r="S62" i="30"/>
  <c r="V62" i="30" s="1"/>
  <c r="T70" i="30"/>
  <c r="U70" i="30"/>
  <c r="S70" i="30"/>
  <c r="V70" i="30" s="1"/>
  <c r="T78" i="30"/>
  <c r="U78" i="30"/>
  <c r="S78" i="30"/>
  <c r="V78" i="30" s="1"/>
  <c r="T86" i="30"/>
  <c r="U86" i="30"/>
  <c r="S86" i="30"/>
  <c r="V86" i="30" s="1"/>
  <c r="T94" i="30"/>
  <c r="U94" i="30"/>
  <c r="S94" i="30"/>
  <c r="V94" i="30" s="1"/>
  <c r="U121" i="30"/>
  <c r="T121" i="30"/>
  <c r="U129" i="30"/>
  <c r="T129" i="30"/>
  <c r="U137" i="30"/>
  <c r="T137" i="30"/>
  <c r="U149" i="30"/>
  <c r="T149" i="30"/>
  <c r="U157" i="30"/>
  <c r="T157" i="30"/>
  <c r="U165" i="30"/>
  <c r="T165" i="30"/>
  <c r="U173" i="30"/>
  <c r="T173" i="30"/>
  <c r="U193" i="30"/>
  <c r="T193" i="30"/>
  <c r="U201" i="30"/>
  <c r="T201" i="30"/>
  <c r="U209" i="30"/>
  <c r="T209" i="30"/>
  <c r="U217" i="30"/>
  <c r="T217" i="30"/>
  <c r="U225" i="30"/>
  <c r="T225" i="30"/>
  <c r="U233" i="30"/>
  <c r="T233" i="30"/>
  <c r="U241" i="30"/>
  <c r="T241" i="30"/>
  <c r="U249" i="30"/>
  <c r="T249" i="30"/>
  <c r="U257" i="30"/>
  <c r="T257" i="30"/>
  <c r="U265" i="30"/>
  <c r="T265" i="30"/>
  <c r="U273" i="30"/>
  <c r="T273" i="30"/>
  <c r="U281" i="30"/>
  <c r="T281" i="30"/>
  <c r="U289" i="30"/>
  <c r="T289" i="30"/>
  <c r="U297" i="30"/>
  <c r="T297" i="30"/>
  <c r="U305" i="30"/>
  <c r="T305" i="30"/>
  <c r="U313" i="30"/>
  <c r="T313" i="30"/>
  <c r="U321" i="30"/>
  <c r="T321" i="30"/>
  <c r="U329" i="30"/>
  <c r="T329" i="30"/>
  <c r="U337" i="30"/>
  <c r="T337" i="30"/>
  <c r="U345" i="30"/>
  <c r="T345" i="30"/>
  <c r="U353" i="30"/>
  <c r="T353" i="30"/>
  <c r="U361" i="30"/>
  <c r="T361" i="30"/>
  <c r="U369" i="30"/>
  <c r="T369" i="30"/>
  <c r="U377" i="30"/>
  <c r="T377" i="30"/>
  <c r="U385" i="30"/>
  <c r="T385" i="30"/>
  <c r="U393" i="30"/>
  <c r="T393" i="30"/>
  <c r="U401" i="30"/>
  <c r="T401" i="30"/>
  <c r="U409" i="30"/>
  <c r="T409" i="30"/>
  <c r="U417" i="30"/>
  <c r="T417" i="30"/>
  <c r="U425" i="30"/>
  <c r="T425" i="30"/>
  <c r="U433" i="30"/>
  <c r="T433" i="30"/>
  <c r="U441" i="30"/>
  <c r="T441" i="30"/>
  <c r="U449" i="30"/>
  <c r="T449" i="30"/>
  <c r="U457" i="30"/>
  <c r="T457" i="30"/>
  <c r="U465" i="30"/>
  <c r="T465" i="30"/>
  <c r="U473" i="30"/>
  <c r="T473" i="30"/>
  <c r="U481" i="30"/>
  <c r="T481" i="30"/>
  <c r="U489" i="30"/>
  <c r="T489" i="30"/>
  <c r="S132" i="29"/>
  <c r="V132" i="29" s="1"/>
  <c r="S144" i="29"/>
  <c r="V144" i="29" s="1"/>
  <c r="S156" i="29"/>
  <c r="V156" i="29" s="1"/>
  <c r="S164" i="29"/>
  <c r="V164" i="29" s="1"/>
  <c r="S176" i="29"/>
  <c r="V176" i="29" s="1"/>
  <c r="S188" i="29"/>
  <c r="V188" i="29" s="1"/>
  <c r="S196" i="29"/>
  <c r="V196" i="29" s="1"/>
  <c r="S208" i="29"/>
  <c r="V208" i="29" s="1"/>
  <c r="S220" i="29"/>
  <c r="V220" i="29" s="1"/>
  <c r="S221" i="29"/>
  <c r="V221" i="29" s="1"/>
  <c r="U232" i="29"/>
  <c r="U244" i="29"/>
  <c r="U252" i="29"/>
  <c r="S256" i="29"/>
  <c r="V256" i="29" s="1"/>
  <c r="S257" i="29"/>
  <c r="V257" i="29" s="1"/>
  <c r="U264" i="29"/>
  <c r="U276" i="29"/>
  <c r="U284" i="29"/>
  <c r="S288" i="29"/>
  <c r="V288" i="29" s="1"/>
  <c r="S289" i="29"/>
  <c r="V289" i="29" s="1"/>
  <c r="U296" i="29"/>
  <c r="S308" i="29"/>
  <c r="V308" i="29" s="1"/>
  <c r="S309" i="29"/>
  <c r="V309" i="29" s="1"/>
  <c r="S316" i="29"/>
  <c r="V316" i="29" s="1"/>
  <c r="S317" i="29"/>
  <c r="V317" i="29" s="1"/>
  <c r="S324" i="29"/>
  <c r="V324" i="29" s="1"/>
  <c r="S325" i="29"/>
  <c r="V325" i="29" s="1"/>
  <c r="S332" i="29"/>
  <c r="V332" i="29" s="1"/>
  <c r="S333" i="29"/>
  <c r="V333" i="29" s="1"/>
  <c r="S340" i="29"/>
  <c r="V340" i="29" s="1"/>
  <c r="S341" i="29"/>
  <c r="V341" i="29" s="1"/>
  <c r="S348" i="29"/>
  <c r="V348" i="29" s="1"/>
  <c r="S349" i="29"/>
  <c r="V349" i="29" s="1"/>
  <c r="S356" i="29"/>
  <c r="V356" i="29" s="1"/>
  <c r="S357" i="29"/>
  <c r="V357" i="29" s="1"/>
  <c r="S364" i="29"/>
  <c r="V364" i="29" s="1"/>
  <c r="S365" i="29"/>
  <c r="V365" i="29" s="1"/>
  <c r="S372" i="29"/>
  <c r="V372" i="29" s="1"/>
  <c r="S373" i="29"/>
  <c r="V373" i="29" s="1"/>
  <c r="S380" i="29"/>
  <c r="V380" i="29" s="1"/>
  <c r="S381" i="29"/>
  <c r="V381" i="29" s="1"/>
  <c r="S388" i="29"/>
  <c r="V388" i="29" s="1"/>
  <c r="S389" i="29"/>
  <c r="V389" i="29" s="1"/>
  <c r="S396" i="29"/>
  <c r="V396" i="29" s="1"/>
  <c r="S397" i="29"/>
  <c r="V397" i="29" s="1"/>
  <c r="S404" i="29"/>
  <c r="V404" i="29" s="1"/>
  <c r="S405" i="29"/>
  <c r="V405" i="29" s="1"/>
  <c r="S412" i="29"/>
  <c r="V412" i="29" s="1"/>
  <c r="S413" i="29"/>
  <c r="V413" i="29" s="1"/>
  <c r="S420" i="29"/>
  <c r="V420" i="29" s="1"/>
  <c r="S421" i="29"/>
  <c r="V421" i="29" s="1"/>
  <c r="S428" i="29"/>
  <c r="V428" i="29" s="1"/>
  <c r="S429" i="29"/>
  <c r="V429" i="29" s="1"/>
  <c r="S436" i="29"/>
  <c r="V436" i="29" s="1"/>
  <c r="S437" i="29"/>
  <c r="V437" i="29" s="1"/>
  <c r="S444" i="29"/>
  <c r="V444" i="29" s="1"/>
  <c r="S445" i="29"/>
  <c r="V445" i="29" s="1"/>
  <c r="S452" i="29"/>
  <c r="V452" i="29" s="1"/>
  <c r="S453" i="29"/>
  <c r="V453" i="29" s="1"/>
  <c r="S460" i="29"/>
  <c r="V460" i="29" s="1"/>
  <c r="S461" i="29"/>
  <c r="V461" i="29" s="1"/>
  <c r="S468" i="29"/>
  <c r="V468" i="29" s="1"/>
  <c r="S469" i="29"/>
  <c r="V469" i="29" s="1"/>
  <c r="S476" i="29"/>
  <c r="V476" i="29" s="1"/>
  <c r="S477" i="29"/>
  <c r="V477" i="29" s="1"/>
  <c r="S484" i="29"/>
  <c r="V484" i="29" s="1"/>
  <c r="S485" i="29"/>
  <c r="V485" i="29" s="1"/>
  <c r="S492" i="29"/>
  <c r="V492" i="29" s="1"/>
  <c r="S493" i="29"/>
  <c r="V493" i="29" s="1"/>
  <c r="S500" i="29"/>
  <c r="V500" i="29" s="1"/>
  <c r="S501" i="29"/>
  <c r="V501" i="29" s="1"/>
  <c r="S508" i="29"/>
  <c r="V508" i="29" s="1"/>
  <c r="S509" i="29"/>
  <c r="V509" i="29" s="1"/>
  <c r="S516" i="29"/>
  <c r="V516" i="29" s="1"/>
  <c r="S517" i="29"/>
  <c r="V517" i="29" s="1"/>
  <c r="S524" i="29"/>
  <c r="V524" i="29" s="1"/>
  <c r="S525" i="29"/>
  <c r="V525" i="29" s="1"/>
  <c r="S532" i="29"/>
  <c r="V532" i="29" s="1"/>
  <c r="S533" i="29"/>
  <c r="V533" i="29" s="1"/>
  <c r="S540" i="29"/>
  <c r="V540" i="29" s="1"/>
  <c r="S541" i="29"/>
  <c r="V541" i="29" s="1"/>
  <c r="S548" i="29"/>
  <c r="V548" i="29" s="1"/>
  <c r="S549" i="29"/>
  <c r="V549" i="29" s="1"/>
  <c r="S556" i="29"/>
  <c r="V556" i="29" s="1"/>
  <c r="S557" i="29"/>
  <c r="V557" i="29" s="1"/>
  <c r="S564" i="29"/>
  <c r="V564" i="29" s="1"/>
  <c r="S565" i="29"/>
  <c r="V565" i="29" s="1"/>
  <c r="S572" i="29"/>
  <c r="V572" i="29" s="1"/>
  <c r="S573" i="29"/>
  <c r="V573" i="29" s="1"/>
  <c r="S580" i="29"/>
  <c r="V580" i="29" s="1"/>
  <c r="S581" i="29"/>
  <c r="V581" i="29" s="1"/>
  <c r="S588" i="29"/>
  <c r="V588" i="29" s="1"/>
  <c r="S589" i="29"/>
  <c r="V589" i="29" s="1"/>
  <c r="T600" i="29"/>
  <c r="S600" i="29"/>
  <c r="V600" i="29" s="1"/>
  <c r="T13" i="30"/>
  <c r="U14" i="30"/>
  <c r="T99" i="30"/>
  <c r="S99" i="30"/>
  <c r="T107" i="30"/>
  <c r="S107" i="30"/>
  <c r="V107" i="30" s="1"/>
  <c r="T122" i="30"/>
  <c r="U122" i="30"/>
  <c r="S122" i="30"/>
  <c r="V122" i="30" s="1"/>
  <c r="T130" i="30"/>
  <c r="U130" i="30"/>
  <c r="S130" i="30"/>
  <c r="V130" i="30" s="1"/>
  <c r="T138" i="30"/>
  <c r="U138" i="30"/>
  <c r="S138" i="30"/>
  <c r="V138" i="30" s="1"/>
  <c r="T142" i="30"/>
  <c r="U142" i="30"/>
  <c r="S142" i="30"/>
  <c r="T150" i="30"/>
  <c r="U150" i="30"/>
  <c r="S150" i="30"/>
  <c r="V150" i="30" s="1"/>
  <c r="T158" i="30"/>
  <c r="U158" i="30"/>
  <c r="S158" i="30"/>
  <c r="V158" i="30" s="1"/>
  <c r="T166" i="30"/>
  <c r="U166" i="30"/>
  <c r="S166" i="30"/>
  <c r="V166" i="30" s="1"/>
  <c r="T174" i="30"/>
  <c r="U174" i="30"/>
  <c r="S174" i="30"/>
  <c r="V174" i="30" s="1"/>
  <c r="T179" i="30"/>
  <c r="S179" i="30"/>
  <c r="V179" i="30" s="1"/>
  <c r="T194" i="30"/>
  <c r="U194" i="30"/>
  <c r="S194" i="30"/>
  <c r="V194" i="30" s="1"/>
  <c r="T202" i="30"/>
  <c r="U202" i="30"/>
  <c r="S202" i="30"/>
  <c r="V202" i="30" s="1"/>
  <c r="T210" i="30"/>
  <c r="U210" i="30"/>
  <c r="S210" i="30"/>
  <c r="V210" i="30" s="1"/>
  <c r="T218" i="30"/>
  <c r="U218" i="30"/>
  <c r="S218" i="30"/>
  <c r="V218" i="30" s="1"/>
  <c r="T226" i="30"/>
  <c r="U226" i="30"/>
  <c r="S226" i="30"/>
  <c r="V226" i="30" s="1"/>
  <c r="T234" i="30"/>
  <c r="U234" i="30"/>
  <c r="S234" i="30"/>
  <c r="V234" i="30" s="1"/>
  <c r="T242" i="30"/>
  <c r="U242" i="30"/>
  <c r="S242" i="30"/>
  <c r="V242" i="30" s="1"/>
  <c r="T250" i="30"/>
  <c r="U250" i="30"/>
  <c r="S250" i="30"/>
  <c r="V250" i="30" s="1"/>
  <c r="T258" i="30"/>
  <c r="U258" i="30"/>
  <c r="S258" i="30"/>
  <c r="V258" i="30" s="1"/>
  <c r="T266" i="30"/>
  <c r="U266" i="30"/>
  <c r="S266" i="30"/>
  <c r="V266" i="30" s="1"/>
  <c r="T274" i="30"/>
  <c r="U274" i="30"/>
  <c r="S274" i="30"/>
  <c r="V274" i="30" s="1"/>
  <c r="T282" i="30"/>
  <c r="U282" i="30"/>
  <c r="S282" i="30"/>
  <c r="V282" i="30" s="1"/>
  <c r="T290" i="30"/>
  <c r="U290" i="30"/>
  <c r="S290" i="30"/>
  <c r="V290" i="30" s="1"/>
  <c r="T298" i="30"/>
  <c r="U298" i="30"/>
  <c r="S298" i="30"/>
  <c r="V298" i="30" s="1"/>
  <c r="T306" i="30"/>
  <c r="U306" i="30"/>
  <c r="S306" i="30"/>
  <c r="V306" i="30" s="1"/>
  <c r="T314" i="30"/>
  <c r="U314" i="30"/>
  <c r="S314" i="30"/>
  <c r="V314" i="30" s="1"/>
  <c r="T322" i="30"/>
  <c r="U322" i="30"/>
  <c r="S322" i="30"/>
  <c r="V322" i="30" s="1"/>
  <c r="T330" i="30"/>
  <c r="U330" i="30"/>
  <c r="S330" i="30"/>
  <c r="V330" i="30" s="1"/>
  <c r="T338" i="30"/>
  <c r="U338" i="30"/>
  <c r="S338" i="30"/>
  <c r="V338" i="30" s="1"/>
  <c r="T346" i="30"/>
  <c r="U346" i="30"/>
  <c r="S346" i="30"/>
  <c r="V346" i="30" s="1"/>
  <c r="T354" i="30"/>
  <c r="U354" i="30"/>
  <c r="S354" i="30"/>
  <c r="V354" i="30" s="1"/>
  <c r="T362" i="30"/>
  <c r="U362" i="30"/>
  <c r="S362" i="30"/>
  <c r="V362" i="30" s="1"/>
  <c r="T370" i="30"/>
  <c r="U370" i="30"/>
  <c r="S370" i="30"/>
  <c r="V370" i="30" s="1"/>
  <c r="T378" i="30"/>
  <c r="U378" i="30"/>
  <c r="S378" i="30"/>
  <c r="V378" i="30" s="1"/>
  <c r="T386" i="30"/>
  <c r="U386" i="30"/>
  <c r="S386" i="30"/>
  <c r="V386" i="30" s="1"/>
  <c r="T394" i="30"/>
  <c r="U394" i="30"/>
  <c r="S394" i="30"/>
  <c r="V394" i="30" s="1"/>
  <c r="T402" i="30"/>
  <c r="U402" i="30"/>
  <c r="S402" i="30"/>
  <c r="V402" i="30" s="1"/>
  <c r="T410" i="30"/>
  <c r="U410" i="30"/>
  <c r="S410" i="30"/>
  <c r="V410" i="30" s="1"/>
  <c r="T418" i="30"/>
  <c r="U418" i="30"/>
  <c r="S418" i="30"/>
  <c r="V418" i="30" s="1"/>
  <c r="T426" i="30"/>
  <c r="U426" i="30"/>
  <c r="S426" i="30"/>
  <c r="V426" i="30" s="1"/>
  <c r="T434" i="30"/>
  <c r="U434" i="30"/>
  <c r="S434" i="30"/>
  <c r="V434" i="30" s="1"/>
  <c r="T442" i="30"/>
  <c r="U442" i="30"/>
  <c r="S442" i="30"/>
  <c r="V442" i="30" s="1"/>
  <c r="T450" i="30"/>
  <c r="U450" i="30"/>
  <c r="S450" i="30"/>
  <c r="V450" i="30" s="1"/>
  <c r="T458" i="30"/>
  <c r="U458" i="30"/>
  <c r="S458" i="30"/>
  <c r="V458" i="30" s="1"/>
  <c r="T466" i="30"/>
  <c r="U466" i="30"/>
  <c r="S466" i="30"/>
  <c r="V466" i="30" s="1"/>
  <c r="T474" i="30"/>
  <c r="U474" i="30"/>
  <c r="S474" i="30"/>
  <c r="V474" i="30" s="1"/>
  <c r="T482" i="30"/>
  <c r="U482" i="30"/>
  <c r="S482" i="30"/>
  <c r="V482" i="30" s="1"/>
  <c r="T490" i="30"/>
  <c r="U490" i="30"/>
  <c r="S490" i="30"/>
  <c r="V490" i="30" s="1"/>
  <c r="T43" i="31"/>
  <c r="U43" i="31"/>
  <c r="T56" i="31"/>
  <c r="S56" i="31"/>
  <c r="V56" i="31" s="1"/>
  <c r="T75" i="31"/>
  <c r="U75" i="31"/>
  <c r="T88" i="31"/>
  <c r="S88" i="31"/>
  <c r="V88" i="31" s="1"/>
  <c r="T107" i="31"/>
  <c r="U107" i="31"/>
  <c r="T120" i="31"/>
  <c r="S120" i="31"/>
  <c r="V120" i="31" s="1"/>
  <c r="T139" i="31"/>
  <c r="U139" i="31"/>
  <c r="T162" i="31"/>
  <c r="U162" i="31"/>
  <c r="T171" i="31"/>
  <c r="S171" i="31"/>
  <c r="V171" i="31" s="1"/>
  <c r="U171" i="31"/>
  <c r="T194" i="31"/>
  <c r="U194" i="31"/>
  <c r="T203" i="31"/>
  <c r="S203" i="31"/>
  <c r="V203" i="31" s="1"/>
  <c r="U203" i="31"/>
  <c r="T219" i="31"/>
  <c r="S219" i="31"/>
  <c r="V219" i="31" s="1"/>
  <c r="U219" i="31"/>
  <c r="T235" i="31"/>
  <c r="S235" i="31"/>
  <c r="V235" i="31" s="1"/>
  <c r="U235" i="31"/>
  <c r="T251" i="31"/>
  <c r="S251" i="31"/>
  <c r="V251" i="31" s="1"/>
  <c r="U251" i="31"/>
  <c r="T267" i="31"/>
  <c r="S267" i="31"/>
  <c r="V267" i="31" s="1"/>
  <c r="U267" i="31"/>
  <c r="T275" i="31"/>
  <c r="S275" i="31"/>
  <c r="V275" i="31" s="1"/>
  <c r="U275" i="31"/>
  <c r="T282" i="31"/>
  <c r="U282" i="31"/>
  <c r="T307" i="31"/>
  <c r="S307" i="31"/>
  <c r="V307" i="31" s="1"/>
  <c r="U307" i="31"/>
  <c r="T314" i="31"/>
  <c r="U314" i="31"/>
  <c r="T339" i="31"/>
  <c r="S339" i="31"/>
  <c r="V339" i="31" s="1"/>
  <c r="U339" i="31"/>
  <c r="T346" i="31"/>
  <c r="U346" i="31"/>
  <c r="T371" i="31"/>
  <c r="S371" i="31"/>
  <c r="V371" i="31" s="1"/>
  <c r="U371" i="31"/>
  <c r="T378" i="31"/>
  <c r="U378" i="31"/>
  <c r="T403" i="31"/>
  <c r="S403" i="31"/>
  <c r="V403" i="31" s="1"/>
  <c r="U403" i="31"/>
  <c r="T410" i="31"/>
  <c r="U410" i="31"/>
  <c r="T435" i="31"/>
  <c r="S435" i="31"/>
  <c r="V435" i="31" s="1"/>
  <c r="U435" i="31"/>
  <c r="T442" i="31"/>
  <c r="U442" i="31"/>
  <c r="T467" i="31"/>
  <c r="S467" i="31"/>
  <c r="V467" i="31" s="1"/>
  <c r="U467" i="31"/>
  <c r="T474" i="31"/>
  <c r="U474" i="31"/>
  <c r="T499" i="31"/>
  <c r="S499" i="31"/>
  <c r="V499" i="31" s="1"/>
  <c r="U499" i="31"/>
  <c r="T506" i="31"/>
  <c r="U506" i="31"/>
  <c r="T531" i="31"/>
  <c r="S531" i="31"/>
  <c r="V531" i="31" s="1"/>
  <c r="U531" i="31"/>
  <c r="T538" i="31"/>
  <c r="U538" i="31"/>
  <c r="T563" i="31"/>
  <c r="S563" i="31"/>
  <c r="V563" i="31" s="1"/>
  <c r="U563" i="31"/>
  <c r="T570" i="31"/>
  <c r="U570" i="31"/>
  <c r="T590" i="31"/>
  <c r="S590" i="31"/>
  <c r="V590" i="31" s="1"/>
  <c r="U590" i="31"/>
  <c r="T600" i="31"/>
  <c r="S600" i="31"/>
  <c r="V600" i="31" s="1"/>
  <c r="U19" i="32"/>
  <c r="S19" i="32"/>
  <c r="V19" i="32" s="1"/>
  <c r="T19" i="32"/>
  <c r="S41" i="32"/>
  <c r="V41" i="32" s="1"/>
  <c r="U41" i="32"/>
  <c r="T41" i="32"/>
  <c r="U45" i="32"/>
  <c r="T45" i="32"/>
  <c r="S45" i="32"/>
  <c r="V45" i="32" s="1"/>
  <c r="U48" i="32"/>
  <c r="S48" i="32"/>
  <c r="V48" i="32" s="1"/>
  <c r="S65" i="32"/>
  <c r="V65" i="32" s="1"/>
  <c r="T65" i="32"/>
  <c r="U65" i="32"/>
  <c r="S81" i="32"/>
  <c r="V81" i="32" s="1"/>
  <c r="T81" i="32"/>
  <c r="U81" i="32"/>
  <c r="S97" i="32"/>
  <c r="V97" i="32" s="1"/>
  <c r="T97" i="32"/>
  <c r="U97" i="32"/>
  <c r="U118" i="32"/>
  <c r="T118" i="32"/>
  <c r="S118" i="32"/>
  <c r="V118" i="32" s="1"/>
  <c r="U150" i="32"/>
  <c r="T150" i="32"/>
  <c r="S150" i="32"/>
  <c r="V150" i="32" s="1"/>
  <c r="U182" i="32"/>
  <c r="T182" i="32"/>
  <c r="S182" i="32"/>
  <c r="V182" i="32" s="1"/>
  <c r="U34" i="30"/>
  <c r="S40" i="30"/>
  <c r="V40" i="30" s="1"/>
  <c r="U42" i="30"/>
  <c r="S48" i="30"/>
  <c r="V48" i="30" s="1"/>
  <c r="U50" i="30"/>
  <c r="S55" i="30"/>
  <c r="V55" i="30" s="1"/>
  <c r="S63" i="30"/>
  <c r="V63" i="30" s="1"/>
  <c r="S71" i="30"/>
  <c r="V71" i="30" s="1"/>
  <c r="S79" i="30"/>
  <c r="V79" i="30" s="1"/>
  <c r="S87" i="30"/>
  <c r="V87" i="30" s="1"/>
  <c r="S95" i="30"/>
  <c r="V95" i="30" s="1"/>
  <c r="S100" i="30"/>
  <c r="V100" i="30" s="1"/>
  <c r="U102" i="30"/>
  <c r="S108" i="30"/>
  <c r="V108" i="30" s="1"/>
  <c r="U110" i="30"/>
  <c r="S123" i="30"/>
  <c r="V123" i="30" s="1"/>
  <c r="S131" i="30"/>
  <c r="V131" i="30" s="1"/>
  <c r="S139" i="30"/>
  <c r="V139" i="30" s="1"/>
  <c r="S143" i="30"/>
  <c r="V143" i="30" s="1"/>
  <c r="S151" i="30"/>
  <c r="V151" i="30" s="1"/>
  <c r="S159" i="30"/>
  <c r="V159" i="30" s="1"/>
  <c r="S167" i="30"/>
  <c r="V167" i="30" s="1"/>
  <c r="S175" i="30"/>
  <c r="S180" i="30"/>
  <c r="V180" i="30" s="1"/>
  <c r="U182" i="30"/>
  <c r="S195" i="30"/>
  <c r="V195" i="30" s="1"/>
  <c r="S203" i="30"/>
  <c r="V203" i="30" s="1"/>
  <c r="S211" i="30"/>
  <c r="V211" i="30" s="1"/>
  <c r="S219" i="30"/>
  <c r="V219" i="30" s="1"/>
  <c r="S227" i="30"/>
  <c r="V227" i="30" s="1"/>
  <c r="S235" i="30"/>
  <c r="V235" i="30" s="1"/>
  <c r="S243" i="30"/>
  <c r="V243" i="30" s="1"/>
  <c r="S251" i="30"/>
  <c r="V251" i="30" s="1"/>
  <c r="S259" i="30"/>
  <c r="V259" i="30" s="1"/>
  <c r="S267" i="30"/>
  <c r="V267" i="30" s="1"/>
  <c r="S275" i="30"/>
  <c r="V275" i="30" s="1"/>
  <c r="S283" i="30"/>
  <c r="V283" i="30" s="1"/>
  <c r="S291" i="30"/>
  <c r="V291" i="30" s="1"/>
  <c r="S299" i="30"/>
  <c r="V299" i="30" s="1"/>
  <c r="S307" i="30"/>
  <c r="V307" i="30" s="1"/>
  <c r="S315" i="30"/>
  <c r="V315" i="30" s="1"/>
  <c r="S323" i="30"/>
  <c r="V323" i="30" s="1"/>
  <c r="S331" i="30"/>
  <c r="V331" i="30" s="1"/>
  <c r="S339" i="30"/>
  <c r="V339" i="30" s="1"/>
  <c r="S347" i="30"/>
  <c r="V347" i="30" s="1"/>
  <c r="S355" i="30"/>
  <c r="V355" i="30" s="1"/>
  <c r="S363" i="30"/>
  <c r="V363" i="30" s="1"/>
  <c r="S371" i="30"/>
  <c r="V371" i="30" s="1"/>
  <c r="S379" i="30"/>
  <c r="V379" i="30" s="1"/>
  <c r="S387" i="30"/>
  <c r="V387" i="30" s="1"/>
  <c r="S395" i="30"/>
  <c r="V395" i="30" s="1"/>
  <c r="S403" i="30"/>
  <c r="V403" i="30" s="1"/>
  <c r="S411" i="30"/>
  <c r="V411" i="30" s="1"/>
  <c r="S419" i="30"/>
  <c r="V419" i="30" s="1"/>
  <c r="S427" i="30"/>
  <c r="V427" i="30" s="1"/>
  <c r="S435" i="30"/>
  <c r="V435" i="30" s="1"/>
  <c r="S443" i="30"/>
  <c r="V443" i="30" s="1"/>
  <c r="S451" i="30"/>
  <c r="V451" i="30" s="1"/>
  <c r="S459" i="30"/>
  <c r="V459" i="30" s="1"/>
  <c r="S467" i="30"/>
  <c r="V467" i="30" s="1"/>
  <c r="S475" i="30"/>
  <c r="V475" i="30" s="1"/>
  <c r="S483" i="30"/>
  <c r="V483" i="30" s="1"/>
  <c r="S491" i="30"/>
  <c r="V491" i="30" s="1"/>
  <c r="T497" i="30"/>
  <c r="S498" i="30"/>
  <c r="V498" i="30" s="1"/>
  <c r="S499" i="30"/>
  <c r="V499" i="30" s="1"/>
  <c r="T505" i="30"/>
  <c r="S506" i="30"/>
  <c r="V506" i="30" s="1"/>
  <c r="S507" i="30"/>
  <c r="V507" i="30" s="1"/>
  <c r="T513" i="30"/>
  <c r="S514" i="30"/>
  <c r="V514" i="30" s="1"/>
  <c r="S515" i="30"/>
  <c r="V515" i="30" s="1"/>
  <c r="T521" i="30"/>
  <c r="S522" i="30"/>
  <c r="V522" i="30" s="1"/>
  <c r="S523" i="30"/>
  <c r="V523" i="30" s="1"/>
  <c r="T529" i="30"/>
  <c r="S530" i="30"/>
  <c r="V530" i="30" s="1"/>
  <c r="S531" i="30"/>
  <c r="V531" i="30" s="1"/>
  <c r="T537" i="30"/>
  <c r="S538" i="30"/>
  <c r="V538" i="30" s="1"/>
  <c r="S539" i="30"/>
  <c r="V539" i="30" s="1"/>
  <c r="T545" i="30"/>
  <c r="S546" i="30"/>
  <c r="V546" i="30" s="1"/>
  <c r="S547" i="30"/>
  <c r="V547" i="30" s="1"/>
  <c r="T553" i="30"/>
  <c r="S554" i="30"/>
  <c r="V554" i="30" s="1"/>
  <c r="S555" i="30"/>
  <c r="V555" i="30" s="1"/>
  <c r="T561" i="30"/>
  <c r="S562" i="30"/>
  <c r="V562" i="30" s="1"/>
  <c r="S563" i="30"/>
  <c r="V563" i="30" s="1"/>
  <c r="T569" i="30"/>
  <c r="S570" i="30"/>
  <c r="V570" i="30" s="1"/>
  <c r="S571" i="30"/>
  <c r="V571" i="30" s="1"/>
  <c r="T577" i="30"/>
  <c r="S578" i="30"/>
  <c r="V578" i="30" s="1"/>
  <c r="S579" i="30"/>
  <c r="V579" i="30" s="1"/>
  <c r="T585" i="30"/>
  <c r="S586" i="30"/>
  <c r="V586" i="30" s="1"/>
  <c r="S587" i="30"/>
  <c r="V587" i="30" s="1"/>
  <c r="T593" i="30"/>
  <c r="S594" i="30"/>
  <c r="V594" i="30" s="1"/>
  <c r="S595" i="30"/>
  <c r="V595" i="30" s="1"/>
  <c r="T8" i="31"/>
  <c r="S13" i="31"/>
  <c r="V13" i="31" s="1"/>
  <c r="T16" i="31"/>
  <c r="T18" i="31"/>
  <c r="T20" i="31"/>
  <c r="T24" i="31"/>
  <c r="S29" i="31"/>
  <c r="V29" i="31" s="1"/>
  <c r="T32" i="31"/>
  <c r="S32" i="31"/>
  <c r="V32" i="31" s="1"/>
  <c r="T42" i="31"/>
  <c r="S50" i="31"/>
  <c r="V50" i="31" s="1"/>
  <c r="T51" i="31"/>
  <c r="U51" i="31"/>
  <c r="S61" i="31"/>
  <c r="V61" i="31" s="1"/>
  <c r="T64" i="31"/>
  <c r="S64" i="31"/>
  <c r="V64" i="31" s="1"/>
  <c r="T74" i="31"/>
  <c r="S82" i="31"/>
  <c r="V82" i="31" s="1"/>
  <c r="T83" i="31"/>
  <c r="U83" i="31"/>
  <c r="S93" i="31"/>
  <c r="V93" i="31" s="1"/>
  <c r="T96" i="31"/>
  <c r="S96" i="31"/>
  <c r="V96" i="31" s="1"/>
  <c r="T106" i="31"/>
  <c r="T115" i="31"/>
  <c r="U115" i="31"/>
  <c r="S125" i="31"/>
  <c r="V125" i="31" s="1"/>
  <c r="T128" i="31"/>
  <c r="S128" i="31"/>
  <c r="V128" i="31" s="1"/>
  <c r="T138" i="31"/>
  <c r="T154" i="31"/>
  <c r="U154" i="31"/>
  <c r="T163" i="31"/>
  <c r="S163" i="31"/>
  <c r="V163" i="31" s="1"/>
  <c r="U163" i="31"/>
  <c r="T186" i="31"/>
  <c r="U186" i="31"/>
  <c r="T195" i="31"/>
  <c r="S195" i="31"/>
  <c r="V195" i="31" s="1"/>
  <c r="U195" i="31"/>
  <c r="T210" i="31"/>
  <c r="U210" i="31"/>
  <c r="T226" i="31"/>
  <c r="U226" i="31"/>
  <c r="T242" i="31"/>
  <c r="U242" i="31"/>
  <c r="T258" i="31"/>
  <c r="U258" i="31"/>
  <c r="T283" i="31"/>
  <c r="S283" i="31"/>
  <c r="V283" i="31" s="1"/>
  <c r="U283" i="31"/>
  <c r="T290" i="31"/>
  <c r="U290" i="31"/>
  <c r="T315" i="31"/>
  <c r="S315" i="31"/>
  <c r="V315" i="31" s="1"/>
  <c r="U315" i="31"/>
  <c r="T322" i="31"/>
  <c r="U322" i="31"/>
  <c r="T347" i="31"/>
  <c r="S347" i="31"/>
  <c r="V347" i="31" s="1"/>
  <c r="U347" i="31"/>
  <c r="T354" i="31"/>
  <c r="U354" i="31"/>
  <c r="T379" i="31"/>
  <c r="S379" i="31"/>
  <c r="V379" i="31" s="1"/>
  <c r="U379" i="31"/>
  <c r="T386" i="31"/>
  <c r="U386" i="31"/>
  <c r="T411" i="31"/>
  <c r="S411" i="31"/>
  <c r="V411" i="31" s="1"/>
  <c r="U411" i="31"/>
  <c r="T418" i="31"/>
  <c r="U418" i="31"/>
  <c r="T443" i="31"/>
  <c r="S443" i="31"/>
  <c r="V443" i="31" s="1"/>
  <c r="U443" i="31"/>
  <c r="T450" i="31"/>
  <c r="U450" i="31"/>
  <c r="T475" i="31"/>
  <c r="S475" i="31"/>
  <c r="V475" i="31" s="1"/>
  <c r="U475" i="31"/>
  <c r="T482" i="31"/>
  <c r="U482" i="31"/>
  <c r="T507" i="31"/>
  <c r="S507" i="31"/>
  <c r="V507" i="31" s="1"/>
  <c r="U507" i="31"/>
  <c r="T514" i="31"/>
  <c r="U514" i="31"/>
  <c r="T539" i="31"/>
  <c r="S539" i="31"/>
  <c r="V539" i="31" s="1"/>
  <c r="U539" i="31"/>
  <c r="T546" i="31"/>
  <c r="U546" i="31"/>
  <c r="T571" i="31"/>
  <c r="S571" i="31"/>
  <c r="V571" i="31" s="1"/>
  <c r="U571" i="31"/>
  <c r="T578" i="31"/>
  <c r="U578" i="31"/>
  <c r="T583" i="31"/>
  <c r="S583" i="31"/>
  <c r="V583" i="31" s="1"/>
  <c r="U583" i="31"/>
  <c r="S586" i="31"/>
  <c r="V586" i="31" s="1"/>
  <c r="U586" i="31"/>
  <c r="T586" i="31"/>
  <c r="U46" i="32"/>
  <c r="S46" i="32"/>
  <c r="V46" i="32" s="1"/>
  <c r="T46" i="32"/>
  <c r="V175" i="30"/>
  <c r="U498" i="30"/>
  <c r="U506" i="30"/>
  <c r="U514" i="30"/>
  <c r="U522" i="30"/>
  <c r="U530" i="30"/>
  <c r="U538" i="30"/>
  <c r="U546" i="30"/>
  <c r="U554" i="30"/>
  <c r="U562" i="30"/>
  <c r="U570" i="30"/>
  <c r="U578" i="30"/>
  <c r="U586" i="30"/>
  <c r="U594" i="30"/>
  <c r="S12" i="31"/>
  <c r="V12" i="31" s="1"/>
  <c r="S22" i="31"/>
  <c r="V22" i="31" s="1"/>
  <c r="S26" i="31"/>
  <c r="V26" i="31" s="1"/>
  <c r="T27" i="31"/>
  <c r="U27" i="31"/>
  <c r="T40" i="31"/>
  <c r="S40" i="31"/>
  <c r="V40" i="31" s="1"/>
  <c r="S58" i="31"/>
  <c r="V58" i="31" s="1"/>
  <c r="T59" i="31"/>
  <c r="U59" i="31"/>
  <c r="T72" i="31"/>
  <c r="S72" i="31"/>
  <c r="V72" i="31" s="1"/>
  <c r="S90" i="31"/>
  <c r="V90" i="31" s="1"/>
  <c r="T91" i="31"/>
  <c r="U91" i="31"/>
  <c r="T104" i="31"/>
  <c r="S104" i="31"/>
  <c r="V104" i="31" s="1"/>
  <c r="S122" i="31"/>
  <c r="V122" i="31" s="1"/>
  <c r="T123" i="31"/>
  <c r="U123" i="31"/>
  <c r="T136" i="31"/>
  <c r="S136" i="31"/>
  <c r="V136" i="31" s="1"/>
  <c r="T146" i="31"/>
  <c r="U146" i="31"/>
  <c r="T155" i="31"/>
  <c r="S155" i="31"/>
  <c r="V155" i="31" s="1"/>
  <c r="U155" i="31"/>
  <c r="T178" i="31"/>
  <c r="U178" i="31"/>
  <c r="T187" i="31"/>
  <c r="S187" i="31"/>
  <c r="V187" i="31" s="1"/>
  <c r="U187" i="31"/>
  <c r="T211" i="31"/>
  <c r="S211" i="31"/>
  <c r="V211" i="31" s="1"/>
  <c r="U211" i="31"/>
  <c r="T227" i="31"/>
  <c r="S227" i="31"/>
  <c r="V227" i="31" s="1"/>
  <c r="U227" i="31"/>
  <c r="T243" i="31"/>
  <c r="S243" i="31"/>
  <c r="V243" i="31" s="1"/>
  <c r="U243" i="31"/>
  <c r="T259" i="31"/>
  <c r="S259" i="31"/>
  <c r="V259" i="31" s="1"/>
  <c r="U259" i="31"/>
  <c r="T291" i="31"/>
  <c r="S291" i="31"/>
  <c r="V291" i="31" s="1"/>
  <c r="U291" i="31"/>
  <c r="T298" i="31"/>
  <c r="U298" i="31"/>
  <c r="T323" i="31"/>
  <c r="S323" i="31"/>
  <c r="V323" i="31" s="1"/>
  <c r="U323" i="31"/>
  <c r="T330" i="31"/>
  <c r="U330" i="31"/>
  <c r="T355" i="31"/>
  <c r="S355" i="31"/>
  <c r="V355" i="31" s="1"/>
  <c r="U355" i="31"/>
  <c r="T362" i="31"/>
  <c r="U362" i="31"/>
  <c r="T387" i="31"/>
  <c r="S387" i="31"/>
  <c r="V387" i="31" s="1"/>
  <c r="U387" i="31"/>
  <c r="T394" i="31"/>
  <c r="U394" i="31"/>
  <c r="T419" i="31"/>
  <c r="S419" i="31"/>
  <c r="V419" i="31" s="1"/>
  <c r="U419" i="31"/>
  <c r="T426" i="31"/>
  <c r="U426" i="31"/>
  <c r="T451" i="31"/>
  <c r="S451" i="31"/>
  <c r="V451" i="31" s="1"/>
  <c r="U451" i="31"/>
  <c r="T458" i="31"/>
  <c r="U458" i="31"/>
  <c r="T483" i="31"/>
  <c r="S483" i="31"/>
  <c r="V483" i="31" s="1"/>
  <c r="U483" i="31"/>
  <c r="T490" i="31"/>
  <c r="U490" i="31"/>
  <c r="T515" i="31"/>
  <c r="S515" i="31"/>
  <c r="V515" i="31" s="1"/>
  <c r="U515" i="31"/>
  <c r="T522" i="31"/>
  <c r="U522" i="31"/>
  <c r="T547" i="31"/>
  <c r="S547" i="31"/>
  <c r="V547" i="31" s="1"/>
  <c r="U547" i="31"/>
  <c r="T554" i="31"/>
  <c r="U554" i="31"/>
  <c r="T579" i="31"/>
  <c r="S579" i="31"/>
  <c r="V579" i="31" s="1"/>
  <c r="U579" i="31"/>
  <c r="S6" i="32"/>
  <c r="V6" i="32" s="1"/>
  <c r="U6" i="32"/>
  <c r="T6" i="32"/>
  <c r="T43" i="32"/>
  <c r="S43" i="32"/>
  <c r="V43" i="32" s="1"/>
  <c r="S57" i="32"/>
  <c r="V57" i="32" s="1"/>
  <c r="T57" i="32"/>
  <c r="U57" i="32"/>
  <c r="S73" i="32"/>
  <c r="V73" i="32" s="1"/>
  <c r="T73" i="32"/>
  <c r="U73" i="32"/>
  <c r="S89" i="32"/>
  <c r="V89" i="32" s="1"/>
  <c r="T89" i="32"/>
  <c r="U89" i="32"/>
  <c r="S58" i="30"/>
  <c r="V58" i="30" s="1"/>
  <c r="S66" i="30"/>
  <c r="V66" i="30" s="1"/>
  <c r="S74" i="30"/>
  <c r="V74" i="30" s="1"/>
  <c r="S82" i="30"/>
  <c r="V82" i="30" s="1"/>
  <c r="S90" i="30"/>
  <c r="V90" i="30" s="1"/>
  <c r="S98" i="30"/>
  <c r="V98" i="30" s="1"/>
  <c r="V115" i="30"/>
  <c r="S118" i="30"/>
  <c r="V118" i="30" s="1"/>
  <c r="S126" i="30"/>
  <c r="V126" i="30" s="1"/>
  <c r="S134" i="30"/>
  <c r="V134" i="30" s="1"/>
  <c r="V141" i="30"/>
  <c r="S146" i="30"/>
  <c r="V146" i="30" s="1"/>
  <c r="S154" i="30"/>
  <c r="V154" i="30" s="1"/>
  <c r="S162" i="30"/>
  <c r="V162" i="30" s="1"/>
  <c r="S170" i="30"/>
  <c r="V170" i="30" s="1"/>
  <c r="V187" i="30"/>
  <c r="S190" i="30"/>
  <c r="V190" i="30" s="1"/>
  <c r="S198" i="30"/>
  <c r="V198" i="30" s="1"/>
  <c r="S206" i="30"/>
  <c r="V206" i="30" s="1"/>
  <c r="S214" i="30"/>
  <c r="V214" i="30" s="1"/>
  <c r="S222" i="30"/>
  <c r="V222" i="30" s="1"/>
  <c r="S230" i="30"/>
  <c r="V230" i="30" s="1"/>
  <c r="S238" i="30"/>
  <c r="V238" i="30" s="1"/>
  <c r="S246" i="30"/>
  <c r="V246" i="30" s="1"/>
  <c r="S254" i="30"/>
  <c r="V254" i="30" s="1"/>
  <c r="S262" i="30"/>
  <c r="V262" i="30" s="1"/>
  <c r="S270" i="30"/>
  <c r="V270" i="30" s="1"/>
  <c r="S278" i="30"/>
  <c r="V278" i="30" s="1"/>
  <c r="S286" i="30"/>
  <c r="V286" i="30" s="1"/>
  <c r="S294" i="30"/>
  <c r="V294" i="30" s="1"/>
  <c r="S302" i="30"/>
  <c r="V302" i="30" s="1"/>
  <c r="S310" i="30"/>
  <c r="V310" i="30" s="1"/>
  <c r="S318" i="30"/>
  <c r="V318" i="30" s="1"/>
  <c r="S326" i="30"/>
  <c r="V326" i="30" s="1"/>
  <c r="S334" i="30"/>
  <c r="V334" i="30" s="1"/>
  <c r="S342" i="30"/>
  <c r="V342" i="30" s="1"/>
  <c r="S350" i="30"/>
  <c r="V350" i="30" s="1"/>
  <c r="S358" i="30"/>
  <c r="V358" i="30" s="1"/>
  <c r="S366" i="30"/>
  <c r="V366" i="30" s="1"/>
  <c r="S374" i="30"/>
  <c r="V374" i="30" s="1"/>
  <c r="S382" i="30"/>
  <c r="V382" i="30" s="1"/>
  <c r="S390" i="30"/>
  <c r="V390" i="30" s="1"/>
  <c r="S398" i="30"/>
  <c r="V398" i="30" s="1"/>
  <c r="S406" i="30"/>
  <c r="V406" i="30" s="1"/>
  <c r="S414" i="30"/>
  <c r="V414" i="30" s="1"/>
  <c r="S422" i="30"/>
  <c r="V422" i="30" s="1"/>
  <c r="S430" i="30"/>
  <c r="V430" i="30" s="1"/>
  <c r="S438" i="30"/>
  <c r="V438" i="30" s="1"/>
  <c r="S446" i="30"/>
  <c r="V446" i="30" s="1"/>
  <c r="S454" i="30"/>
  <c r="V454" i="30" s="1"/>
  <c r="S462" i="30"/>
  <c r="V462" i="30" s="1"/>
  <c r="S470" i="30"/>
  <c r="V470" i="30" s="1"/>
  <c r="S478" i="30"/>
  <c r="V478" i="30" s="1"/>
  <c r="S486" i="30"/>
  <c r="V486" i="30" s="1"/>
  <c r="S494" i="30"/>
  <c r="V494" i="30" s="1"/>
  <c r="S502" i="30"/>
  <c r="V502" i="30" s="1"/>
  <c r="S510" i="30"/>
  <c r="V510" i="30" s="1"/>
  <c r="S518" i="30"/>
  <c r="V518" i="30" s="1"/>
  <c r="S526" i="30"/>
  <c r="V526" i="30" s="1"/>
  <c r="S534" i="30"/>
  <c r="V534" i="30" s="1"/>
  <c r="S542" i="30"/>
  <c r="V542" i="30" s="1"/>
  <c r="S550" i="30"/>
  <c r="V550" i="30" s="1"/>
  <c r="S558" i="30"/>
  <c r="V558" i="30" s="1"/>
  <c r="S566" i="30"/>
  <c r="V566" i="30" s="1"/>
  <c r="S574" i="30"/>
  <c r="V574" i="30" s="1"/>
  <c r="S582" i="30"/>
  <c r="V582" i="30" s="1"/>
  <c r="S590" i="30"/>
  <c r="V590" i="30" s="1"/>
  <c r="T22" i="31"/>
  <c r="T26" i="31"/>
  <c r="T35" i="31"/>
  <c r="U35" i="31"/>
  <c r="S43" i="31"/>
  <c r="V43" i="31" s="1"/>
  <c r="S45" i="31"/>
  <c r="V45" i="31" s="1"/>
  <c r="T48" i="31"/>
  <c r="S48" i="31"/>
  <c r="V48" i="31" s="1"/>
  <c r="T58" i="31"/>
  <c r="T67" i="31"/>
  <c r="U67" i="31"/>
  <c r="S75" i="31"/>
  <c r="V75" i="31" s="1"/>
  <c r="S77" i="31"/>
  <c r="V77" i="31" s="1"/>
  <c r="T80" i="31"/>
  <c r="S80" i="31"/>
  <c r="V80" i="31" s="1"/>
  <c r="T90" i="31"/>
  <c r="T99" i="31"/>
  <c r="U99" i="31"/>
  <c r="S107" i="31"/>
  <c r="V107" i="31" s="1"/>
  <c r="S109" i="31"/>
  <c r="V109" i="31" s="1"/>
  <c r="T112" i="31"/>
  <c r="S112" i="31"/>
  <c r="V112" i="31" s="1"/>
  <c r="T122" i="31"/>
  <c r="T131" i="31"/>
  <c r="U131" i="31"/>
  <c r="S139" i="31"/>
  <c r="V139" i="31" s="1"/>
  <c r="S141" i="31"/>
  <c r="V141" i="31" s="1"/>
  <c r="T147" i="31"/>
  <c r="S147" i="31"/>
  <c r="V147" i="31" s="1"/>
  <c r="U147" i="31"/>
  <c r="S162" i="31"/>
  <c r="V162" i="31" s="1"/>
  <c r="T170" i="31"/>
  <c r="U170" i="31"/>
  <c r="T179" i="31"/>
  <c r="S179" i="31"/>
  <c r="V179" i="31" s="1"/>
  <c r="U179" i="31"/>
  <c r="S194" i="31"/>
  <c r="V194" i="31" s="1"/>
  <c r="T202" i="31"/>
  <c r="U202" i="31"/>
  <c r="T218" i="31"/>
  <c r="U218" i="31"/>
  <c r="T234" i="31"/>
  <c r="U234" i="31"/>
  <c r="T250" i="31"/>
  <c r="U250" i="31"/>
  <c r="T266" i="31"/>
  <c r="U266" i="31"/>
  <c r="T274" i="31"/>
  <c r="U274" i="31"/>
  <c r="S282" i="31"/>
  <c r="V282" i="31" s="1"/>
  <c r="T299" i="31"/>
  <c r="S299" i="31"/>
  <c r="V299" i="31" s="1"/>
  <c r="U299" i="31"/>
  <c r="T306" i="31"/>
  <c r="U306" i="31"/>
  <c r="S314" i="31"/>
  <c r="V314" i="31" s="1"/>
  <c r="T331" i="31"/>
  <c r="S331" i="31"/>
  <c r="V331" i="31" s="1"/>
  <c r="U331" i="31"/>
  <c r="T338" i="31"/>
  <c r="U338" i="31"/>
  <c r="S346" i="31"/>
  <c r="V346" i="31" s="1"/>
  <c r="T363" i="31"/>
  <c r="S363" i="31"/>
  <c r="V363" i="31" s="1"/>
  <c r="U363" i="31"/>
  <c r="T370" i="31"/>
  <c r="U370" i="31"/>
  <c r="S378" i="31"/>
  <c r="V378" i="31" s="1"/>
  <c r="T395" i="31"/>
  <c r="S395" i="31"/>
  <c r="V395" i="31" s="1"/>
  <c r="U395" i="31"/>
  <c r="T402" i="31"/>
  <c r="U402" i="31"/>
  <c r="S410" i="31"/>
  <c r="V410" i="31" s="1"/>
  <c r="T427" i="31"/>
  <c r="S427" i="31"/>
  <c r="V427" i="31" s="1"/>
  <c r="U427" i="31"/>
  <c r="T434" i="31"/>
  <c r="U434" i="31"/>
  <c r="S442" i="31"/>
  <c r="V442" i="31" s="1"/>
  <c r="T459" i="31"/>
  <c r="S459" i="31"/>
  <c r="V459" i="31" s="1"/>
  <c r="U459" i="31"/>
  <c r="T466" i="31"/>
  <c r="U466" i="31"/>
  <c r="S474" i="31"/>
  <c r="V474" i="31" s="1"/>
  <c r="T491" i="31"/>
  <c r="S491" i="31"/>
  <c r="V491" i="31" s="1"/>
  <c r="U491" i="31"/>
  <c r="T498" i="31"/>
  <c r="U498" i="31"/>
  <c r="S506" i="31"/>
  <c r="V506" i="31" s="1"/>
  <c r="T523" i="31"/>
  <c r="S523" i="31"/>
  <c r="V523" i="31" s="1"/>
  <c r="U523" i="31"/>
  <c r="T530" i="31"/>
  <c r="U530" i="31"/>
  <c r="S538" i="31"/>
  <c r="V538" i="31" s="1"/>
  <c r="T555" i="31"/>
  <c r="S555" i="31"/>
  <c r="V555" i="31" s="1"/>
  <c r="U555" i="31"/>
  <c r="T562" i="31"/>
  <c r="U562" i="31"/>
  <c r="S570" i="31"/>
  <c r="V570" i="31" s="1"/>
  <c r="U589" i="31"/>
  <c r="S589" i="31"/>
  <c r="V589" i="31" s="1"/>
  <c r="T11" i="32"/>
  <c r="S11" i="32"/>
  <c r="V11" i="32" s="1"/>
  <c r="T31" i="32"/>
  <c r="S31" i="32"/>
  <c r="V31" i="32" s="1"/>
  <c r="S33" i="31"/>
  <c r="V33" i="31" s="1"/>
  <c r="S41" i="31"/>
  <c r="V41" i="31" s="1"/>
  <c r="S49" i="31"/>
  <c r="V49" i="31" s="1"/>
  <c r="S57" i="31"/>
  <c r="V57" i="31" s="1"/>
  <c r="S65" i="31"/>
  <c r="V65" i="31" s="1"/>
  <c r="S73" i="31"/>
  <c r="V73" i="31" s="1"/>
  <c r="S81" i="31"/>
  <c r="V81" i="31" s="1"/>
  <c r="S89" i="31"/>
  <c r="V89" i="31" s="1"/>
  <c r="S97" i="31"/>
  <c r="V97" i="31" s="1"/>
  <c r="S105" i="31"/>
  <c r="V105" i="31" s="1"/>
  <c r="S113" i="31"/>
  <c r="V113" i="31" s="1"/>
  <c r="S121" i="31"/>
  <c r="V121" i="31" s="1"/>
  <c r="S129" i="31"/>
  <c r="V129" i="31" s="1"/>
  <c r="S137" i="31"/>
  <c r="V137" i="31" s="1"/>
  <c r="S145" i="31"/>
  <c r="V145" i="31" s="1"/>
  <c r="S153" i="31"/>
  <c r="V153" i="31" s="1"/>
  <c r="S161" i="31"/>
  <c r="V161" i="31" s="1"/>
  <c r="S169" i="31"/>
  <c r="V169" i="31" s="1"/>
  <c r="S177" i="31"/>
  <c r="V177" i="31" s="1"/>
  <c r="S185" i="31"/>
  <c r="V185" i="31" s="1"/>
  <c r="S193" i="31"/>
  <c r="V193" i="31" s="1"/>
  <c r="S201" i="31"/>
  <c r="V201" i="31" s="1"/>
  <c r="S209" i="31"/>
  <c r="V209" i="31" s="1"/>
  <c r="S217" i="31"/>
  <c r="V217" i="31" s="1"/>
  <c r="S225" i="31"/>
  <c r="V225" i="31" s="1"/>
  <c r="S233" i="31"/>
  <c r="V233" i="31" s="1"/>
  <c r="S241" i="31"/>
  <c r="V241" i="31" s="1"/>
  <c r="S249" i="31"/>
  <c r="V249" i="31" s="1"/>
  <c r="S257" i="31"/>
  <c r="V257" i="31" s="1"/>
  <c r="S265" i="31"/>
  <c r="V265" i="31" s="1"/>
  <c r="S273" i="31"/>
  <c r="V273" i="31" s="1"/>
  <c r="S582" i="31"/>
  <c r="V582" i="31" s="1"/>
  <c r="T584" i="31"/>
  <c r="S584" i="31"/>
  <c r="V584" i="31" s="1"/>
  <c r="T599" i="31"/>
  <c r="S599" i="31"/>
  <c r="V599" i="31" s="1"/>
  <c r="T10" i="32"/>
  <c r="S10" i="32"/>
  <c r="V10" i="32" s="1"/>
  <c r="S17" i="32"/>
  <c r="V17" i="32" s="1"/>
  <c r="S25" i="32"/>
  <c r="V25" i="32" s="1"/>
  <c r="U36" i="32"/>
  <c r="S36" i="32"/>
  <c r="V36" i="32" s="1"/>
  <c r="S38" i="32"/>
  <c r="V38" i="32" s="1"/>
  <c r="U134" i="32"/>
  <c r="T134" i="32"/>
  <c r="U166" i="32"/>
  <c r="T166" i="32"/>
  <c r="U198" i="32"/>
  <c r="T198" i="32"/>
  <c r="S144" i="31"/>
  <c r="V144" i="31" s="1"/>
  <c r="S152" i="31"/>
  <c r="V152" i="31" s="1"/>
  <c r="S160" i="31"/>
  <c r="V160" i="31" s="1"/>
  <c r="S168" i="31"/>
  <c r="V168" i="31" s="1"/>
  <c r="S176" i="31"/>
  <c r="V176" i="31" s="1"/>
  <c r="S184" i="31"/>
  <c r="V184" i="31" s="1"/>
  <c r="S192" i="31"/>
  <c r="V192" i="31" s="1"/>
  <c r="S200" i="31"/>
  <c r="V200" i="31" s="1"/>
  <c r="S208" i="31"/>
  <c r="V208" i="31" s="1"/>
  <c r="S216" i="31"/>
  <c r="V216" i="31" s="1"/>
  <c r="S224" i="31"/>
  <c r="V224" i="31" s="1"/>
  <c r="S232" i="31"/>
  <c r="V232" i="31" s="1"/>
  <c r="S240" i="31"/>
  <c r="V240" i="31" s="1"/>
  <c r="S248" i="31"/>
  <c r="V248" i="31" s="1"/>
  <c r="S256" i="31"/>
  <c r="V256" i="31" s="1"/>
  <c r="S264" i="31"/>
  <c r="V264" i="31" s="1"/>
  <c r="S271" i="31"/>
  <c r="V271" i="31" s="1"/>
  <c r="S272" i="31"/>
  <c r="V272" i="31" s="1"/>
  <c r="S279" i="31"/>
  <c r="V279" i="31" s="1"/>
  <c r="S280" i="31"/>
  <c r="V280" i="31" s="1"/>
  <c r="S287" i="31"/>
  <c r="V287" i="31" s="1"/>
  <c r="S288" i="31"/>
  <c r="V288" i="31" s="1"/>
  <c r="S295" i="31"/>
  <c r="V295" i="31" s="1"/>
  <c r="S296" i="31"/>
  <c r="V296" i="31" s="1"/>
  <c r="S303" i="31"/>
  <c r="V303" i="31" s="1"/>
  <c r="S304" i="31"/>
  <c r="V304" i="31" s="1"/>
  <c r="S311" i="31"/>
  <c r="V311" i="31" s="1"/>
  <c r="S312" i="31"/>
  <c r="V312" i="31" s="1"/>
  <c r="S319" i="31"/>
  <c r="V319" i="31" s="1"/>
  <c r="S320" i="31"/>
  <c r="V320" i="31" s="1"/>
  <c r="S327" i="31"/>
  <c r="V327" i="31" s="1"/>
  <c r="S328" i="31"/>
  <c r="V328" i="31" s="1"/>
  <c r="S335" i="31"/>
  <c r="V335" i="31" s="1"/>
  <c r="S336" i="31"/>
  <c r="V336" i="31" s="1"/>
  <c r="S343" i="31"/>
  <c r="V343" i="31" s="1"/>
  <c r="S344" i="31"/>
  <c r="V344" i="31" s="1"/>
  <c r="S351" i="31"/>
  <c r="V351" i="31" s="1"/>
  <c r="S352" i="31"/>
  <c r="V352" i="31" s="1"/>
  <c r="S359" i="31"/>
  <c r="V359" i="31" s="1"/>
  <c r="S360" i="31"/>
  <c r="V360" i="31" s="1"/>
  <c r="S367" i="31"/>
  <c r="V367" i="31" s="1"/>
  <c r="S368" i="31"/>
  <c r="V368" i="31" s="1"/>
  <c r="S375" i="31"/>
  <c r="V375" i="31" s="1"/>
  <c r="S376" i="31"/>
  <c r="V376" i="31" s="1"/>
  <c r="S383" i="31"/>
  <c r="V383" i="31" s="1"/>
  <c r="S384" i="31"/>
  <c r="V384" i="31" s="1"/>
  <c r="S391" i="31"/>
  <c r="V391" i="31" s="1"/>
  <c r="S392" i="31"/>
  <c r="V392" i="31" s="1"/>
  <c r="S399" i="31"/>
  <c r="V399" i="31" s="1"/>
  <c r="S400" i="31"/>
  <c r="V400" i="31" s="1"/>
  <c r="S407" i="31"/>
  <c r="V407" i="31" s="1"/>
  <c r="S408" i="31"/>
  <c r="V408" i="31" s="1"/>
  <c r="S415" i="31"/>
  <c r="V415" i="31" s="1"/>
  <c r="S416" i="31"/>
  <c r="V416" i="31" s="1"/>
  <c r="S423" i="31"/>
  <c r="V423" i="31" s="1"/>
  <c r="S424" i="31"/>
  <c r="V424" i="31" s="1"/>
  <c r="S431" i="31"/>
  <c r="V431" i="31" s="1"/>
  <c r="S432" i="31"/>
  <c r="V432" i="31" s="1"/>
  <c r="S439" i="31"/>
  <c r="V439" i="31" s="1"/>
  <c r="S440" i="31"/>
  <c r="V440" i="31" s="1"/>
  <c r="S447" i="31"/>
  <c r="V447" i="31" s="1"/>
  <c r="S448" i="31"/>
  <c r="V448" i="31" s="1"/>
  <c r="S455" i="31"/>
  <c r="V455" i="31" s="1"/>
  <c r="S456" i="31"/>
  <c r="V456" i="31" s="1"/>
  <c r="S463" i="31"/>
  <c r="V463" i="31" s="1"/>
  <c r="S464" i="31"/>
  <c r="V464" i="31" s="1"/>
  <c r="S471" i="31"/>
  <c r="V471" i="31" s="1"/>
  <c r="S472" i="31"/>
  <c r="V472" i="31" s="1"/>
  <c r="S479" i="31"/>
  <c r="V479" i="31" s="1"/>
  <c r="S480" i="31"/>
  <c r="V480" i="31" s="1"/>
  <c r="S487" i="31"/>
  <c r="V487" i="31" s="1"/>
  <c r="S488" i="31"/>
  <c r="V488" i="31" s="1"/>
  <c r="S495" i="31"/>
  <c r="V495" i="31" s="1"/>
  <c r="S496" i="31"/>
  <c r="V496" i="31" s="1"/>
  <c r="S503" i="31"/>
  <c r="V503" i="31" s="1"/>
  <c r="S504" i="31"/>
  <c r="V504" i="31" s="1"/>
  <c r="S511" i="31"/>
  <c r="V511" i="31" s="1"/>
  <c r="S512" i="31"/>
  <c r="V512" i="31" s="1"/>
  <c r="S519" i="31"/>
  <c r="V519" i="31" s="1"/>
  <c r="S520" i="31"/>
  <c r="V520" i="31" s="1"/>
  <c r="S527" i="31"/>
  <c r="V527" i="31" s="1"/>
  <c r="S528" i="31"/>
  <c r="V528" i="31" s="1"/>
  <c r="S535" i="31"/>
  <c r="V535" i="31" s="1"/>
  <c r="S536" i="31"/>
  <c r="V536" i="31" s="1"/>
  <c r="S543" i="31"/>
  <c r="V543" i="31" s="1"/>
  <c r="S544" i="31"/>
  <c r="V544" i="31" s="1"/>
  <c r="S551" i="31"/>
  <c r="V551" i="31" s="1"/>
  <c r="S552" i="31"/>
  <c r="V552" i="31" s="1"/>
  <c r="S559" i="31"/>
  <c r="V559" i="31" s="1"/>
  <c r="S560" i="31"/>
  <c r="V560" i="31" s="1"/>
  <c r="S567" i="31"/>
  <c r="V567" i="31" s="1"/>
  <c r="S568" i="31"/>
  <c r="V568" i="31" s="1"/>
  <c r="S575" i="31"/>
  <c r="V575" i="31" s="1"/>
  <c r="S576" i="31"/>
  <c r="V576" i="31" s="1"/>
  <c r="U582" i="31"/>
  <c r="T591" i="31"/>
  <c r="S591" i="31"/>
  <c r="V591" i="31" s="1"/>
  <c r="S603" i="31"/>
  <c r="V603" i="31" s="1"/>
  <c r="U13" i="32"/>
  <c r="S13" i="32"/>
  <c r="V13" i="32" s="1"/>
  <c r="S15" i="32"/>
  <c r="V15" i="32" s="1"/>
  <c r="T17" i="32"/>
  <c r="S23" i="32"/>
  <c r="V23" i="32" s="1"/>
  <c r="T25" i="32"/>
  <c r="U28" i="32"/>
  <c r="S28" i="32"/>
  <c r="V28" i="32" s="1"/>
  <c r="S30" i="32"/>
  <c r="V30" i="32" s="1"/>
  <c r="T33" i="32"/>
  <c r="S35" i="32"/>
  <c r="V35" i="32" s="1"/>
  <c r="S37" i="32"/>
  <c r="V37" i="32" s="1"/>
  <c r="T38" i="32"/>
  <c r="T59" i="32"/>
  <c r="S59" i="32"/>
  <c r="V59" i="32" s="1"/>
  <c r="T67" i="32"/>
  <c r="S67" i="32"/>
  <c r="V67" i="32" s="1"/>
  <c r="T75" i="32"/>
  <c r="S75" i="32"/>
  <c r="V75" i="32" s="1"/>
  <c r="T83" i="32"/>
  <c r="S83" i="32"/>
  <c r="V83" i="32" s="1"/>
  <c r="T91" i="32"/>
  <c r="S91" i="32"/>
  <c r="V91" i="32" s="1"/>
  <c r="T99" i="32"/>
  <c r="S99" i="32"/>
  <c r="V99" i="32" s="1"/>
  <c r="U126" i="32"/>
  <c r="T126" i="32"/>
  <c r="U158" i="32"/>
  <c r="T158" i="32"/>
  <c r="U190" i="32"/>
  <c r="T190" i="32"/>
  <c r="T592" i="31"/>
  <c r="S592" i="31"/>
  <c r="V592" i="31" s="1"/>
  <c r="U44" i="32"/>
  <c r="S44" i="32"/>
  <c r="V44" i="32" s="1"/>
  <c r="U110" i="32"/>
  <c r="T110" i="32"/>
  <c r="U142" i="32"/>
  <c r="T142" i="32"/>
  <c r="U174" i="32"/>
  <c r="T174" i="32"/>
  <c r="U206" i="32"/>
  <c r="T206" i="32"/>
  <c r="T105" i="32"/>
  <c r="S107" i="32"/>
  <c r="V107" i="32" s="1"/>
  <c r="T113" i="32"/>
  <c r="S115" i="32"/>
  <c r="V115" i="32" s="1"/>
  <c r="T121" i="32"/>
  <c r="S123" i="32"/>
  <c r="V123" i="32" s="1"/>
  <c r="T129" i="32"/>
  <c r="S131" i="32"/>
  <c r="V131" i="32" s="1"/>
  <c r="T137" i="32"/>
  <c r="S139" i="32"/>
  <c r="V139" i="32" s="1"/>
  <c r="T145" i="32"/>
  <c r="S147" i="32"/>
  <c r="V147" i="32" s="1"/>
  <c r="T153" i="32"/>
  <c r="S155" i="32"/>
  <c r="V155" i="32" s="1"/>
  <c r="T161" i="32"/>
  <c r="S163" i="32"/>
  <c r="V163" i="32" s="1"/>
  <c r="T169" i="32"/>
  <c r="S171" i="32"/>
  <c r="V171" i="32" s="1"/>
  <c r="T177" i="32"/>
  <c r="S179" i="32"/>
  <c r="V179" i="32" s="1"/>
  <c r="T185" i="32"/>
  <c r="S187" i="32"/>
  <c r="V187" i="32" s="1"/>
  <c r="T193" i="32"/>
  <c r="S195" i="32"/>
  <c r="V195" i="32" s="1"/>
  <c r="T201" i="32"/>
  <c r="S203" i="32"/>
  <c r="V203" i="32" s="1"/>
  <c r="T209" i="32"/>
  <c r="S211" i="32"/>
  <c r="V211" i="32" s="1"/>
  <c r="T217" i="32"/>
  <c r="S219" i="32"/>
  <c r="V219" i="32" s="1"/>
  <c r="T225" i="32"/>
  <c r="S227" i="32"/>
  <c r="V227" i="32" s="1"/>
  <c r="T233" i="32"/>
  <c r="S235" i="32"/>
  <c r="V235" i="32" s="1"/>
  <c r="U241" i="32"/>
  <c r="T245" i="32"/>
  <c r="S248" i="32"/>
  <c r="V248" i="32" s="1"/>
  <c r="U260" i="32"/>
  <c r="S260" i="32"/>
  <c r="V260" i="32" s="1"/>
  <c r="S262" i="32"/>
  <c r="V262" i="32" s="1"/>
  <c r="S263" i="32"/>
  <c r="V263" i="32" s="1"/>
  <c r="T265" i="32"/>
  <c r="S267" i="32"/>
  <c r="V267" i="32" s="1"/>
  <c r="S269" i="32"/>
  <c r="V269" i="32" s="1"/>
  <c r="T270" i="32"/>
  <c r="U273" i="32"/>
  <c r="T277" i="32"/>
  <c r="S280" i="32"/>
  <c r="V280" i="32" s="1"/>
  <c r="U292" i="32"/>
  <c r="S292" i="32"/>
  <c r="V292" i="32" s="1"/>
  <c r="S294" i="32"/>
  <c r="V294" i="32" s="1"/>
  <c r="S295" i="32"/>
  <c r="V295" i="32" s="1"/>
  <c r="T297" i="32"/>
  <c r="S299" i="32"/>
  <c r="V299" i="32" s="1"/>
  <c r="S301" i="32"/>
  <c r="V301" i="32" s="1"/>
  <c r="U312" i="32"/>
  <c r="S312" i="32"/>
  <c r="V312" i="32" s="1"/>
  <c r="S315" i="32"/>
  <c r="V315" i="32" s="1"/>
  <c r="S317" i="32"/>
  <c r="V317" i="32" s="1"/>
  <c r="U317" i="32"/>
  <c r="S327" i="32"/>
  <c r="V327" i="32" s="1"/>
  <c r="U329" i="32"/>
  <c r="S329" i="32"/>
  <c r="V329" i="32" s="1"/>
  <c r="U332" i="32"/>
  <c r="S332" i="32"/>
  <c r="V332" i="32" s="1"/>
  <c r="U344" i="32"/>
  <c r="S344" i="32"/>
  <c r="V344" i="32" s="1"/>
  <c r="S347" i="32"/>
  <c r="V347" i="32" s="1"/>
  <c r="S349" i="32"/>
  <c r="V349" i="32" s="1"/>
  <c r="U349" i="32"/>
  <c r="U252" i="32"/>
  <c r="S252" i="32"/>
  <c r="V252" i="32" s="1"/>
  <c r="U284" i="32"/>
  <c r="S284" i="32"/>
  <c r="V284" i="32" s="1"/>
  <c r="U304" i="32"/>
  <c r="S304" i="32"/>
  <c r="V304" i="32" s="1"/>
  <c r="S309" i="32"/>
  <c r="V309" i="32" s="1"/>
  <c r="U309" i="32"/>
  <c r="U321" i="32"/>
  <c r="S321" i="32"/>
  <c r="V321" i="32" s="1"/>
  <c r="U324" i="32"/>
  <c r="S324" i="32"/>
  <c r="V324" i="32" s="1"/>
  <c r="U336" i="32"/>
  <c r="S336" i="32"/>
  <c r="V336" i="32" s="1"/>
  <c r="S341" i="32"/>
  <c r="V341" i="32" s="1"/>
  <c r="U341" i="32"/>
  <c r="U356" i="32"/>
  <c r="S356" i="32"/>
  <c r="V356" i="32" s="1"/>
  <c r="T214" i="32"/>
  <c r="T222" i="32"/>
  <c r="T230" i="32"/>
  <c r="T238" i="32"/>
  <c r="U244" i="32"/>
  <c r="S244" i="32"/>
  <c r="V244" i="32" s="1"/>
  <c r="S246" i="32"/>
  <c r="V246" i="32" s="1"/>
  <c r="U276" i="32"/>
  <c r="S276" i="32"/>
  <c r="V276" i="32" s="1"/>
  <c r="S278" i="32"/>
  <c r="V278" i="32" s="1"/>
  <c r="U313" i="32"/>
  <c r="S313" i="32"/>
  <c r="V313" i="32" s="1"/>
  <c r="U316" i="32"/>
  <c r="S316" i="32"/>
  <c r="V316" i="32" s="1"/>
  <c r="U328" i="32"/>
  <c r="S328" i="32"/>
  <c r="V328" i="32" s="1"/>
  <c r="S333" i="32"/>
  <c r="V333" i="32" s="1"/>
  <c r="U333" i="32"/>
  <c r="U345" i="32"/>
  <c r="S345" i="32"/>
  <c r="V345" i="32" s="1"/>
  <c r="U348" i="32"/>
  <c r="S348" i="32"/>
  <c r="V348" i="32" s="1"/>
  <c r="S357" i="32"/>
  <c r="V357" i="32" s="1"/>
  <c r="U357" i="32"/>
  <c r="T357" i="32"/>
  <c r="U364" i="32"/>
  <c r="S364" i="32"/>
  <c r="V364" i="32" s="1"/>
  <c r="S52" i="32"/>
  <c r="V52" i="32" s="1"/>
  <c r="S60" i="32"/>
  <c r="V60" i="32" s="1"/>
  <c r="S68" i="32"/>
  <c r="V68" i="32" s="1"/>
  <c r="S76" i="32"/>
  <c r="V76" i="32" s="1"/>
  <c r="S84" i="32"/>
  <c r="V84" i="32" s="1"/>
  <c r="S92" i="32"/>
  <c r="V92" i="32" s="1"/>
  <c r="S100" i="32"/>
  <c r="V100" i="32" s="1"/>
  <c r="S108" i="32"/>
  <c r="V108" i="32" s="1"/>
  <c r="S116" i="32"/>
  <c r="V116" i="32" s="1"/>
  <c r="S124" i="32"/>
  <c r="V124" i="32" s="1"/>
  <c r="S132" i="32"/>
  <c r="V132" i="32" s="1"/>
  <c r="S140" i="32"/>
  <c r="V140" i="32" s="1"/>
  <c r="S148" i="32"/>
  <c r="V148" i="32" s="1"/>
  <c r="S156" i="32"/>
  <c r="V156" i="32" s="1"/>
  <c r="S164" i="32"/>
  <c r="V164" i="32" s="1"/>
  <c r="S172" i="32"/>
  <c r="V172" i="32" s="1"/>
  <c r="S180" i="32"/>
  <c r="V180" i="32" s="1"/>
  <c r="S188" i="32"/>
  <c r="V188" i="32" s="1"/>
  <c r="S196" i="32"/>
  <c r="V196" i="32" s="1"/>
  <c r="S204" i="32"/>
  <c r="V204" i="32" s="1"/>
  <c r="T241" i="32"/>
  <c r="S243" i="32"/>
  <c r="V243" i="32" s="1"/>
  <c r="S245" i="32"/>
  <c r="V245" i="32" s="1"/>
  <c r="T246" i="32"/>
  <c r="U268" i="32"/>
  <c r="S268" i="32"/>
  <c r="V268" i="32" s="1"/>
  <c r="S270" i="32"/>
  <c r="V270" i="32" s="1"/>
  <c r="T273" i="32"/>
  <c r="S275" i="32"/>
  <c r="V275" i="32" s="1"/>
  <c r="S277" i="32"/>
  <c r="V277" i="32" s="1"/>
  <c r="T278" i="32"/>
  <c r="U300" i="32"/>
  <c r="S300" i="32"/>
  <c r="V300" i="32" s="1"/>
  <c r="U305" i="32"/>
  <c r="S305" i="32"/>
  <c r="V305" i="32" s="1"/>
  <c r="U308" i="32"/>
  <c r="S308" i="32"/>
  <c r="V308" i="32" s="1"/>
  <c r="U320" i="32"/>
  <c r="S320" i="32"/>
  <c r="V320" i="32" s="1"/>
  <c r="S325" i="32"/>
  <c r="V325" i="32" s="1"/>
  <c r="U325" i="32"/>
  <c r="U337" i="32"/>
  <c r="S337" i="32"/>
  <c r="V337" i="32" s="1"/>
  <c r="U340" i="32"/>
  <c r="S340" i="32"/>
  <c r="V340" i="32" s="1"/>
  <c r="T359" i="32"/>
  <c r="S359" i="32"/>
  <c r="V359" i="32" s="1"/>
  <c r="S365" i="32"/>
  <c r="V365" i="32" s="1"/>
  <c r="U365" i="32"/>
  <c r="T365" i="32"/>
  <c r="S367" i="32"/>
  <c r="V367" i="32" s="1"/>
  <c r="T373" i="32"/>
  <c r="S375" i="32"/>
  <c r="V375" i="32" s="1"/>
  <c r="T381" i="32"/>
  <c r="S383" i="32"/>
  <c r="V383" i="32" s="1"/>
  <c r="T389" i="32"/>
  <c r="S391" i="32"/>
  <c r="V391" i="32" s="1"/>
  <c r="T397" i="32"/>
  <c r="S399" i="32"/>
  <c r="V399" i="32" s="1"/>
  <c r="T405" i="32"/>
  <c r="T406" i="32"/>
  <c r="S407" i="32"/>
  <c r="V407" i="32" s="1"/>
  <c r="T413" i="32"/>
  <c r="T414" i="32"/>
  <c r="S415" i="32"/>
  <c r="V415" i="32" s="1"/>
  <c r="T421" i="32"/>
  <c r="T422" i="32"/>
  <c r="S423" i="32"/>
  <c r="V423" i="32" s="1"/>
  <c r="T429" i="32"/>
  <c r="T430" i="32"/>
  <c r="S431" i="32"/>
  <c r="V431" i="32" s="1"/>
  <c r="T437" i="32"/>
  <c r="T438" i="32"/>
  <c r="S439" i="32"/>
  <c r="V439" i="32" s="1"/>
  <c r="T445" i="32"/>
  <c r="T446" i="32"/>
  <c r="S447" i="32"/>
  <c r="V447" i="32" s="1"/>
  <c r="T453" i="32"/>
  <c r="T454" i="32"/>
  <c r="S455" i="32"/>
  <c r="V455" i="32" s="1"/>
  <c r="T461" i="32"/>
  <c r="T462" i="32"/>
  <c r="S463" i="32"/>
  <c r="V463" i="32" s="1"/>
  <c r="T469" i="32"/>
  <c r="T470" i="32"/>
  <c r="S471" i="32"/>
  <c r="V471" i="32" s="1"/>
  <c r="T477" i="32"/>
  <c r="T478" i="32"/>
  <c r="S479" i="32"/>
  <c r="V479" i="32" s="1"/>
  <c r="T486" i="32"/>
  <c r="S487" i="32"/>
  <c r="V487" i="32" s="1"/>
  <c r="T494" i="32"/>
  <c r="S495" i="32"/>
  <c r="V495" i="32" s="1"/>
  <c r="T502" i="32"/>
  <c r="T510" i="32"/>
  <c r="T518" i="32"/>
  <c r="S519" i="32"/>
  <c r="V519" i="32" s="1"/>
  <c r="U529" i="32"/>
  <c r="T533" i="32"/>
  <c r="S536" i="32"/>
  <c r="V536" i="32" s="1"/>
  <c r="U548" i="32"/>
  <c r="S548" i="32"/>
  <c r="V548" i="32" s="1"/>
  <c r="S550" i="32"/>
  <c r="V550" i="32" s="1"/>
  <c r="S551" i="32"/>
  <c r="V551" i="32" s="1"/>
  <c r="T553" i="32"/>
  <c r="U561" i="32"/>
  <c r="T565" i="32"/>
  <c r="U565" i="32"/>
  <c r="T567" i="32"/>
  <c r="S567" i="32"/>
  <c r="V567" i="32" s="1"/>
  <c r="T573" i="32"/>
  <c r="U573" i="32"/>
  <c r="T575" i="32"/>
  <c r="S575" i="32"/>
  <c r="V575" i="32" s="1"/>
  <c r="T581" i="32"/>
  <c r="U581" i="32"/>
  <c r="T583" i="32"/>
  <c r="S583" i="32"/>
  <c r="V583" i="32" s="1"/>
  <c r="T589" i="32"/>
  <c r="U589" i="32"/>
  <c r="T591" i="32"/>
  <c r="S591" i="32"/>
  <c r="V591" i="32" s="1"/>
  <c r="T597" i="32"/>
  <c r="U597" i="32"/>
  <c r="T599" i="32"/>
  <c r="S599" i="32"/>
  <c r="V599" i="32" s="1"/>
  <c r="T605" i="32"/>
  <c r="U605" i="32"/>
  <c r="T9" i="33"/>
  <c r="S9" i="33"/>
  <c r="V9" i="33" s="1"/>
  <c r="S29" i="33"/>
  <c r="V29" i="33" s="1"/>
  <c r="T49" i="33"/>
  <c r="U49" i="33"/>
  <c r="S52" i="33"/>
  <c r="V52" i="33" s="1"/>
  <c r="T52" i="33"/>
  <c r="S61" i="33"/>
  <c r="V61" i="33" s="1"/>
  <c r="S353" i="32"/>
  <c r="V353" i="32" s="1"/>
  <c r="S361" i="32"/>
  <c r="V361" i="32" s="1"/>
  <c r="S369" i="32"/>
  <c r="V369" i="32" s="1"/>
  <c r="S372" i="32"/>
  <c r="V372" i="32" s="1"/>
  <c r="U373" i="32"/>
  <c r="S377" i="32"/>
  <c r="V377" i="32" s="1"/>
  <c r="S380" i="32"/>
  <c r="V380" i="32" s="1"/>
  <c r="U381" i="32"/>
  <c r="S385" i="32"/>
  <c r="V385" i="32" s="1"/>
  <c r="S388" i="32"/>
  <c r="V388" i="32" s="1"/>
  <c r="U389" i="32"/>
  <c r="S393" i="32"/>
  <c r="V393" i="32" s="1"/>
  <c r="S396" i="32"/>
  <c r="V396" i="32" s="1"/>
  <c r="U397" i="32"/>
  <c r="S401" i="32"/>
  <c r="V401" i="32" s="1"/>
  <c r="S404" i="32"/>
  <c r="V404" i="32" s="1"/>
  <c r="U405" i="32"/>
  <c r="S412" i="32"/>
  <c r="V412" i="32" s="1"/>
  <c r="U413" i="32"/>
  <c r="S420" i="32"/>
  <c r="V420" i="32" s="1"/>
  <c r="U421" i="32"/>
  <c r="S428" i="32"/>
  <c r="V428" i="32" s="1"/>
  <c r="U429" i="32"/>
  <c r="S436" i="32"/>
  <c r="V436" i="32" s="1"/>
  <c r="S444" i="32"/>
  <c r="V444" i="32" s="1"/>
  <c r="S452" i="32"/>
  <c r="V452" i="32" s="1"/>
  <c r="S460" i="32"/>
  <c r="V460" i="32" s="1"/>
  <c r="S468" i="32"/>
  <c r="V468" i="32" s="1"/>
  <c r="S476" i="32"/>
  <c r="V476" i="32" s="1"/>
  <c r="U540" i="32"/>
  <c r="S540" i="32"/>
  <c r="V540" i="32" s="1"/>
  <c r="T545" i="32"/>
  <c r="S547" i="32"/>
  <c r="V547" i="32" s="1"/>
  <c r="S549" i="32"/>
  <c r="V549" i="32" s="1"/>
  <c r="T550" i="32"/>
  <c r="T6" i="33"/>
  <c r="U6" i="33"/>
  <c r="T12" i="33"/>
  <c r="U12" i="33"/>
  <c r="T16" i="33"/>
  <c r="S16" i="33"/>
  <c r="V16" i="33" s="1"/>
  <c r="T18" i="33"/>
  <c r="S18" i="33"/>
  <c r="V18" i="33" s="1"/>
  <c r="T20" i="33"/>
  <c r="S20" i="33"/>
  <c r="V20" i="33" s="1"/>
  <c r="T22" i="33"/>
  <c r="S22" i="33"/>
  <c r="V22" i="33" s="1"/>
  <c r="T24" i="33"/>
  <c r="S24" i="33"/>
  <c r="V24" i="33" s="1"/>
  <c r="T29" i="33"/>
  <c r="T38" i="33"/>
  <c r="S38" i="33"/>
  <c r="V38" i="33" s="1"/>
  <c r="T48" i="33"/>
  <c r="U48" i="33"/>
  <c r="T50" i="33"/>
  <c r="S50" i="33"/>
  <c r="V50" i="33" s="1"/>
  <c r="U50" i="33"/>
  <c r="T61" i="33"/>
  <c r="S520" i="32"/>
  <c r="V520" i="32" s="1"/>
  <c r="U532" i="32"/>
  <c r="S532" i="32"/>
  <c r="V532" i="32" s="1"/>
  <c r="S534" i="32"/>
  <c r="V534" i="32" s="1"/>
  <c r="S535" i="32"/>
  <c r="V535" i="32" s="1"/>
  <c r="T537" i="32"/>
  <c r="S539" i="32"/>
  <c r="V539" i="32" s="1"/>
  <c r="S541" i="32"/>
  <c r="V541" i="32" s="1"/>
  <c r="T542" i="32"/>
  <c r="U545" i="32"/>
  <c r="T549" i="32"/>
  <c r="S552" i="32"/>
  <c r="V552" i="32" s="1"/>
  <c r="U564" i="32"/>
  <c r="S564" i="32"/>
  <c r="V564" i="32" s="1"/>
  <c r="U572" i="32"/>
  <c r="S572" i="32"/>
  <c r="V572" i="32" s="1"/>
  <c r="U580" i="32"/>
  <c r="S580" i="32"/>
  <c r="V580" i="32" s="1"/>
  <c r="U588" i="32"/>
  <c r="S588" i="32"/>
  <c r="V588" i="32" s="1"/>
  <c r="U596" i="32"/>
  <c r="S596" i="32"/>
  <c r="V596" i="32" s="1"/>
  <c r="U604" i="32"/>
  <c r="S604" i="32"/>
  <c r="V604" i="32" s="1"/>
  <c r="T5" i="33"/>
  <c r="U5" i="33"/>
  <c r="T14" i="33"/>
  <c r="U14" i="33"/>
  <c r="T33" i="33"/>
  <c r="U33" i="33"/>
  <c r="S36" i="33"/>
  <c r="V36" i="33" s="1"/>
  <c r="T36" i="33"/>
  <c r="S352" i="32"/>
  <c r="V352" i="32" s="1"/>
  <c r="S360" i="32"/>
  <c r="V360" i="32" s="1"/>
  <c r="S368" i="32"/>
  <c r="V368" i="32" s="1"/>
  <c r="S376" i="32"/>
  <c r="V376" i="32" s="1"/>
  <c r="S384" i="32"/>
  <c r="V384" i="32" s="1"/>
  <c r="S392" i="32"/>
  <c r="V392" i="32" s="1"/>
  <c r="S400" i="32"/>
  <c r="V400" i="32" s="1"/>
  <c r="S408" i="32"/>
  <c r="V408" i="32" s="1"/>
  <c r="U524" i="32"/>
  <c r="S524" i="32"/>
  <c r="V524" i="32" s="1"/>
  <c r="U556" i="32"/>
  <c r="S556" i="32"/>
  <c r="V556" i="32" s="1"/>
  <c r="T566" i="32"/>
  <c r="U566" i="32"/>
  <c r="T574" i="32"/>
  <c r="U574" i="32"/>
  <c r="T582" i="32"/>
  <c r="U582" i="32"/>
  <c r="T590" i="32"/>
  <c r="U590" i="32"/>
  <c r="T598" i="32"/>
  <c r="U598" i="32"/>
  <c r="S6" i="33"/>
  <c r="V6" i="33" s="1"/>
  <c r="T8" i="33"/>
  <c r="S8" i="33"/>
  <c r="V8" i="33" s="1"/>
  <c r="U11" i="33"/>
  <c r="S11" i="33"/>
  <c r="V11" i="33" s="1"/>
  <c r="T13" i="33"/>
  <c r="U13" i="33"/>
  <c r="T15" i="33"/>
  <c r="S15" i="33"/>
  <c r="V15" i="33" s="1"/>
  <c r="T17" i="33"/>
  <c r="S17" i="33"/>
  <c r="V17" i="33" s="1"/>
  <c r="T19" i="33"/>
  <c r="S19" i="33"/>
  <c r="V19" i="33" s="1"/>
  <c r="T21" i="33"/>
  <c r="S21" i="33"/>
  <c r="V21" i="33" s="1"/>
  <c r="T23" i="33"/>
  <c r="S23" i="33"/>
  <c r="V23" i="33" s="1"/>
  <c r="T32" i="33"/>
  <c r="U32" i="33"/>
  <c r="T34" i="33"/>
  <c r="S34" i="33"/>
  <c r="V34" i="33" s="1"/>
  <c r="U34" i="33"/>
  <c r="T45" i="33"/>
  <c r="U52" i="33"/>
  <c r="T54" i="33"/>
  <c r="S54" i="33"/>
  <c r="V54" i="33" s="1"/>
  <c r="U64" i="33"/>
  <c r="U65" i="33"/>
  <c r="U66" i="33"/>
  <c r="T68" i="33"/>
  <c r="S70" i="33"/>
  <c r="V70" i="33" s="1"/>
  <c r="U80" i="33"/>
  <c r="U81" i="33"/>
  <c r="U82" i="33"/>
  <c r="T84" i="33"/>
  <c r="S86" i="33"/>
  <c r="V86" i="33" s="1"/>
  <c r="U96" i="33"/>
  <c r="U97" i="33"/>
  <c r="U98" i="33"/>
  <c r="T100" i="33"/>
  <c r="S102" i="33"/>
  <c r="V102" i="33" s="1"/>
  <c r="U112" i="33"/>
  <c r="U113" i="33"/>
  <c r="U114" i="33"/>
  <c r="T116" i="33"/>
  <c r="S118" i="33"/>
  <c r="V118" i="33" s="1"/>
  <c r="U128" i="33"/>
  <c r="U129" i="33"/>
  <c r="U130" i="33"/>
  <c r="U132" i="33"/>
  <c r="U133" i="33"/>
  <c r="U134" i="33"/>
  <c r="U136" i="33"/>
  <c r="U137" i="33"/>
  <c r="U138" i="33"/>
  <c r="U140" i="33"/>
  <c r="U141" i="33"/>
  <c r="U142" i="33"/>
  <c r="U144" i="33"/>
  <c r="U145" i="33"/>
  <c r="U146" i="33"/>
  <c r="U148" i="33"/>
  <c r="U149" i="33"/>
  <c r="U150" i="33"/>
  <c r="U152" i="33"/>
  <c r="U153" i="33"/>
  <c r="U154" i="33"/>
  <c r="U156" i="33"/>
  <c r="U157" i="33"/>
  <c r="U158" i="33"/>
  <c r="U160" i="33"/>
  <c r="U161" i="33"/>
  <c r="U162" i="33"/>
  <c r="U164" i="33"/>
  <c r="U165" i="33"/>
  <c r="U166" i="33"/>
  <c r="U168" i="33"/>
  <c r="U169" i="33"/>
  <c r="U170" i="33"/>
  <c r="U172" i="33"/>
  <c r="U173" i="33"/>
  <c r="U174" i="33"/>
  <c r="U176" i="33"/>
  <c r="U177" i="33"/>
  <c r="U178" i="33"/>
  <c r="U180" i="33"/>
  <c r="U181" i="33"/>
  <c r="U182" i="33"/>
  <c r="U184" i="33"/>
  <c r="U185" i="33"/>
  <c r="U186" i="33"/>
  <c r="U189" i="33"/>
  <c r="U193" i="33"/>
  <c r="U197" i="33"/>
  <c r="T198" i="33"/>
  <c r="S198" i="33"/>
  <c r="V198" i="33" s="1"/>
  <c r="S204" i="33"/>
  <c r="V204" i="33" s="1"/>
  <c r="T204" i="33"/>
  <c r="U213" i="33"/>
  <c r="T214" i="33"/>
  <c r="S214" i="33"/>
  <c r="V214" i="33" s="1"/>
  <c r="S217" i="33"/>
  <c r="V217" i="33" s="1"/>
  <c r="S220" i="33"/>
  <c r="V220" i="33" s="1"/>
  <c r="T220" i="33"/>
  <c r="U229" i="33"/>
  <c r="T230" i="33"/>
  <c r="S230" i="33"/>
  <c r="V230" i="33" s="1"/>
  <c r="S233" i="33"/>
  <c r="V233" i="33" s="1"/>
  <c r="S236" i="33"/>
  <c r="V236" i="33" s="1"/>
  <c r="T236" i="33"/>
  <c r="U245" i="33"/>
  <c r="T246" i="33"/>
  <c r="S246" i="33"/>
  <c r="V246" i="33" s="1"/>
  <c r="S249" i="33"/>
  <c r="V249" i="33" s="1"/>
  <c r="T250" i="33"/>
  <c r="S250" i="33"/>
  <c r="V250" i="33" s="1"/>
  <c r="U201" i="33"/>
  <c r="T202" i="33"/>
  <c r="S202" i="33"/>
  <c r="V202" i="33" s="1"/>
  <c r="S205" i="33"/>
  <c r="V205" i="33" s="1"/>
  <c r="S208" i="33"/>
  <c r="V208" i="33" s="1"/>
  <c r="T208" i="33"/>
  <c r="U217" i="33"/>
  <c r="T218" i="33"/>
  <c r="S218" i="33"/>
  <c r="V218" i="33" s="1"/>
  <c r="S221" i="33"/>
  <c r="V221" i="33" s="1"/>
  <c r="S224" i="33"/>
  <c r="V224" i="33" s="1"/>
  <c r="T224" i="33"/>
  <c r="U233" i="33"/>
  <c r="T234" i="33"/>
  <c r="S234" i="33"/>
  <c r="V234" i="33" s="1"/>
  <c r="S237" i="33"/>
  <c r="V237" i="33" s="1"/>
  <c r="S240" i="33"/>
  <c r="V240" i="33" s="1"/>
  <c r="T240" i="33"/>
  <c r="U249" i="33"/>
  <c r="S269" i="33"/>
  <c r="V269" i="33" s="1"/>
  <c r="T270" i="33"/>
  <c r="S270" i="33"/>
  <c r="V270" i="33" s="1"/>
  <c r="S273" i="33"/>
  <c r="V273" i="33" s="1"/>
  <c r="T274" i="33"/>
  <c r="S274" i="33"/>
  <c r="V274" i="33" s="1"/>
  <c r="S277" i="33"/>
  <c r="V277" i="33" s="1"/>
  <c r="T278" i="33"/>
  <c r="S278" i="33"/>
  <c r="V278" i="33" s="1"/>
  <c r="S64" i="33"/>
  <c r="V64" i="33" s="1"/>
  <c r="T77" i="33"/>
  <c r="S80" i="33"/>
  <c r="V80" i="33" s="1"/>
  <c r="T93" i="33"/>
  <c r="S96" i="33"/>
  <c r="V96" i="33" s="1"/>
  <c r="T109" i="33"/>
  <c r="S112" i="33"/>
  <c r="V112" i="33" s="1"/>
  <c r="T125" i="33"/>
  <c r="S128" i="33"/>
  <c r="V128" i="33" s="1"/>
  <c r="T206" i="33"/>
  <c r="S206" i="33"/>
  <c r="V206" i="33" s="1"/>
  <c r="S212" i="33"/>
  <c r="V212" i="33" s="1"/>
  <c r="T212" i="33"/>
  <c r="T222" i="33"/>
  <c r="S222" i="33"/>
  <c r="V222" i="33" s="1"/>
  <c r="S228" i="33"/>
  <c r="V228" i="33" s="1"/>
  <c r="T228" i="33"/>
  <c r="T238" i="33"/>
  <c r="S238" i="33"/>
  <c r="V238" i="33" s="1"/>
  <c r="S244" i="33"/>
  <c r="V244" i="33" s="1"/>
  <c r="T244" i="33"/>
  <c r="U260" i="33"/>
  <c r="T260" i="33"/>
  <c r="U269" i="33"/>
  <c r="S281" i="33"/>
  <c r="V281" i="33" s="1"/>
  <c r="T282" i="33"/>
  <c r="S282" i="33"/>
  <c r="V282" i="33" s="1"/>
  <c r="U30" i="33"/>
  <c r="U46" i="33"/>
  <c r="U62" i="33"/>
  <c r="S66" i="33"/>
  <c r="V66" i="33" s="1"/>
  <c r="U78" i="33"/>
  <c r="S82" i="33"/>
  <c r="V82" i="33" s="1"/>
  <c r="U94" i="33"/>
  <c r="S98" i="33"/>
  <c r="V98" i="33" s="1"/>
  <c r="U110" i="33"/>
  <c r="S114" i="33"/>
  <c r="V114" i="33" s="1"/>
  <c r="U126" i="33"/>
  <c r="S130" i="33"/>
  <c r="V130" i="33" s="1"/>
  <c r="T132" i="33"/>
  <c r="S134" i="33"/>
  <c r="V134" i="33" s="1"/>
  <c r="T136" i="33"/>
  <c r="S138" i="33"/>
  <c r="V138" i="33" s="1"/>
  <c r="T140" i="33"/>
  <c r="S142" i="33"/>
  <c r="V142" i="33" s="1"/>
  <c r="T144" i="33"/>
  <c r="S146" i="33"/>
  <c r="V146" i="33" s="1"/>
  <c r="T148" i="33"/>
  <c r="S150" i="33"/>
  <c r="V150" i="33" s="1"/>
  <c r="T152" i="33"/>
  <c r="S154" i="33"/>
  <c r="V154" i="33" s="1"/>
  <c r="T156" i="33"/>
  <c r="S158" i="33"/>
  <c r="V158" i="33" s="1"/>
  <c r="T160" i="33"/>
  <c r="S162" i="33"/>
  <c r="V162" i="33" s="1"/>
  <c r="T164" i="33"/>
  <c r="S166" i="33"/>
  <c r="V166" i="33" s="1"/>
  <c r="T168" i="33"/>
  <c r="S170" i="33"/>
  <c r="V170" i="33" s="1"/>
  <c r="T172" i="33"/>
  <c r="S174" i="33"/>
  <c r="V174" i="33" s="1"/>
  <c r="T176" i="33"/>
  <c r="S178" i="33"/>
  <c r="V178" i="33" s="1"/>
  <c r="T180" i="33"/>
  <c r="S182" i="33"/>
  <c r="V182" i="33" s="1"/>
  <c r="T184" i="33"/>
  <c r="S186" i="33"/>
  <c r="V186" i="33" s="1"/>
  <c r="S200" i="33"/>
  <c r="V200" i="33" s="1"/>
  <c r="T200" i="33"/>
  <c r="U204" i="33"/>
  <c r="T210" i="33"/>
  <c r="S210" i="33"/>
  <c r="V210" i="33" s="1"/>
  <c r="S213" i="33"/>
  <c r="V213" i="33" s="1"/>
  <c r="S216" i="33"/>
  <c r="V216" i="33" s="1"/>
  <c r="T216" i="33"/>
  <c r="U220" i="33"/>
  <c r="T226" i="33"/>
  <c r="S226" i="33"/>
  <c r="V226" i="33" s="1"/>
  <c r="S229" i="33"/>
  <c r="V229" i="33" s="1"/>
  <c r="S232" i="33"/>
  <c r="V232" i="33" s="1"/>
  <c r="T232" i="33"/>
  <c r="U236" i="33"/>
  <c r="T242" i="33"/>
  <c r="S242" i="33"/>
  <c r="V242" i="33" s="1"/>
  <c r="S245" i="33"/>
  <c r="V245" i="33" s="1"/>
  <c r="U256" i="33"/>
  <c r="T256" i="33"/>
  <c r="U264" i="33"/>
  <c r="T264" i="33"/>
  <c r="U281" i="33"/>
  <c r="T288" i="33"/>
  <c r="T296" i="33"/>
  <c r="T309" i="33"/>
  <c r="S310" i="33"/>
  <c r="V310" i="33" s="1"/>
  <c r="T324" i="33"/>
  <c r="T333" i="33"/>
  <c r="S334" i="33"/>
  <c r="V334" i="33" s="1"/>
  <c r="T337" i="33"/>
  <c r="S338" i="33"/>
  <c r="V338" i="33" s="1"/>
  <c r="T345" i="33"/>
  <c r="S346" i="33"/>
  <c r="V346" i="33" s="1"/>
  <c r="T352" i="33"/>
  <c r="T360" i="33"/>
  <c r="T373" i="33"/>
  <c r="S374" i="33"/>
  <c r="V374" i="33" s="1"/>
  <c r="T388" i="33"/>
  <c r="T397" i="33"/>
  <c r="S398" i="33"/>
  <c r="V398" i="33" s="1"/>
  <c r="T401" i="33"/>
  <c r="S402" i="33"/>
  <c r="V402" i="33" s="1"/>
  <c r="T409" i="33"/>
  <c r="S410" i="33"/>
  <c r="V410" i="33" s="1"/>
  <c r="T416" i="33"/>
  <c r="T424" i="33"/>
  <c r="T437" i="33"/>
  <c r="S438" i="33"/>
  <c r="V438" i="33" s="1"/>
  <c r="T452" i="33"/>
  <c r="T461" i="33"/>
  <c r="S462" i="33"/>
  <c r="V462" i="33" s="1"/>
  <c r="T465" i="33"/>
  <c r="S466" i="33"/>
  <c r="V466" i="33" s="1"/>
  <c r="T473" i="33"/>
  <c r="S474" i="33"/>
  <c r="V474" i="33" s="1"/>
  <c r="U477" i="33"/>
  <c r="S481" i="33"/>
  <c r="V481" i="33" s="1"/>
  <c r="U489" i="33"/>
  <c r="S501" i="33"/>
  <c r="V501" i="33" s="1"/>
  <c r="U520" i="33"/>
  <c r="T520" i="33"/>
  <c r="S520" i="33"/>
  <c r="V520" i="33" s="1"/>
  <c r="T526" i="33"/>
  <c r="U526" i="33"/>
  <c r="T529" i="33"/>
  <c r="U573" i="33"/>
  <c r="T573" i="33"/>
  <c r="U581" i="33"/>
  <c r="T581" i="33"/>
  <c r="U37" i="34"/>
  <c r="S37" i="34"/>
  <c r="V37" i="34" s="1"/>
  <c r="U47" i="34"/>
  <c r="T47" i="34"/>
  <c r="S47" i="34"/>
  <c r="V47" i="34" s="1"/>
  <c r="U56" i="34"/>
  <c r="T56" i="34"/>
  <c r="U76" i="34"/>
  <c r="T76" i="34"/>
  <c r="U99" i="34"/>
  <c r="T99" i="34"/>
  <c r="S99" i="34"/>
  <c r="V99" i="34" s="1"/>
  <c r="U113" i="34"/>
  <c r="S113" i="34"/>
  <c r="V113" i="34" s="1"/>
  <c r="U129" i="34"/>
  <c r="S129" i="34"/>
  <c r="V129" i="34" s="1"/>
  <c r="U148" i="34"/>
  <c r="T148" i="34"/>
  <c r="S148" i="34"/>
  <c r="V148" i="34" s="1"/>
  <c r="T156" i="34"/>
  <c r="U156" i="34"/>
  <c r="S156" i="34"/>
  <c r="V156" i="34" s="1"/>
  <c r="T172" i="34"/>
  <c r="U172" i="34"/>
  <c r="S172" i="34"/>
  <c r="V172" i="34" s="1"/>
  <c r="S292" i="33"/>
  <c r="V292" i="33" s="1"/>
  <c r="U310" i="33"/>
  <c r="S328" i="33"/>
  <c r="V328" i="33" s="1"/>
  <c r="U334" i="33"/>
  <c r="U338" i="33"/>
  <c r="U346" i="33"/>
  <c r="S356" i="33"/>
  <c r="V356" i="33" s="1"/>
  <c r="U374" i="33"/>
  <c r="S392" i="33"/>
  <c r="V392" i="33" s="1"/>
  <c r="U398" i="33"/>
  <c r="U438" i="33"/>
  <c r="S456" i="33"/>
  <c r="V456" i="33" s="1"/>
  <c r="U462" i="33"/>
  <c r="T481" i="33"/>
  <c r="T486" i="33"/>
  <c r="S486" i="33"/>
  <c r="V486" i="33" s="1"/>
  <c r="T501" i="33"/>
  <c r="S504" i="33"/>
  <c r="V504" i="33" s="1"/>
  <c r="T510" i="33"/>
  <c r="S510" i="33"/>
  <c r="V510" i="33" s="1"/>
  <c r="T522" i="33"/>
  <c r="U522" i="33"/>
  <c r="S522" i="33"/>
  <c r="V522" i="33" s="1"/>
  <c r="T574" i="33"/>
  <c r="U574" i="33"/>
  <c r="S574" i="33"/>
  <c r="V574" i="33" s="1"/>
  <c r="T582" i="33"/>
  <c r="U582" i="33"/>
  <c r="S582" i="33"/>
  <c r="V582" i="33" s="1"/>
  <c r="U44" i="34"/>
  <c r="T44" i="34"/>
  <c r="U67" i="34"/>
  <c r="T67" i="34"/>
  <c r="S67" i="34"/>
  <c r="V67" i="34" s="1"/>
  <c r="U81" i="34"/>
  <c r="S81" i="34"/>
  <c r="V81" i="34" s="1"/>
  <c r="U141" i="34"/>
  <c r="S141" i="34"/>
  <c r="V141" i="34" s="1"/>
  <c r="U145" i="34"/>
  <c r="S145" i="34"/>
  <c r="V145" i="34" s="1"/>
  <c r="T248" i="33"/>
  <c r="U254" i="33"/>
  <c r="U258" i="33"/>
  <c r="U266" i="33"/>
  <c r="S276" i="33"/>
  <c r="V276" i="33" s="1"/>
  <c r="T292" i="33"/>
  <c r="U294" i="33"/>
  <c r="S302" i="33"/>
  <c r="V302" i="33" s="1"/>
  <c r="S306" i="33"/>
  <c r="V306" i="33" s="1"/>
  <c r="S312" i="33"/>
  <c r="V312" i="33" s="1"/>
  <c r="S314" i="33"/>
  <c r="V314" i="33" s="1"/>
  <c r="U318" i="33"/>
  <c r="T320" i="33"/>
  <c r="U322" i="33"/>
  <c r="T328" i="33"/>
  <c r="U330" i="33"/>
  <c r="S340" i="33"/>
  <c r="V340" i="33" s="1"/>
  <c r="S342" i="33"/>
  <c r="V342" i="33" s="1"/>
  <c r="T356" i="33"/>
  <c r="U358" i="33"/>
  <c r="S366" i="33"/>
  <c r="V366" i="33" s="1"/>
  <c r="S370" i="33"/>
  <c r="V370" i="33" s="1"/>
  <c r="S376" i="33"/>
  <c r="V376" i="33" s="1"/>
  <c r="S378" i="33"/>
  <c r="V378" i="33" s="1"/>
  <c r="U382" i="33"/>
  <c r="T384" i="33"/>
  <c r="U386" i="33"/>
  <c r="T392" i="33"/>
  <c r="U394" i="33"/>
  <c r="S404" i="33"/>
  <c r="V404" i="33" s="1"/>
  <c r="T405" i="33"/>
  <c r="S406" i="33"/>
  <c r="V406" i="33" s="1"/>
  <c r="T420" i="33"/>
  <c r="U422" i="33"/>
  <c r="T429" i="33"/>
  <c r="S430" i="33"/>
  <c r="V430" i="33" s="1"/>
  <c r="S434" i="33"/>
  <c r="V434" i="33" s="1"/>
  <c r="S440" i="33"/>
  <c r="V440" i="33" s="1"/>
  <c r="S442" i="33"/>
  <c r="V442" i="33" s="1"/>
  <c r="U446" i="33"/>
  <c r="T448" i="33"/>
  <c r="U450" i="33"/>
  <c r="T456" i="33"/>
  <c r="U458" i="33"/>
  <c r="S468" i="33"/>
  <c r="V468" i="33" s="1"/>
  <c r="T469" i="33"/>
  <c r="S470" i="33"/>
  <c r="V470" i="33" s="1"/>
  <c r="S477" i="33"/>
  <c r="V477" i="33" s="1"/>
  <c r="S478" i="33"/>
  <c r="V478" i="33" s="1"/>
  <c r="U484" i="33"/>
  <c r="S484" i="33"/>
  <c r="V484" i="33" s="1"/>
  <c r="S490" i="33"/>
  <c r="V490" i="33" s="1"/>
  <c r="T502" i="33"/>
  <c r="U502" i="33"/>
  <c r="T504" i="33"/>
  <c r="U513" i="33"/>
  <c r="T514" i="33"/>
  <c r="U514" i="33"/>
  <c r="S514" i="33"/>
  <c r="V514" i="33" s="1"/>
  <c r="U532" i="33"/>
  <c r="T532" i="33"/>
  <c r="S532" i="33"/>
  <c r="V532" i="33" s="1"/>
  <c r="U549" i="33"/>
  <c r="T549" i="33"/>
  <c r="U35" i="34"/>
  <c r="T35" i="34"/>
  <c r="S35" i="34"/>
  <c r="V35" i="34" s="1"/>
  <c r="U49" i="34"/>
  <c r="S49" i="34"/>
  <c r="V49" i="34" s="1"/>
  <c r="U101" i="34"/>
  <c r="S101" i="34"/>
  <c r="V101" i="34" s="1"/>
  <c r="U111" i="34"/>
  <c r="T111" i="34"/>
  <c r="S111" i="34"/>
  <c r="V111" i="34" s="1"/>
  <c r="U161" i="34"/>
  <c r="S161" i="34"/>
  <c r="V161" i="34" s="1"/>
  <c r="S424" i="33"/>
  <c r="V424" i="33" s="1"/>
  <c r="U500" i="33"/>
  <c r="T500" i="33"/>
  <c r="U521" i="33"/>
  <c r="T521" i="33"/>
  <c r="T550" i="33"/>
  <c r="U550" i="33"/>
  <c r="S550" i="33"/>
  <c r="V550" i="33" s="1"/>
  <c r="U560" i="33"/>
  <c r="T560" i="33"/>
  <c r="U568" i="33"/>
  <c r="T568" i="33"/>
  <c r="S568" i="33"/>
  <c r="V568" i="33" s="1"/>
  <c r="U592" i="33"/>
  <c r="T592" i="33"/>
  <c r="S592" i="33"/>
  <c r="V592" i="33" s="1"/>
  <c r="U600" i="33"/>
  <c r="T600" i="33"/>
  <c r="S600" i="33"/>
  <c r="V600" i="33" s="1"/>
  <c r="U69" i="34"/>
  <c r="S69" i="34"/>
  <c r="V69" i="34" s="1"/>
  <c r="U79" i="34"/>
  <c r="T79" i="34"/>
  <c r="S79" i="34"/>
  <c r="V79" i="34" s="1"/>
  <c r="U88" i="34"/>
  <c r="T88" i="34"/>
  <c r="U108" i="34"/>
  <c r="T108" i="34"/>
  <c r="S143" i="34"/>
  <c r="V143" i="34" s="1"/>
  <c r="U143" i="34"/>
  <c r="T143" i="34"/>
  <c r="U147" i="34"/>
  <c r="T147" i="34"/>
  <c r="S147" i="34"/>
  <c r="V147" i="34" s="1"/>
  <c r="T184" i="34"/>
  <c r="U184" i="34"/>
  <c r="S184" i="34"/>
  <c r="V184" i="34" s="1"/>
  <c r="S195" i="34"/>
  <c r="V195" i="34" s="1"/>
  <c r="U195" i="34"/>
  <c r="T195" i="34"/>
  <c r="T528" i="33"/>
  <c r="U530" i="33"/>
  <c r="T536" i="33"/>
  <c r="U538" i="33"/>
  <c r="S548" i="33"/>
  <c r="V548" i="33" s="1"/>
  <c r="T564" i="33"/>
  <c r="U566" i="33"/>
  <c r="S580" i="33"/>
  <c r="V580" i="33" s="1"/>
  <c r="T588" i="33"/>
  <c r="U590" i="33"/>
  <c r="T596" i="33"/>
  <c r="U598" i="33"/>
  <c r="U6" i="34"/>
  <c r="U7" i="34"/>
  <c r="T43" i="34"/>
  <c r="S45" i="34"/>
  <c r="V45" i="34" s="1"/>
  <c r="T55" i="34"/>
  <c r="S57" i="34"/>
  <c r="V57" i="34" s="1"/>
  <c r="T75" i="34"/>
  <c r="S77" i="34"/>
  <c r="V77" i="34" s="1"/>
  <c r="T87" i="34"/>
  <c r="S89" i="34"/>
  <c r="V89" i="34" s="1"/>
  <c r="T107" i="34"/>
  <c r="S109" i="34"/>
  <c r="V109" i="34" s="1"/>
  <c r="S119" i="34"/>
  <c r="V119" i="34" s="1"/>
  <c r="U120" i="34"/>
  <c r="U121" i="34"/>
  <c r="S121" i="34"/>
  <c r="V121" i="34" s="1"/>
  <c r="T127" i="34"/>
  <c r="U136" i="34"/>
  <c r="U139" i="34"/>
  <c r="S149" i="34"/>
  <c r="V149" i="34" s="1"/>
  <c r="S165" i="34"/>
  <c r="V165" i="34" s="1"/>
  <c r="U177" i="34"/>
  <c r="S177" i="34"/>
  <c r="V177" i="34" s="1"/>
  <c r="U209" i="34"/>
  <c r="S209" i="34"/>
  <c r="V209" i="34" s="1"/>
  <c r="U241" i="34"/>
  <c r="S241" i="34"/>
  <c r="V241" i="34" s="1"/>
  <c r="U268" i="34"/>
  <c r="S268" i="34"/>
  <c r="V268" i="34" s="1"/>
  <c r="T268" i="34"/>
  <c r="U285" i="34"/>
  <c r="S285" i="34"/>
  <c r="V285" i="34" s="1"/>
  <c r="U317" i="34"/>
  <c r="S317" i="34"/>
  <c r="V317" i="34" s="1"/>
  <c r="U333" i="34"/>
  <c r="S333" i="34"/>
  <c r="V333" i="34" s="1"/>
  <c r="T548" i="33"/>
  <c r="T580" i="33"/>
  <c r="S117" i="34"/>
  <c r="V117" i="34" s="1"/>
  <c r="U119" i="34"/>
  <c r="U159" i="34"/>
  <c r="S159" i="34"/>
  <c r="V159" i="34" s="1"/>
  <c r="U197" i="34"/>
  <c r="S197" i="34"/>
  <c r="V197" i="34" s="1"/>
  <c r="U229" i="34"/>
  <c r="S229" i="34"/>
  <c r="V229" i="34" s="1"/>
  <c r="U261" i="34"/>
  <c r="S261" i="34"/>
  <c r="V261" i="34" s="1"/>
  <c r="U265" i="34"/>
  <c r="S265" i="34"/>
  <c r="V265" i="34" s="1"/>
  <c r="S295" i="34"/>
  <c r="V295" i="34" s="1"/>
  <c r="U295" i="34"/>
  <c r="T295" i="34"/>
  <c r="U311" i="34"/>
  <c r="S311" i="34"/>
  <c r="V311" i="34" s="1"/>
  <c r="T311" i="34"/>
  <c r="S327" i="34"/>
  <c r="V327" i="34" s="1"/>
  <c r="U327" i="34"/>
  <c r="T327" i="34"/>
  <c r="S128" i="34"/>
  <c r="V128" i="34" s="1"/>
  <c r="S140" i="34"/>
  <c r="V140" i="34" s="1"/>
  <c r="S163" i="34"/>
  <c r="V163" i="34" s="1"/>
  <c r="U163" i="34"/>
  <c r="S175" i="34"/>
  <c r="V175" i="34" s="1"/>
  <c r="U175" i="34"/>
  <c r="T175" i="34"/>
  <c r="S207" i="34"/>
  <c r="V207" i="34" s="1"/>
  <c r="U207" i="34"/>
  <c r="T207" i="34"/>
  <c r="S239" i="34"/>
  <c r="V239" i="34" s="1"/>
  <c r="U239" i="34"/>
  <c r="T239" i="34"/>
  <c r="S283" i="34"/>
  <c r="V283" i="34" s="1"/>
  <c r="U283" i="34"/>
  <c r="T283" i="34"/>
  <c r="T288" i="34"/>
  <c r="U288" i="34"/>
  <c r="S288" i="34"/>
  <c r="V288" i="34" s="1"/>
  <c r="T320" i="34"/>
  <c r="U320" i="34"/>
  <c r="S320" i="34"/>
  <c r="V320" i="34" s="1"/>
  <c r="U343" i="34"/>
  <c r="S343" i="34"/>
  <c r="V343" i="34" s="1"/>
  <c r="T343" i="34"/>
  <c r="T204" i="34"/>
  <c r="U204" i="34"/>
  <c r="T216" i="34"/>
  <c r="U216" i="34"/>
  <c r="S227" i="34"/>
  <c r="V227" i="34" s="1"/>
  <c r="U227" i="34"/>
  <c r="T227" i="34"/>
  <c r="T236" i="34"/>
  <c r="U236" i="34"/>
  <c r="T248" i="34"/>
  <c r="U248" i="34"/>
  <c r="S263" i="34"/>
  <c r="V263" i="34" s="1"/>
  <c r="U263" i="34"/>
  <c r="T263" i="34"/>
  <c r="U267" i="34"/>
  <c r="T267" i="34"/>
  <c r="S267" i="34"/>
  <c r="V267" i="34" s="1"/>
  <c r="U273" i="34"/>
  <c r="S273" i="34"/>
  <c r="V273" i="34" s="1"/>
  <c r="U301" i="34"/>
  <c r="S301" i="34"/>
  <c r="V301" i="34" s="1"/>
  <c r="U299" i="34"/>
  <c r="S299" i="34"/>
  <c r="V299" i="34" s="1"/>
  <c r="U331" i="34"/>
  <c r="S331" i="34"/>
  <c r="V331" i="34" s="1"/>
  <c r="U336" i="34"/>
  <c r="S179" i="34"/>
  <c r="V179" i="34" s="1"/>
  <c r="S191" i="34"/>
  <c r="V191" i="34" s="1"/>
  <c r="S211" i="34"/>
  <c r="V211" i="34" s="1"/>
  <c r="S223" i="34"/>
  <c r="V223" i="34" s="1"/>
  <c r="S243" i="34"/>
  <c r="V243" i="34" s="1"/>
  <c r="S256" i="34"/>
  <c r="V256" i="34" s="1"/>
  <c r="S260" i="34"/>
  <c r="V260" i="34" s="1"/>
  <c r="S272" i="34"/>
  <c r="V272" i="34" s="1"/>
  <c r="S276" i="34"/>
  <c r="V276" i="34" s="1"/>
  <c r="S279" i="34"/>
  <c r="V279" i="34" s="1"/>
  <c r="S153" i="34"/>
  <c r="V153" i="34" s="1"/>
  <c r="S173" i="34"/>
  <c r="V173" i="34" s="1"/>
  <c r="S185" i="34"/>
  <c r="V185" i="34" s="1"/>
  <c r="S205" i="34"/>
  <c r="V205" i="34" s="1"/>
  <c r="S217" i="34"/>
  <c r="V217" i="34" s="1"/>
  <c r="S237" i="34"/>
  <c r="V237" i="34" s="1"/>
  <c r="S249" i="34"/>
  <c r="V249" i="34" s="1"/>
  <c r="U259" i="34"/>
  <c r="S269" i="34"/>
  <c r="V269" i="34" s="1"/>
  <c r="U271" i="34"/>
  <c r="T299" i="34"/>
  <c r="U308" i="34"/>
  <c r="S315" i="34"/>
  <c r="V315" i="34" s="1"/>
  <c r="U315" i="34"/>
  <c r="U347" i="34"/>
  <c r="U359" i="34"/>
  <c r="S363" i="34"/>
  <c r="V363" i="34" s="1"/>
  <c r="T372" i="34"/>
  <c r="S375" i="34"/>
  <c r="V375" i="34" s="1"/>
  <c r="U379" i="34"/>
  <c r="U391" i="34"/>
  <c r="S395" i="34"/>
  <c r="V395" i="34" s="1"/>
  <c r="T404" i="34"/>
  <c r="S407" i="34"/>
  <c r="V407" i="34" s="1"/>
  <c r="U411" i="34"/>
  <c r="T416" i="34"/>
  <c r="U423" i="34"/>
  <c r="S427" i="34"/>
  <c r="V427" i="34" s="1"/>
  <c r="U431" i="34"/>
  <c r="S435" i="34"/>
  <c r="V435" i="34" s="1"/>
  <c r="S438" i="34"/>
  <c r="V438" i="34" s="1"/>
  <c r="U439" i="34"/>
  <c r="S443" i="34"/>
  <c r="V443" i="34" s="1"/>
  <c r="S446" i="34"/>
  <c r="V446" i="34" s="1"/>
  <c r="U447" i="34"/>
  <c r="S451" i="34"/>
  <c r="V451" i="34" s="1"/>
  <c r="S454" i="34"/>
  <c r="V454" i="34" s="1"/>
  <c r="U455" i="34"/>
  <c r="S459" i="34"/>
  <c r="V459" i="34" s="1"/>
  <c r="S462" i="34"/>
  <c r="V462" i="34" s="1"/>
  <c r="U463" i="34"/>
  <c r="S467" i="34"/>
  <c r="V467" i="34" s="1"/>
  <c r="U474" i="34"/>
  <c r="S474" i="34"/>
  <c r="V474" i="34" s="1"/>
  <c r="S476" i="34"/>
  <c r="V476" i="34" s="1"/>
  <c r="S477" i="34"/>
  <c r="V477" i="34" s="1"/>
  <c r="U487" i="34"/>
  <c r="T491" i="34"/>
  <c r="U506" i="34"/>
  <c r="S506" i="34"/>
  <c r="V506" i="34" s="1"/>
  <c r="S508" i="34"/>
  <c r="V508" i="34" s="1"/>
  <c r="S509" i="34"/>
  <c r="V509" i="34" s="1"/>
  <c r="U519" i="34"/>
  <c r="U533" i="34"/>
  <c r="S533" i="34"/>
  <c r="V533" i="34" s="1"/>
  <c r="U539" i="34"/>
  <c r="T539" i="34"/>
  <c r="U541" i="34"/>
  <c r="S541" i="34"/>
  <c r="V541" i="34" s="1"/>
  <c r="U564" i="34"/>
  <c r="T564" i="34"/>
  <c r="T363" i="34"/>
  <c r="S365" i="34"/>
  <c r="V365" i="34" s="1"/>
  <c r="T395" i="34"/>
  <c r="S397" i="34"/>
  <c r="V397" i="34" s="1"/>
  <c r="T427" i="34"/>
  <c r="S429" i="34"/>
  <c r="V429" i="34" s="1"/>
  <c r="T435" i="34"/>
  <c r="S437" i="34"/>
  <c r="V437" i="34" s="1"/>
  <c r="T443" i="34"/>
  <c r="S445" i="34"/>
  <c r="V445" i="34" s="1"/>
  <c r="T451" i="34"/>
  <c r="S453" i="34"/>
  <c r="V453" i="34" s="1"/>
  <c r="T459" i="34"/>
  <c r="S461" i="34"/>
  <c r="V461" i="34" s="1"/>
  <c r="T467" i="34"/>
  <c r="U498" i="34"/>
  <c r="S498" i="34"/>
  <c r="V498" i="34" s="1"/>
  <c r="T503" i="34"/>
  <c r="U530" i="34"/>
  <c r="S530" i="34"/>
  <c r="V530" i="34" s="1"/>
  <c r="U556" i="34"/>
  <c r="T556" i="34"/>
  <c r="U588" i="34"/>
  <c r="T588" i="34"/>
  <c r="S293" i="34"/>
  <c r="V293" i="34" s="1"/>
  <c r="S305" i="34"/>
  <c r="V305" i="34" s="1"/>
  <c r="S325" i="34"/>
  <c r="V325" i="34" s="1"/>
  <c r="S337" i="34"/>
  <c r="V337" i="34" s="1"/>
  <c r="S347" i="34"/>
  <c r="V347" i="34" s="1"/>
  <c r="T356" i="34"/>
  <c r="S357" i="34"/>
  <c r="V357" i="34" s="1"/>
  <c r="S369" i="34"/>
  <c r="V369" i="34" s="1"/>
  <c r="S379" i="34"/>
  <c r="V379" i="34" s="1"/>
  <c r="T388" i="34"/>
  <c r="S389" i="34"/>
  <c r="V389" i="34" s="1"/>
  <c r="S401" i="34"/>
  <c r="V401" i="34" s="1"/>
  <c r="S411" i="34"/>
  <c r="V411" i="34" s="1"/>
  <c r="T420" i="34"/>
  <c r="S421" i="34"/>
  <c r="V421" i="34" s="1"/>
  <c r="S442" i="34"/>
  <c r="V442" i="34" s="1"/>
  <c r="S450" i="34"/>
  <c r="V450" i="34" s="1"/>
  <c r="S458" i="34"/>
  <c r="V458" i="34" s="1"/>
  <c r="S466" i="34"/>
  <c r="V466" i="34" s="1"/>
  <c r="U471" i="34"/>
  <c r="T475" i="34"/>
  <c r="S478" i="34"/>
  <c r="V478" i="34" s="1"/>
  <c r="U490" i="34"/>
  <c r="S490" i="34"/>
  <c r="V490" i="34" s="1"/>
  <c r="S492" i="34"/>
  <c r="V492" i="34" s="1"/>
  <c r="S493" i="34"/>
  <c r="V493" i="34" s="1"/>
  <c r="T495" i="34"/>
  <c r="S497" i="34"/>
  <c r="V497" i="34" s="1"/>
  <c r="S499" i="34"/>
  <c r="V499" i="34" s="1"/>
  <c r="T500" i="34"/>
  <c r="U503" i="34"/>
  <c r="T507" i="34"/>
  <c r="S510" i="34"/>
  <c r="V510" i="34" s="1"/>
  <c r="U522" i="34"/>
  <c r="S522" i="34"/>
  <c r="V522" i="34" s="1"/>
  <c r="S524" i="34"/>
  <c r="V524" i="34" s="1"/>
  <c r="S525" i="34"/>
  <c r="V525" i="34" s="1"/>
  <c r="T527" i="34"/>
  <c r="S529" i="34"/>
  <c r="V529" i="34" s="1"/>
  <c r="S531" i="34"/>
  <c r="V531" i="34" s="1"/>
  <c r="U538" i="34"/>
  <c r="S538" i="34"/>
  <c r="V538" i="34" s="1"/>
  <c r="U548" i="34"/>
  <c r="T548" i="34"/>
  <c r="U580" i="34"/>
  <c r="T580" i="34"/>
  <c r="S349" i="34"/>
  <c r="V349" i="34" s="1"/>
  <c r="S381" i="34"/>
  <c r="V381" i="34" s="1"/>
  <c r="S413" i="34"/>
  <c r="V413" i="34" s="1"/>
  <c r="U482" i="34"/>
  <c r="S482" i="34"/>
  <c r="V482" i="34" s="1"/>
  <c r="T487" i="34"/>
  <c r="S489" i="34"/>
  <c r="V489" i="34" s="1"/>
  <c r="U514" i="34"/>
  <c r="S514" i="34"/>
  <c r="V514" i="34" s="1"/>
  <c r="S517" i="34"/>
  <c r="V517" i="34" s="1"/>
  <c r="T519" i="34"/>
  <c r="U527" i="34"/>
  <c r="U532" i="34"/>
  <c r="T532" i="34"/>
  <c r="U540" i="34"/>
  <c r="T540" i="34"/>
  <c r="S564" i="34"/>
  <c r="V564" i="34" s="1"/>
  <c r="U572" i="34"/>
  <c r="T572" i="34"/>
  <c r="T547" i="34"/>
  <c r="S549" i="34"/>
  <c r="V549" i="34" s="1"/>
  <c r="T555" i="34"/>
  <c r="S557" i="34"/>
  <c r="V557" i="34" s="1"/>
  <c r="T563" i="34"/>
  <c r="S565" i="34"/>
  <c r="V565" i="34" s="1"/>
  <c r="T571" i="34"/>
  <c r="S573" i="34"/>
  <c r="V573" i="34" s="1"/>
  <c r="T579" i="34"/>
  <c r="S581" i="34"/>
  <c r="V581" i="34" s="1"/>
  <c r="T587" i="34"/>
  <c r="S589" i="34"/>
  <c r="V589" i="34" s="1"/>
  <c r="T595" i="34"/>
  <c r="T596" i="34"/>
  <c r="S597" i="34"/>
  <c r="V597" i="34" s="1"/>
  <c r="T603" i="34"/>
  <c r="T604" i="34"/>
  <c r="S605" i="34"/>
  <c r="V605" i="34" s="1"/>
  <c r="S546" i="34"/>
  <c r="V546" i="34" s="1"/>
  <c r="S554" i="34"/>
  <c r="V554" i="34" s="1"/>
  <c r="S562" i="34"/>
  <c r="V562" i="34" s="1"/>
  <c r="S570" i="34"/>
  <c r="V570" i="34" s="1"/>
  <c r="S578" i="34"/>
  <c r="V578" i="34" s="1"/>
  <c r="S586" i="34"/>
  <c r="V586" i="34" s="1"/>
  <c r="S594" i="34"/>
  <c r="V594" i="34" s="1"/>
  <c r="S602" i="34"/>
  <c r="V602" i="34" s="1"/>
  <c r="AC9" i="40"/>
  <c r="S53" i="24"/>
  <c r="S105" i="24"/>
  <c r="T172" i="24"/>
  <c r="S280" i="24"/>
  <c r="S304" i="24"/>
  <c r="U340" i="24"/>
  <c r="S368" i="24"/>
  <c r="V368" i="24" s="1"/>
  <c r="S477" i="24"/>
  <c r="V477" i="24" s="1"/>
  <c r="T488" i="24"/>
  <c r="S512" i="24"/>
  <c r="V512" i="24" s="1"/>
  <c r="T556" i="24"/>
  <c r="S600" i="24"/>
  <c r="V600" i="24" s="1"/>
  <c r="S11" i="24"/>
  <c r="V11" i="24" s="1"/>
  <c r="U25" i="24"/>
  <c r="S26" i="24"/>
  <c r="V26" i="24" s="1"/>
  <c r="S117" i="24"/>
  <c r="V117" i="24" s="1"/>
  <c r="S162" i="24"/>
  <c r="U203" i="24"/>
  <c r="T468" i="24"/>
  <c r="S536" i="24"/>
  <c r="V536" i="24" s="1"/>
  <c r="T591" i="24"/>
  <c r="S8" i="24"/>
  <c r="V8" i="24" s="1"/>
  <c r="U19" i="24"/>
  <c r="S101" i="24"/>
  <c r="U106" i="24"/>
  <c r="S340" i="24"/>
  <c r="V340" i="24" s="1"/>
  <c r="S364" i="24"/>
  <c r="V364" i="24" s="1"/>
  <c r="S397" i="24"/>
  <c r="V397" i="24" s="1"/>
  <c r="S408" i="24"/>
  <c r="V408" i="24" s="1"/>
  <c r="S429" i="24"/>
  <c r="V429" i="24" s="1"/>
  <c r="U444" i="24"/>
  <c r="S496" i="24"/>
  <c r="V496" i="24" s="1"/>
  <c r="S524" i="24"/>
  <c r="V524" i="24" s="1"/>
  <c r="U536" i="24"/>
  <c r="S564" i="24"/>
  <c r="V564" i="24" s="1"/>
  <c r="S584" i="24"/>
  <c r="V584" i="24" s="1"/>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C127" i="40"/>
  <c r="AB1008" i="39"/>
  <c r="AC128" i="40"/>
  <c r="AB1016" i="39"/>
  <c r="AC136" i="40"/>
  <c r="AB1009" i="39"/>
  <c r="AC131" i="40"/>
  <c r="AB920" i="39"/>
  <c r="Y16" i="39" s="1"/>
  <c r="J62" i="40" s="1"/>
  <c r="AC124" i="40"/>
  <c r="Z14" i="40" s="1"/>
  <c r="AB1013" i="39"/>
  <c r="AC135" i="40"/>
  <c r="AB705" i="39"/>
  <c r="AC77" i="40"/>
  <c r="AB709" i="39"/>
  <c r="AC81" i="40"/>
  <c r="AB713" i="39"/>
  <c r="AC85" i="40"/>
  <c r="AB710" i="39"/>
  <c r="AC82" i="40"/>
  <c r="AB715" i="39"/>
  <c r="AB702" i="39"/>
  <c r="AC74" i="40"/>
  <c r="AC72" i="40"/>
  <c r="Z12" i="40" s="1"/>
  <c r="AB616" i="39"/>
  <c r="Y14" i="39" s="1"/>
  <c r="C62" i="40" s="1"/>
  <c r="AB706" i="39"/>
  <c r="AC78" i="40"/>
  <c r="AB714" i="39"/>
  <c r="AC86" i="40"/>
  <c r="AB703" i="39"/>
  <c r="AC80" i="40"/>
  <c r="AC76" i="40"/>
  <c r="AB704" i="39"/>
  <c r="AB707" i="39"/>
  <c r="AC73" i="40"/>
  <c r="AC84"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S361" i="24"/>
  <c r="V361" i="24" s="1"/>
  <c r="U364" i="24"/>
  <c r="S389" i="24"/>
  <c r="V389" i="24" s="1"/>
  <c r="U392" i="24"/>
  <c r="S432" i="24"/>
  <c r="V432" i="24" s="1"/>
  <c r="S444" i="24"/>
  <c r="V444" i="24" s="1"/>
  <c r="S451" i="24"/>
  <c r="V451" i="24" s="1"/>
  <c r="S468" i="24"/>
  <c r="V468" i="24" s="1"/>
  <c r="S473" i="24"/>
  <c r="V473" i="24" s="1"/>
  <c r="S480" i="24"/>
  <c r="V480" i="24" s="1"/>
  <c r="S485" i="24"/>
  <c r="V485" i="24" s="1"/>
  <c r="S516" i="24"/>
  <c r="V516" i="24" s="1"/>
  <c r="T523" i="24"/>
  <c r="T524" i="24"/>
  <c r="S549" i="24"/>
  <c r="V549" i="24" s="1"/>
  <c r="U557" i="24"/>
  <c r="S568" i="24"/>
  <c r="V568" i="24" s="1"/>
  <c r="S581" i="24"/>
  <c r="V581" i="24" s="1"/>
  <c r="S588" i="24"/>
  <c r="V588" i="24" s="1"/>
  <c r="S43" i="24"/>
  <c r="S63" i="24"/>
  <c r="U66" i="24"/>
  <c r="T75" i="24"/>
  <c r="T127" i="24"/>
  <c r="S148" i="24"/>
  <c r="S164" i="24"/>
  <c r="U197" i="24"/>
  <c r="S209" i="24"/>
  <c r="S216" i="24"/>
  <c r="U227" i="24"/>
  <c r="S236" i="24"/>
  <c r="S428" i="24"/>
  <c r="V428" i="24" s="1"/>
  <c r="S436" i="24"/>
  <c r="V436" i="24" s="1"/>
  <c r="S464" i="24"/>
  <c r="V464" i="24" s="1"/>
  <c r="T532" i="24"/>
  <c r="S544" i="24"/>
  <c r="V544" i="24" s="1"/>
  <c r="S33" i="24"/>
  <c r="S65" i="24"/>
  <c r="S87" i="24"/>
  <c r="S109" i="24"/>
  <c r="V109" i="24" s="1"/>
  <c r="T139" i="24"/>
  <c r="T148" i="24"/>
  <c r="S224" i="24"/>
  <c r="U229" i="24"/>
  <c r="S240" i="24"/>
  <c r="S320" i="24"/>
  <c r="S348" i="24"/>
  <c r="V348" i="24" s="1"/>
  <c r="S353" i="24"/>
  <c r="V353" i="24" s="1"/>
  <c r="S381" i="24"/>
  <c r="V381" i="24" s="1"/>
  <c r="S400" i="24"/>
  <c r="V400" i="24" s="1"/>
  <c r="S405" i="24"/>
  <c r="V405" i="24" s="1"/>
  <c r="S416" i="24"/>
  <c r="V416" i="24" s="1"/>
  <c r="S425" i="24"/>
  <c r="V425" i="24" s="1"/>
  <c r="U428" i="24"/>
  <c r="U436" i="24"/>
  <c r="T491" i="24"/>
  <c r="T499" i="24"/>
  <c r="S508" i="24"/>
  <c r="V508" i="24" s="1"/>
  <c r="T528" i="24"/>
  <c r="T531" i="24"/>
  <c r="S541" i="24"/>
  <c r="V541" i="24" s="1"/>
  <c r="T555" i="24"/>
  <c r="S601" i="24"/>
  <c r="V601" i="24" s="1"/>
  <c r="S324" i="24"/>
  <c r="U320" i="24"/>
  <c r="S317" i="24"/>
  <c r="S316" i="24"/>
  <c r="U304" i="24"/>
  <c r="V304" i="24" s="1"/>
  <c r="S301" i="24"/>
  <c r="V288" i="24"/>
  <c r="S277" i="24"/>
  <c r="S276" i="24"/>
  <c r="U248" i="24"/>
  <c r="V248" i="24" s="1"/>
  <c r="S245" i="24"/>
  <c r="T236" i="24"/>
  <c r="V236" i="24" s="1"/>
  <c r="S235" i="24"/>
  <c r="T228" i="24"/>
  <c r="S227" i="24"/>
  <c r="U213" i="24"/>
  <c r="S211" i="24"/>
  <c r="S208" i="24"/>
  <c r="S204" i="24"/>
  <c r="S203" i="24"/>
  <c r="U199" i="24"/>
  <c r="T199" i="24"/>
  <c r="T140" i="24"/>
  <c r="T171" i="24"/>
  <c r="U171" i="24"/>
  <c r="U476" i="24"/>
  <c r="S476" i="24"/>
  <c r="V476" i="24" s="1"/>
  <c r="T220" i="24"/>
  <c r="S220" i="24"/>
  <c r="S97" i="24"/>
  <c r="T189" i="24"/>
  <c r="S189" i="24"/>
  <c r="V189" i="24" s="1"/>
  <c r="U196" i="24"/>
  <c r="T196" i="24"/>
  <c r="T273" i="24"/>
  <c r="S273" i="24"/>
  <c r="U452" i="24"/>
  <c r="S452" i="24"/>
  <c r="V452" i="24" s="1"/>
  <c r="T481" i="24"/>
  <c r="S481" i="24"/>
  <c r="V481" i="24" s="1"/>
  <c r="U543" i="24"/>
  <c r="S543" i="24"/>
  <c r="V543" i="24" s="1"/>
  <c r="S7" i="24"/>
  <c r="V7" i="24" s="1"/>
  <c r="U23" i="24"/>
  <c r="S37" i="24"/>
  <c r="V37" i="24" s="1"/>
  <c r="T59" i="24"/>
  <c r="U77" i="24"/>
  <c r="U82" i="24"/>
  <c r="S89" i="24"/>
  <c r="U90" i="24"/>
  <c r="T97" i="24"/>
  <c r="T105" i="24"/>
  <c r="V105" i="24" s="1"/>
  <c r="S111" i="24"/>
  <c r="V111" i="24" s="1"/>
  <c r="T123" i="24"/>
  <c r="S126" i="24"/>
  <c r="V126" i="24" s="1"/>
  <c r="U129" i="24"/>
  <c r="U134" i="24"/>
  <c r="U140" i="24"/>
  <c r="S141" i="24"/>
  <c r="V141" i="24" s="1"/>
  <c r="S146" i="24"/>
  <c r="S152" i="24"/>
  <c r="U168" i="24"/>
  <c r="S168" i="24"/>
  <c r="S173" i="24"/>
  <c r="V173" i="24" s="1"/>
  <c r="U183" i="24"/>
  <c r="T183" i="24"/>
  <c r="U188" i="24"/>
  <c r="T188" i="24"/>
  <c r="T204" i="24"/>
  <c r="U211" i="24"/>
  <c r="T215" i="24"/>
  <c r="T221" i="24"/>
  <c r="U221" i="24"/>
  <c r="S232" i="24"/>
  <c r="U235" i="24"/>
  <c r="U237" i="24"/>
  <c r="U300" i="24"/>
  <c r="S300" i="24"/>
  <c r="S308" i="24"/>
  <c r="T312" i="24"/>
  <c r="S312" i="24"/>
  <c r="T360" i="24"/>
  <c r="U360" i="24"/>
  <c r="T388" i="24"/>
  <c r="U388" i="24"/>
  <c r="T413" i="24"/>
  <c r="S413" i="24"/>
  <c r="V413" i="24" s="1"/>
  <c r="S420" i="24"/>
  <c r="V420" i="24" s="1"/>
  <c r="T449" i="24"/>
  <c r="S449" i="24"/>
  <c r="V449" i="24" s="1"/>
  <c r="U459" i="24"/>
  <c r="T459" i="24"/>
  <c r="T465" i="24"/>
  <c r="U465" i="24"/>
  <c r="T505" i="24"/>
  <c r="S505" i="24"/>
  <c r="V505" i="24" s="1"/>
  <c r="T540" i="24"/>
  <c r="S540" i="24"/>
  <c r="V540" i="24" s="1"/>
  <c r="U540" i="24"/>
  <c r="U560" i="24"/>
  <c r="T560" i="24"/>
  <c r="S560" i="24"/>
  <c r="V560" i="24" s="1"/>
  <c r="V171" i="24"/>
  <c r="T177" i="24"/>
  <c r="S177" i="24"/>
  <c r="V177" i="24" s="1"/>
  <c r="U180" i="24"/>
  <c r="T180" i="24"/>
  <c r="T192" i="24"/>
  <c r="S192" i="24"/>
  <c r="V192" i="24" s="1"/>
  <c r="T219" i="24"/>
  <c r="S219" i="24"/>
  <c r="U344" i="24"/>
  <c r="S344" i="24"/>
  <c r="V344" i="24" s="1"/>
  <c r="T369" i="24"/>
  <c r="S369" i="24"/>
  <c r="V369" i="24" s="1"/>
  <c r="U396" i="24"/>
  <c r="S396" i="24"/>
  <c r="V396" i="24" s="1"/>
  <c r="U424" i="24"/>
  <c r="S424" i="24"/>
  <c r="V424" i="24" s="1"/>
  <c r="U563" i="24"/>
  <c r="T563" i="24"/>
  <c r="T569" i="24"/>
  <c r="U569" i="24"/>
  <c r="S569" i="24"/>
  <c r="V569" i="24" s="1"/>
  <c r="T573" i="24"/>
  <c r="S573" i="24"/>
  <c r="V573" i="24" s="1"/>
  <c r="U596" i="24"/>
  <c r="S596" i="24"/>
  <c r="V596" i="24" s="1"/>
  <c r="T596" i="24"/>
  <c r="U37" i="24"/>
  <c r="U49" i="24"/>
  <c r="U61" i="24"/>
  <c r="S69" i="24"/>
  <c r="V69" i="24" s="1"/>
  <c r="S79" i="24"/>
  <c r="T89" i="24"/>
  <c r="S110" i="24"/>
  <c r="V110" i="24" s="1"/>
  <c r="S113" i="24"/>
  <c r="V113" i="24" s="1"/>
  <c r="T125" i="24"/>
  <c r="S131" i="24"/>
  <c r="V131" i="24" s="1"/>
  <c r="U141" i="24"/>
  <c r="U156" i="24"/>
  <c r="S156" i="24"/>
  <c r="S160" i="24"/>
  <c r="V160" i="24" s="1"/>
  <c r="U192" i="24"/>
  <c r="T195" i="24"/>
  <c r="S195" i="24"/>
  <c r="U212" i="24"/>
  <c r="S212" i="24"/>
  <c r="S228" i="24"/>
  <c r="V228" i="24" s="1"/>
  <c r="T244" i="24"/>
  <c r="U244" i="24"/>
  <c r="S252" i="24"/>
  <c r="S253" i="24"/>
  <c r="T256" i="24"/>
  <c r="S256" i="24"/>
  <c r="V256" i="24" s="1"/>
  <c r="S260" i="24"/>
  <c r="T264" i="24"/>
  <c r="V264" i="24" s="1"/>
  <c r="U264" i="24"/>
  <c r="S268" i="24"/>
  <c r="S269" i="24"/>
  <c r="T272" i="24"/>
  <c r="S272" i="24"/>
  <c r="T284" i="24"/>
  <c r="V284" i="24" s="1"/>
  <c r="U284" i="24"/>
  <c r="S292" i="24"/>
  <c r="S297" i="24"/>
  <c r="S305" i="24"/>
  <c r="U308" i="24"/>
  <c r="U328" i="24"/>
  <c r="S328" i="24"/>
  <c r="S332" i="24"/>
  <c r="V332" i="24" s="1"/>
  <c r="S333" i="24"/>
  <c r="V333" i="24" s="1"/>
  <c r="T336" i="24"/>
  <c r="S336" i="24"/>
  <c r="V336" i="24" s="1"/>
  <c r="T352" i="24"/>
  <c r="U352" i="24"/>
  <c r="S365" i="24"/>
  <c r="V365" i="24" s="1"/>
  <c r="T385" i="24"/>
  <c r="S385" i="24"/>
  <c r="V385" i="24" s="1"/>
  <c r="S417" i="24"/>
  <c r="V417" i="24" s="1"/>
  <c r="U420" i="24"/>
  <c r="S453" i="24"/>
  <c r="V453" i="24" s="1"/>
  <c r="U467" i="24"/>
  <c r="T467" i="24"/>
  <c r="U500" i="24"/>
  <c r="T500" i="24"/>
  <c r="S500" i="24"/>
  <c r="V500" i="24" s="1"/>
  <c r="U572" i="24"/>
  <c r="S572" i="24"/>
  <c r="V572" i="24" s="1"/>
  <c r="T576" i="24"/>
  <c r="S576" i="24"/>
  <c r="V576" i="24" s="1"/>
  <c r="U576" i="24"/>
  <c r="U595" i="24"/>
  <c r="T595" i="24"/>
  <c r="U604" i="24"/>
  <c r="S604" i="24"/>
  <c r="V604" i="24" s="1"/>
  <c r="T241" i="24"/>
  <c r="S241" i="24"/>
  <c r="S249" i="24"/>
  <c r="U252" i="24"/>
  <c r="T260" i="24"/>
  <c r="T261" i="24"/>
  <c r="V261" i="24" s="1"/>
  <c r="U261" i="24"/>
  <c r="U268" i="24"/>
  <c r="T281" i="24"/>
  <c r="S281" i="24"/>
  <c r="S289" i="24"/>
  <c r="S296" i="24"/>
  <c r="T313" i="24"/>
  <c r="S313" i="24"/>
  <c r="U332" i="24"/>
  <c r="T349" i="24"/>
  <c r="S349" i="24"/>
  <c r="V349" i="24" s="1"/>
  <c r="S356" i="24"/>
  <c r="V356" i="24" s="1"/>
  <c r="T372" i="24"/>
  <c r="U372" i="24"/>
  <c r="S376" i="24"/>
  <c r="V376" i="24" s="1"/>
  <c r="S384" i="24"/>
  <c r="V384" i="24" s="1"/>
  <c r="U404" i="24"/>
  <c r="S404" i="24"/>
  <c r="V404" i="24" s="1"/>
  <c r="S409" i="24"/>
  <c r="V409" i="24" s="1"/>
  <c r="T412" i="24"/>
  <c r="S412" i="24"/>
  <c r="V412" i="24" s="1"/>
  <c r="U440" i="24"/>
  <c r="S440" i="24"/>
  <c r="V440" i="24" s="1"/>
  <c r="T448" i="24"/>
  <c r="S448" i="24"/>
  <c r="V448" i="24" s="1"/>
  <c r="U456" i="24"/>
  <c r="T456" i="24"/>
  <c r="U472" i="24"/>
  <c r="S472" i="24"/>
  <c r="V472" i="24" s="1"/>
  <c r="U479" i="24"/>
  <c r="S479" i="24"/>
  <c r="V479" i="24" s="1"/>
  <c r="T513" i="24"/>
  <c r="S513" i="24"/>
  <c r="V513" i="24" s="1"/>
  <c r="T537" i="24"/>
  <c r="S537" i="24"/>
  <c r="V537" i="24" s="1"/>
  <c r="T565" i="24"/>
  <c r="U565" i="24"/>
  <c r="U592" i="24"/>
  <c r="T592" i="24"/>
  <c r="S592" i="24"/>
  <c r="V592" i="24" s="1"/>
  <c r="S488" i="24"/>
  <c r="V488" i="24" s="1"/>
  <c r="S492" i="24"/>
  <c r="V492" i="24" s="1"/>
  <c r="S528" i="24"/>
  <c r="V528" i="24" s="1"/>
  <c r="S552" i="24"/>
  <c r="V552" i="24" s="1"/>
  <c r="S556" i="24"/>
  <c r="V556" i="24" s="1"/>
  <c r="T460" i="24"/>
  <c r="T464" i="24"/>
  <c r="U484" i="24"/>
  <c r="T495" i="24"/>
  <c r="T496" i="24"/>
  <c r="S509" i="24"/>
  <c r="V509" i="24" s="1"/>
  <c r="S517" i="24"/>
  <c r="V517" i="24" s="1"/>
  <c r="T520" i="24"/>
  <c r="S531" i="24"/>
  <c r="V531" i="24" s="1"/>
  <c r="S532" i="24"/>
  <c r="V532" i="24" s="1"/>
  <c r="S545" i="24"/>
  <c r="V545" i="24" s="1"/>
  <c r="S548" i="24"/>
  <c r="V548" i="24" s="1"/>
  <c r="S580" i="24"/>
  <c r="V580" i="24" s="1"/>
  <c r="T584" i="24"/>
  <c r="T587" i="24"/>
  <c r="T588" i="24"/>
  <c r="U600" i="24"/>
  <c r="S605" i="24"/>
  <c r="V605" i="24" s="1"/>
  <c r="S196" i="24"/>
  <c r="V196" i="24" s="1"/>
  <c r="U187" i="24"/>
  <c r="S187" i="24"/>
  <c r="V187" i="24" s="1"/>
  <c r="S184" i="24"/>
  <c r="V184" i="24" s="1"/>
  <c r="U181" i="24"/>
  <c r="U179" i="24"/>
  <c r="S179" i="24"/>
  <c r="V179" i="24" s="1"/>
  <c r="U176" i="24"/>
  <c r="U173" i="24"/>
  <c r="S172" i="24"/>
  <c r="V172" i="24" s="1"/>
  <c r="U165" i="24"/>
  <c r="T164" i="24"/>
  <c r="T163" i="24"/>
  <c r="S161" i="24"/>
  <c r="V161" i="24" s="1"/>
  <c r="U157" i="24"/>
  <c r="T156" i="24"/>
  <c r="T155" i="24"/>
  <c r="U149" i="24"/>
  <c r="T147" i="24"/>
  <c r="S144" i="24"/>
  <c r="S137" i="24"/>
  <c r="S133" i="24"/>
  <c r="V133" i="24" s="1"/>
  <c r="T133" i="24"/>
  <c r="S130" i="24"/>
  <c r="V130" i="24" s="1"/>
  <c r="S129" i="24"/>
  <c r="V129" i="24" s="1"/>
  <c r="U126" i="24"/>
  <c r="S125" i="24"/>
  <c r="U122" i="24"/>
  <c r="S122" i="24"/>
  <c r="V122" i="24" s="1"/>
  <c r="T121" i="24"/>
  <c r="S119" i="24"/>
  <c r="V119" i="24" s="1"/>
  <c r="T119" i="24"/>
  <c r="U114" i="24"/>
  <c r="T113" i="24"/>
  <c r="U109" i="24"/>
  <c r="T107" i="24"/>
  <c r="S106" i="24"/>
  <c r="V106" i="24" s="1"/>
  <c r="S103" i="24"/>
  <c r="V103" i="24" s="1"/>
  <c r="T103" i="24"/>
  <c r="U98" i="24"/>
  <c r="S95" i="24"/>
  <c r="S94" i="24"/>
  <c r="V94" i="24" s="1"/>
  <c r="U93" i="24"/>
  <c r="S93" i="24"/>
  <c r="V93" i="24" s="1"/>
  <c r="T91" i="24"/>
  <c r="S90" i="24"/>
  <c r="V90" i="24" s="1"/>
  <c r="T87" i="24"/>
  <c r="S85" i="24"/>
  <c r="V85" i="24" s="1"/>
  <c r="S81" i="24"/>
  <c r="V81" i="24" s="1"/>
  <c r="T81" i="24"/>
  <c r="S78" i="24"/>
  <c r="V78" i="24" s="1"/>
  <c r="S77" i="24"/>
  <c r="V77" i="24" s="1"/>
  <c r="S75" i="24"/>
  <c r="V75" i="24" s="1"/>
  <c r="S74" i="24"/>
  <c r="V74" i="24" s="1"/>
  <c r="U74" i="24"/>
  <c r="S73" i="24"/>
  <c r="V73" i="24" s="1"/>
  <c r="U73" i="24"/>
  <c r="T71" i="24"/>
  <c r="T65" i="24"/>
  <c r="V65" i="24" s="1"/>
  <c r="S62" i="24"/>
  <c r="S61" i="24"/>
  <c r="V61" i="24" s="1"/>
  <c r="U58" i="24"/>
  <c r="S58" i="24"/>
  <c r="V58" i="24" s="1"/>
  <c r="T57" i="24"/>
  <c r="S55" i="24"/>
  <c r="V55" i="24" s="1"/>
  <c r="T55" i="24"/>
  <c r="U50" i="24"/>
  <c r="S49" i="24"/>
  <c r="V49" i="24" s="1"/>
  <c r="S45" i="24"/>
  <c r="V45" i="24" s="1"/>
  <c r="T45" i="24"/>
  <c r="S42" i="24"/>
  <c r="S41" i="24"/>
  <c r="U41" i="24"/>
  <c r="S38" i="24"/>
  <c r="V38" i="24" s="1"/>
  <c r="U38" i="24"/>
  <c r="S35" i="24"/>
  <c r="V35" i="24" s="1"/>
  <c r="U30" i="24"/>
  <c r="T29" i="24"/>
  <c r="S29" i="24"/>
  <c r="V29" i="24" s="1"/>
  <c r="S27" i="24"/>
  <c r="V27" i="24" s="1"/>
  <c r="S25" i="24"/>
  <c r="V25" i="24" s="1"/>
  <c r="S22" i="24"/>
  <c r="V22" i="24" s="1"/>
  <c r="S21" i="24"/>
  <c r="V21" i="24" s="1"/>
  <c r="U21" i="24"/>
  <c r="U20" i="24"/>
  <c r="S17" i="24"/>
  <c r="V17" i="24" s="1"/>
  <c r="U17" i="24"/>
  <c r="U15" i="24"/>
  <c r="S14" i="24"/>
  <c r="V14" i="24" s="1"/>
  <c r="T14" i="24"/>
  <c r="T11" i="24"/>
  <c r="U9" i="24"/>
  <c r="U7" i="24"/>
  <c r="S6" i="24"/>
  <c r="V6" i="24" s="1"/>
  <c r="U605" i="24"/>
  <c r="T604" i="24"/>
  <c r="T603" i="24"/>
  <c r="U601" i="24"/>
  <c r="S597" i="24"/>
  <c r="V597" i="24" s="1"/>
  <c r="U597" i="24"/>
  <c r="S595" i="24"/>
  <c r="V595" i="24" s="1"/>
  <c r="S593" i="24"/>
  <c r="V593" i="24" s="1"/>
  <c r="U593" i="24"/>
  <c r="S591" i="24"/>
  <c r="V591" i="24" s="1"/>
  <c r="S589" i="24"/>
  <c r="V589" i="24" s="1"/>
  <c r="U589" i="24"/>
  <c r="S585" i="24"/>
  <c r="V585" i="24" s="1"/>
  <c r="U585" i="24"/>
  <c r="U581" i="24"/>
  <c r="T580" i="24"/>
  <c r="S579" i="24"/>
  <c r="V579" i="24" s="1"/>
  <c r="T579" i="24"/>
  <c r="U577" i="24"/>
  <c r="T575" i="24"/>
  <c r="S575" i="24"/>
  <c r="V575" i="24" s="1"/>
  <c r="U573" i="24"/>
  <c r="T572" i="24"/>
  <c r="T571" i="24"/>
  <c r="T568" i="24"/>
  <c r="S565" i="24"/>
  <c r="V565" i="24" s="1"/>
  <c r="S563" i="24"/>
  <c r="V563" i="24" s="1"/>
  <c r="S561" i="24"/>
  <c r="V561" i="24" s="1"/>
  <c r="U561" i="24"/>
  <c r="S559" i="24"/>
  <c r="V559" i="24" s="1"/>
  <c r="S557" i="24"/>
  <c r="V557" i="24" s="1"/>
  <c r="S553" i="24"/>
  <c r="V553" i="24" s="1"/>
  <c r="U553" i="24"/>
  <c r="U549" i="24"/>
  <c r="T548" i="24"/>
  <c r="T547" i="24"/>
  <c r="S547" i="24"/>
  <c r="V547" i="24" s="1"/>
  <c r="U545" i="24"/>
  <c r="T544" i="24"/>
  <c r="T543" i="24"/>
  <c r="U541" i="24"/>
  <c r="T539" i="24"/>
  <c r="U537" i="24"/>
  <c r="S533" i="24"/>
  <c r="V533" i="24" s="1"/>
  <c r="U533" i="24"/>
  <c r="S529" i="24"/>
  <c r="V529" i="24" s="1"/>
  <c r="U529" i="24"/>
  <c r="S527" i="24"/>
  <c r="V527" i="24" s="1"/>
  <c r="S525" i="24"/>
  <c r="V525" i="24" s="1"/>
  <c r="U525" i="24"/>
  <c r="S521" i="24"/>
  <c r="V521" i="24" s="1"/>
  <c r="U521" i="24"/>
  <c r="U517" i="24"/>
  <c r="T516" i="24"/>
  <c r="S515" i="24"/>
  <c r="V515" i="24" s="1"/>
  <c r="T515" i="24"/>
  <c r="U513" i="24"/>
  <c r="T512" i="24"/>
  <c r="T511" i="24"/>
  <c r="S511" i="24"/>
  <c r="V511" i="24" s="1"/>
  <c r="U509" i="24"/>
  <c r="T508" i="24"/>
  <c r="T507" i="24"/>
  <c r="U505" i="24"/>
  <c r="T504" i="24"/>
  <c r="S501" i="24"/>
  <c r="V501" i="24" s="1"/>
  <c r="U501" i="24"/>
  <c r="S499" i="24"/>
  <c r="V499" i="24" s="1"/>
  <c r="S497" i="24"/>
  <c r="V497" i="24" s="1"/>
  <c r="U497" i="24"/>
  <c r="S495" i="24"/>
  <c r="V495" i="24" s="1"/>
  <c r="S493" i="24"/>
  <c r="V493" i="24" s="1"/>
  <c r="U493" i="24"/>
  <c r="S489" i="24"/>
  <c r="V489" i="24" s="1"/>
  <c r="U489" i="24"/>
  <c r="U485" i="24"/>
  <c r="T483" i="24"/>
  <c r="S483" i="24"/>
  <c r="V483" i="24" s="1"/>
  <c r="U481" i="24"/>
  <c r="T480" i="24"/>
  <c r="T479" i="24"/>
  <c r="U477" i="24"/>
  <c r="T476" i="24"/>
  <c r="T475" i="24"/>
  <c r="U473" i="24"/>
  <c r="T472" i="24"/>
  <c r="S469" i="24"/>
  <c r="V469" i="24" s="1"/>
  <c r="U469" i="24"/>
  <c r="S467" i="24"/>
  <c r="V467" i="24" s="1"/>
  <c r="S465" i="24"/>
  <c r="V465" i="24" s="1"/>
  <c r="S463" i="24"/>
  <c r="V463" i="24" s="1"/>
  <c r="T463" i="24"/>
  <c r="S461" i="24"/>
  <c r="V461" i="24" s="1"/>
  <c r="U461" i="24"/>
  <c r="S457" i="24"/>
  <c r="V457" i="24" s="1"/>
  <c r="U457" i="24"/>
  <c r="U453" i="24"/>
  <c r="T452" i="24"/>
  <c r="T451" i="24"/>
  <c r="U449" i="24"/>
  <c r="U447" i="24"/>
  <c r="T447" i="24"/>
  <c r="S445" i="24"/>
  <c r="V445" i="24" s="1"/>
  <c r="U445" i="24"/>
  <c r="U443" i="24"/>
  <c r="T443" i="24"/>
  <c r="U441" i="24"/>
  <c r="T440" i="24"/>
  <c r="U439" i="24"/>
  <c r="T439" i="24"/>
  <c r="S437" i="24"/>
  <c r="V437" i="24" s="1"/>
  <c r="U437" i="24"/>
  <c r="U435" i="24"/>
  <c r="T435" i="24"/>
  <c r="S433" i="24"/>
  <c r="V433" i="24" s="1"/>
  <c r="U433" i="24"/>
  <c r="T432" i="24"/>
  <c r="U431" i="24"/>
  <c r="T431" i="24"/>
  <c r="U429" i="24"/>
  <c r="U427" i="24"/>
  <c r="T427" i="24"/>
  <c r="U425" i="24"/>
  <c r="T424" i="24"/>
  <c r="U423" i="24"/>
  <c r="T423" i="24"/>
  <c r="U421" i="24"/>
  <c r="U419" i="24"/>
  <c r="T419" i="24"/>
  <c r="U417" i="24"/>
  <c r="T416" i="24"/>
  <c r="U415" i="24"/>
  <c r="T415" i="24"/>
  <c r="U413" i="24"/>
  <c r="U411" i="24"/>
  <c r="T411" i="24"/>
  <c r="U409" i="24"/>
  <c r="T408" i="24"/>
  <c r="U407" i="24"/>
  <c r="T407" i="24"/>
  <c r="U405" i="24"/>
  <c r="T404" i="24"/>
  <c r="U403" i="24"/>
  <c r="T403" i="24"/>
  <c r="U401" i="24"/>
  <c r="T400" i="24"/>
  <c r="U399" i="24"/>
  <c r="T399" i="24"/>
  <c r="U397" i="24"/>
  <c r="T396" i="24"/>
  <c r="U395" i="24"/>
  <c r="T395" i="24"/>
  <c r="S393" i="24"/>
  <c r="V393" i="24" s="1"/>
  <c r="U393" i="24"/>
  <c r="U391" i="24"/>
  <c r="T391" i="24"/>
  <c r="U389" i="24"/>
  <c r="U387" i="24"/>
  <c r="T387" i="24"/>
  <c r="U385" i="24"/>
  <c r="T384" i="24"/>
  <c r="U383" i="24"/>
  <c r="T383" i="24"/>
  <c r="U381" i="24"/>
  <c r="U379" i="24"/>
  <c r="T379" i="24"/>
  <c r="S377" i="24"/>
  <c r="V377" i="24" s="1"/>
  <c r="U377" i="24"/>
  <c r="T376" i="24"/>
  <c r="U375" i="24"/>
  <c r="T375" i="24"/>
  <c r="S373" i="24"/>
  <c r="V373" i="24" s="1"/>
  <c r="U373" i="24"/>
  <c r="U371" i="24"/>
  <c r="T371" i="24"/>
  <c r="U369" i="24"/>
  <c r="T368" i="24"/>
  <c r="U367" i="24"/>
  <c r="T367" i="24"/>
  <c r="U365" i="24"/>
  <c r="U363" i="24"/>
  <c r="T363" i="24"/>
  <c r="U361" i="24"/>
  <c r="U359" i="24"/>
  <c r="T359" i="24"/>
  <c r="S357" i="24"/>
  <c r="V357" i="24" s="1"/>
  <c r="U357" i="24"/>
  <c r="T356" i="24"/>
  <c r="U355" i="24"/>
  <c r="T355" i="24"/>
  <c r="U353" i="24"/>
  <c r="U351" i="24"/>
  <c r="T351" i="24"/>
  <c r="U349" i="24"/>
  <c r="T348" i="24"/>
  <c r="U347" i="24"/>
  <c r="T347" i="24"/>
  <c r="S345" i="24"/>
  <c r="V345" i="24" s="1"/>
  <c r="U345" i="24"/>
  <c r="T344" i="24"/>
  <c r="U343" i="24"/>
  <c r="T343" i="24"/>
  <c r="S341" i="24"/>
  <c r="V341" i="24" s="1"/>
  <c r="U341" i="24"/>
  <c r="U339" i="24"/>
  <c r="T339" i="24"/>
  <c r="S337" i="24"/>
  <c r="V337" i="24" s="1"/>
  <c r="U337" i="24"/>
  <c r="U335" i="24"/>
  <c r="T335" i="24"/>
  <c r="U333" i="24"/>
  <c r="U331" i="24"/>
  <c r="T331" i="24"/>
  <c r="S329" i="24"/>
  <c r="U329" i="24"/>
  <c r="T328" i="24"/>
  <c r="U327" i="24"/>
  <c r="T327" i="24"/>
  <c r="V327" i="24" s="1"/>
  <c r="S325" i="24"/>
  <c r="U325" i="24"/>
  <c r="T324" i="24"/>
  <c r="U323" i="24"/>
  <c r="T323" i="24"/>
  <c r="S321" i="24"/>
  <c r="V321" i="24" s="1"/>
  <c r="U321" i="24"/>
  <c r="U319" i="24"/>
  <c r="T319" i="24"/>
  <c r="U317" i="24"/>
  <c r="T316" i="24"/>
  <c r="U315" i="24"/>
  <c r="T315" i="24"/>
  <c r="V315" i="24" s="1"/>
  <c r="U313" i="24"/>
  <c r="U311" i="24"/>
  <c r="T311" i="24"/>
  <c r="V311" i="24" s="1"/>
  <c r="U309" i="24"/>
  <c r="V309" i="24" s="1"/>
  <c r="U307" i="24"/>
  <c r="T307" i="24"/>
  <c r="U305" i="24"/>
  <c r="U303" i="24"/>
  <c r="T303" i="24"/>
  <c r="V303" i="24" s="1"/>
  <c r="U301" i="24"/>
  <c r="T300" i="24"/>
  <c r="U299" i="24"/>
  <c r="T299" i="24"/>
  <c r="U297" i="24"/>
  <c r="T296" i="24"/>
  <c r="U295" i="24"/>
  <c r="T295" i="24"/>
  <c r="V295" i="24" s="1"/>
  <c r="S293" i="24"/>
  <c r="U293" i="24"/>
  <c r="T292" i="24"/>
  <c r="U291" i="24"/>
  <c r="T291" i="24"/>
  <c r="U289" i="24"/>
  <c r="U287" i="24"/>
  <c r="T287" i="24"/>
  <c r="V287" i="24" s="1"/>
  <c r="U285" i="24"/>
  <c r="V285" i="24" s="1"/>
  <c r="U283" i="24"/>
  <c r="T283" i="24"/>
  <c r="V283" i="24" s="1"/>
  <c r="U281" i="24"/>
  <c r="T280" i="24"/>
  <c r="V280" i="24" s="1"/>
  <c r="U279" i="24"/>
  <c r="T279" i="24"/>
  <c r="U277" i="24"/>
  <c r="T276" i="24"/>
  <c r="U275" i="24"/>
  <c r="T275" i="24"/>
  <c r="U273" i="24"/>
  <c r="U271" i="24"/>
  <c r="T271" i="24"/>
  <c r="V271" i="24" s="1"/>
  <c r="U269" i="24"/>
  <c r="U267" i="24"/>
  <c r="T267" i="24"/>
  <c r="V267" i="24" s="1"/>
  <c r="S265" i="24"/>
  <c r="V265" i="24" s="1"/>
  <c r="U265" i="24"/>
  <c r="U263" i="24"/>
  <c r="T263" i="24"/>
  <c r="V263" i="24" s="1"/>
  <c r="U259" i="24"/>
  <c r="T259" i="24"/>
  <c r="V259" i="24" s="1"/>
  <c r="S257" i="24"/>
  <c r="V257" i="24" s="1"/>
  <c r="U257" i="24"/>
  <c r="U255" i="24"/>
  <c r="T255" i="24"/>
  <c r="V255" i="24" s="1"/>
  <c r="U253" i="24"/>
  <c r="U251" i="24"/>
  <c r="T251" i="24"/>
  <c r="V251" i="24" s="1"/>
  <c r="U249" i="24"/>
  <c r="U247" i="24"/>
  <c r="T247" i="24"/>
  <c r="V247" i="24" s="1"/>
  <c r="U245" i="24"/>
  <c r="U243" i="24"/>
  <c r="T243" i="24"/>
  <c r="U241" i="24"/>
  <c r="T240" i="24"/>
  <c r="V240" i="24" s="1"/>
  <c r="U239" i="24"/>
  <c r="S239" i="24"/>
  <c r="S237" i="24"/>
  <c r="V237" i="24" s="1"/>
  <c r="U233" i="24"/>
  <c r="S233" i="24"/>
  <c r="T232" i="24"/>
  <c r="S231" i="24"/>
  <c r="T231" i="24"/>
  <c r="S229" i="24"/>
  <c r="V229" i="24" s="1"/>
  <c r="S225" i="24"/>
  <c r="V225" i="24" s="1"/>
  <c r="U225" i="24"/>
  <c r="T224" i="24"/>
  <c r="V224" i="24" s="1"/>
  <c r="U223" i="24"/>
  <c r="S223" i="24"/>
  <c r="S221" i="24"/>
  <c r="V221" i="24" s="1"/>
  <c r="U220" i="24"/>
  <c r="U217" i="24"/>
  <c r="S217" i="24"/>
  <c r="V217" i="24" s="1"/>
  <c r="T216" i="24"/>
  <c r="V216" i="24" s="1"/>
  <c r="S215" i="24"/>
  <c r="S213" i="24"/>
  <c r="V213" i="24" s="1"/>
  <c r="U209" i="24"/>
  <c r="V209" i="24" s="1"/>
  <c r="T208" i="24"/>
  <c r="U207" i="24"/>
  <c r="S207" i="24"/>
  <c r="S205" i="24"/>
  <c r="V205" i="24" s="1"/>
  <c r="U201" i="24"/>
  <c r="S201" i="24"/>
  <c r="T200" i="24"/>
  <c r="V200" i="24" s="1"/>
  <c r="S199" i="24"/>
  <c r="S197" i="24"/>
  <c r="V197" i="24" s="1"/>
  <c r="S193" i="24"/>
  <c r="V193" i="24" s="1"/>
  <c r="U193" i="24"/>
  <c r="U191" i="24"/>
  <c r="S191" i="24"/>
  <c r="V191" i="24" s="1"/>
  <c r="U185" i="24"/>
  <c r="S185" i="24"/>
  <c r="V185" i="24" s="1"/>
  <c r="T184" i="24"/>
  <c r="S183" i="24"/>
  <c r="V183" i="24" s="1"/>
  <c r="S181" i="24"/>
  <c r="V181" i="24" s="1"/>
  <c r="U177" i="24"/>
  <c r="U175" i="24"/>
  <c r="S175" i="24"/>
  <c r="V175" i="24" s="1"/>
  <c r="U169" i="24"/>
  <c r="S169" i="24"/>
  <c r="V169" i="24" s="1"/>
  <c r="T168" i="24"/>
  <c r="T167" i="24"/>
  <c r="S166" i="24"/>
  <c r="S165" i="24"/>
  <c r="V165" i="24" s="1"/>
  <c r="U161" i="24"/>
  <c r="T160" i="24"/>
  <c r="T159" i="24"/>
  <c r="S158" i="24"/>
  <c r="S157" i="24"/>
  <c r="V157" i="24" s="1"/>
  <c r="S154" i="24"/>
  <c r="U153" i="24"/>
  <c r="S153" i="24"/>
  <c r="V153" i="24" s="1"/>
  <c r="T152" i="24"/>
  <c r="T151" i="24"/>
  <c r="S150" i="24"/>
  <c r="S149" i="24"/>
  <c r="V149" i="24" s="1"/>
  <c r="S145" i="24"/>
  <c r="U145" i="24"/>
  <c r="T144" i="24"/>
  <c r="T143" i="24"/>
  <c r="S142" i="24"/>
  <c r="V142" i="24" s="1"/>
  <c r="S138" i="24"/>
  <c r="T137" i="24"/>
  <c r="S135" i="24"/>
  <c r="T135" i="24"/>
  <c r="S134" i="24"/>
  <c r="V134" i="24" s="1"/>
  <c r="T131" i="24"/>
  <c r="U130" i="24"/>
  <c r="S127" i="24"/>
  <c r="V127" i="24" s="1"/>
  <c r="V125" i="24"/>
  <c r="S123" i="24"/>
  <c r="V123" i="24" s="1"/>
  <c r="U118" i="24"/>
  <c r="S118" i="24"/>
  <c r="V118" i="24" s="1"/>
  <c r="T117" i="24"/>
  <c r="S115" i="24"/>
  <c r="V115" i="24" s="1"/>
  <c r="T115" i="24"/>
  <c r="S114" i="24"/>
  <c r="V114" i="24" s="1"/>
  <c r="T111" i="24"/>
  <c r="U110" i="24"/>
  <c r="S107" i="24"/>
  <c r="V107" i="24" s="1"/>
  <c r="U102" i="24"/>
  <c r="S102" i="24"/>
  <c r="T101" i="24"/>
  <c r="V101" i="24" s="1"/>
  <c r="S99" i="24"/>
  <c r="T99" i="24"/>
  <c r="S98" i="24"/>
  <c r="V98" i="24" s="1"/>
  <c r="T95" i="24"/>
  <c r="U94" i="24"/>
  <c r="S91" i="24"/>
  <c r="V91" i="24" s="1"/>
  <c r="U86" i="24"/>
  <c r="S86" i="24"/>
  <c r="V86" i="24" s="1"/>
  <c r="T85" i="24"/>
  <c r="S83" i="24"/>
  <c r="V83" i="24" s="1"/>
  <c r="T83" i="24"/>
  <c r="S82" i="24"/>
  <c r="V82" i="24" s="1"/>
  <c r="T79" i="24"/>
  <c r="U78" i="24"/>
  <c r="U70" i="24"/>
  <c r="S70" i="24"/>
  <c r="V70" i="24" s="1"/>
  <c r="T69" i="24"/>
  <c r="S67" i="24"/>
  <c r="V67" i="24" s="1"/>
  <c r="T67" i="24"/>
  <c r="S66" i="24"/>
  <c r="V66" i="24" s="1"/>
  <c r="T63" i="24"/>
  <c r="U62" i="24"/>
  <c r="S59" i="24"/>
  <c r="V59" i="24" s="1"/>
  <c r="U54" i="24"/>
  <c r="S54" i="24"/>
  <c r="V54" i="24" s="1"/>
  <c r="T53" i="24"/>
  <c r="V53" i="24" s="1"/>
  <c r="S51" i="24"/>
  <c r="T51" i="24"/>
  <c r="S50" i="24"/>
  <c r="S47" i="24"/>
  <c r="V47" i="24" s="1"/>
  <c r="T47" i="24"/>
  <c r="S46" i="24"/>
  <c r="V46" i="24" s="1"/>
  <c r="T43" i="24"/>
  <c r="U42" i="24"/>
  <c r="S39" i="24"/>
  <c r="V39" i="24" s="1"/>
  <c r="U34" i="24"/>
  <c r="S34" i="24"/>
  <c r="T33" i="24"/>
  <c r="S31" i="24"/>
  <c r="T31" i="24"/>
  <c r="S30" i="24"/>
  <c r="V30" i="24" s="1"/>
  <c r="T27" i="24"/>
  <c r="U26" i="24"/>
  <c r="U24" i="24"/>
  <c r="S24" i="24"/>
  <c r="V24" i="24" s="1"/>
  <c r="S23" i="24"/>
  <c r="V23" i="24" s="1"/>
  <c r="U22" i="24"/>
  <c r="S20" i="24"/>
  <c r="V20" i="24" s="1"/>
  <c r="S19" i="24"/>
  <c r="V19" i="24" s="1"/>
  <c r="S18" i="24"/>
  <c r="V18" i="24" s="1"/>
  <c r="U18" i="24"/>
  <c r="U16" i="24"/>
  <c r="S16" i="24"/>
  <c r="V16" i="24" s="1"/>
  <c r="S15" i="24"/>
  <c r="V15" i="24" s="1"/>
  <c r="S10" i="24"/>
  <c r="V10" i="24" s="1"/>
  <c r="T10" i="24"/>
  <c r="S9" i="24"/>
  <c r="V9" i="24" s="1"/>
  <c r="U8" i="24"/>
  <c r="T6" i="24"/>
  <c r="S523" i="13"/>
  <c r="V523" i="13" s="1"/>
  <c r="S471" i="13"/>
  <c r="S17" i="26"/>
  <c r="T22" i="26"/>
  <c r="V22" i="26" s="1"/>
  <c r="U26" i="26"/>
  <c r="U27" i="26"/>
  <c r="U78" i="26"/>
  <c r="V89" i="26"/>
  <c r="S90" i="26"/>
  <c r="U99" i="26"/>
  <c r="S102" i="26"/>
  <c r="T105" i="26"/>
  <c r="V106" i="26"/>
  <c r="T123" i="26"/>
  <c r="U123" i="26"/>
  <c r="U130" i="26"/>
  <c r="T141" i="26"/>
  <c r="U150" i="26"/>
  <c r="U158" i="26"/>
  <c r="T158" i="26"/>
  <c r="T179" i="26"/>
  <c r="U179" i="26"/>
  <c r="T223" i="26"/>
  <c r="S223" i="26"/>
  <c r="T225" i="26"/>
  <c r="T230" i="26"/>
  <c r="T255" i="26"/>
  <c r="S255" i="26"/>
  <c r="T257" i="26"/>
  <c r="T262" i="26"/>
  <c r="T287" i="26"/>
  <c r="S287" i="26"/>
  <c r="T289" i="26"/>
  <c r="T299" i="26"/>
  <c r="S299" i="26"/>
  <c r="U306" i="26"/>
  <c r="T306" i="26"/>
  <c r="T347" i="26"/>
  <c r="S347" i="26"/>
  <c r="T359" i="26"/>
  <c r="U359" i="26"/>
  <c r="T375" i="26"/>
  <c r="U375" i="26"/>
  <c r="S375" i="26"/>
  <c r="S390" i="26"/>
  <c r="U390" i="26"/>
  <c r="T390" i="26"/>
  <c r="T599" i="26"/>
  <c r="S599" i="26"/>
  <c r="U77" i="26"/>
  <c r="T77" i="26"/>
  <c r="U109" i="26"/>
  <c r="T109" i="26"/>
  <c r="V109" i="26" s="1"/>
  <c r="U138" i="26"/>
  <c r="S138" i="26"/>
  <c r="V138" i="26" s="1"/>
  <c r="T147" i="26"/>
  <c r="S147" i="26"/>
  <c r="U157" i="26"/>
  <c r="T157" i="26"/>
  <c r="T167" i="26"/>
  <c r="U167" i="26"/>
  <c r="T174" i="26"/>
  <c r="U174" i="26"/>
  <c r="S174" i="26"/>
  <c r="U190" i="26"/>
  <c r="T190" i="26"/>
  <c r="T203" i="26"/>
  <c r="S203" i="26"/>
  <c r="V203" i="26" s="1"/>
  <c r="T210" i="26"/>
  <c r="U210" i="26"/>
  <c r="S210" i="26"/>
  <c r="T215" i="26"/>
  <c r="U215" i="26"/>
  <c r="T247" i="26"/>
  <c r="S247" i="26"/>
  <c r="T279" i="26"/>
  <c r="S279" i="26"/>
  <c r="T298" i="26"/>
  <c r="S298" i="26"/>
  <c r="T323" i="26"/>
  <c r="S323" i="26"/>
  <c r="U394" i="26"/>
  <c r="S394" i="26"/>
  <c r="U450" i="26"/>
  <c r="S450" i="26"/>
  <c r="U486" i="26"/>
  <c r="T486" i="26"/>
  <c r="S486" i="26"/>
  <c r="U510" i="26"/>
  <c r="T510" i="26"/>
  <c r="S510" i="26"/>
  <c r="V510" i="26" s="1"/>
  <c r="U550" i="26"/>
  <c r="S550" i="26"/>
  <c r="V15" i="26"/>
  <c r="S19" i="26"/>
  <c r="V19" i="26" s="1"/>
  <c r="T25" i="26"/>
  <c r="V25" i="26" s="1"/>
  <c r="T39" i="26"/>
  <c r="S39" i="26"/>
  <c r="V39" i="26" s="1"/>
  <c r="S66" i="26"/>
  <c r="V70" i="26"/>
  <c r="V126" i="26"/>
  <c r="T134" i="26"/>
  <c r="S135" i="26"/>
  <c r="U137" i="26"/>
  <c r="S137" i="26"/>
  <c r="U146" i="26"/>
  <c r="U162" i="26"/>
  <c r="V162" i="26" s="1"/>
  <c r="U163" i="26"/>
  <c r="U182" i="26"/>
  <c r="T182" i="26"/>
  <c r="S182" i="26"/>
  <c r="T239" i="26"/>
  <c r="S239" i="26"/>
  <c r="T241" i="26"/>
  <c r="T246" i="26"/>
  <c r="V246" i="26" s="1"/>
  <c r="T271" i="26"/>
  <c r="S271" i="26"/>
  <c r="T273" i="26"/>
  <c r="T278" i="26"/>
  <c r="T307" i="26"/>
  <c r="U307" i="26"/>
  <c r="S307" i="26"/>
  <c r="T343" i="26"/>
  <c r="U343" i="26"/>
  <c r="T363" i="26"/>
  <c r="S363" i="26"/>
  <c r="S374" i="26"/>
  <c r="U374" i="26"/>
  <c r="T374" i="26"/>
  <c r="T391" i="26"/>
  <c r="U391" i="26"/>
  <c r="S391" i="26"/>
  <c r="U414" i="26"/>
  <c r="S414" i="26"/>
  <c r="U466" i="26"/>
  <c r="S466" i="26"/>
  <c r="V474" i="26"/>
  <c r="T7" i="26"/>
  <c r="U19" i="26"/>
  <c r="S20" i="26"/>
  <c r="S26" i="26"/>
  <c r="V26" i="26" s="1"/>
  <c r="S27" i="26"/>
  <c r="V27" i="26" s="1"/>
  <c r="U41" i="26"/>
  <c r="T41" i="26"/>
  <c r="V41" i="26" s="1"/>
  <c r="U46" i="26"/>
  <c r="V46" i="26" s="1"/>
  <c r="T66" i="26"/>
  <c r="U73" i="26"/>
  <c r="S73" i="26"/>
  <c r="V73" i="26" s="1"/>
  <c r="U75" i="26"/>
  <c r="S78" i="26"/>
  <c r="V78" i="26" s="1"/>
  <c r="T103" i="26"/>
  <c r="U103" i="26"/>
  <c r="S123" i="26"/>
  <c r="T130" i="26"/>
  <c r="V130" i="26" s="1"/>
  <c r="T133" i="26"/>
  <c r="U134" i="26"/>
  <c r="U135" i="26"/>
  <c r="T143" i="26"/>
  <c r="S143" i="26"/>
  <c r="S150" i="26"/>
  <c r="V150" i="26" s="1"/>
  <c r="T153" i="26"/>
  <c r="S158" i="26"/>
  <c r="U161" i="26"/>
  <c r="T161" i="26"/>
  <c r="S167" i="26"/>
  <c r="V167" i="26" s="1"/>
  <c r="T171" i="26"/>
  <c r="V171" i="26" s="1"/>
  <c r="U171" i="26"/>
  <c r="U177" i="26"/>
  <c r="S177" i="26"/>
  <c r="S179" i="26"/>
  <c r="V179" i="26" s="1"/>
  <c r="S190" i="26"/>
  <c r="V190" i="26" s="1"/>
  <c r="T191" i="26"/>
  <c r="U191" i="26"/>
  <c r="U194" i="26"/>
  <c r="T194" i="26"/>
  <c r="S199" i="26"/>
  <c r="V199" i="26" s="1"/>
  <c r="T202" i="26"/>
  <c r="S202" i="26"/>
  <c r="V202" i="26" s="1"/>
  <c r="T207" i="26"/>
  <c r="V207" i="26" s="1"/>
  <c r="U207" i="26"/>
  <c r="U214" i="26"/>
  <c r="T214" i="26"/>
  <c r="T231" i="26"/>
  <c r="S231" i="26"/>
  <c r="T263" i="26"/>
  <c r="S263" i="26"/>
  <c r="U299" i="26"/>
  <c r="S306" i="26"/>
  <c r="U378" i="26"/>
  <c r="S378" i="26"/>
  <c r="U485" i="26"/>
  <c r="T485" i="26"/>
  <c r="U513" i="26"/>
  <c r="S513" i="26"/>
  <c r="S526" i="26"/>
  <c r="V526" i="26" s="1"/>
  <c r="U526" i="26"/>
  <c r="T526" i="26"/>
  <c r="U590" i="26"/>
  <c r="S590" i="26"/>
  <c r="V82" i="26"/>
  <c r="V86" i="26"/>
  <c r="V94" i="26"/>
  <c r="S175" i="26"/>
  <c r="T185" i="26"/>
  <c r="T186" i="26"/>
  <c r="V186" i="26" s="1"/>
  <c r="T189" i="26"/>
  <c r="T193" i="26"/>
  <c r="S211" i="26"/>
  <c r="U291" i="26"/>
  <c r="T305" i="26"/>
  <c r="U315" i="26"/>
  <c r="T337" i="26"/>
  <c r="T338" i="26"/>
  <c r="U350" i="26"/>
  <c r="T353" i="26"/>
  <c r="T354" i="26"/>
  <c r="U366" i="26"/>
  <c r="T369" i="26"/>
  <c r="T385" i="26"/>
  <c r="S401" i="26"/>
  <c r="S406" i="26"/>
  <c r="S417" i="26"/>
  <c r="S426" i="26"/>
  <c r="V426" i="26" s="1"/>
  <c r="U430" i="26"/>
  <c r="T461" i="26"/>
  <c r="S498" i="26"/>
  <c r="S511" i="26"/>
  <c r="S514" i="26"/>
  <c r="S570" i="26"/>
  <c r="V291" i="26"/>
  <c r="S322" i="26"/>
  <c r="S346" i="26"/>
  <c r="S362" i="26"/>
  <c r="V430" i="26"/>
  <c r="T478" i="26"/>
  <c r="V478" i="26" s="1"/>
  <c r="V538" i="26"/>
  <c r="S595" i="26"/>
  <c r="V595" i="26" s="1"/>
  <c r="S598" i="26"/>
  <c r="V598" i="26" s="1"/>
  <c r="S603" i="26"/>
  <c r="U603" i="26"/>
  <c r="S602" i="26"/>
  <c r="T602" i="26"/>
  <c r="S594" i="26"/>
  <c r="V594" i="26" s="1"/>
  <c r="U591" i="26"/>
  <c r="T589" i="26"/>
  <c r="S586" i="26"/>
  <c r="S583" i="26"/>
  <c r="U583" i="26"/>
  <c r="S582" i="26"/>
  <c r="U582" i="26"/>
  <c r="U579" i="26"/>
  <c r="S578" i="26"/>
  <c r="S577" i="26"/>
  <c r="V574" i="26"/>
  <c r="T570" i="26"/>
  <c r="U567" i="26"/>
  <c r="S566" i="26"/>
  <c r="T565" i="26"/>
  <c r="S565" i="26"/>
  <c r="V565" i="26" s="1"/>
  <c r="T562" i="26"/>
  <c r="S562" i="26"/>
  <c r="S561" i="26"/>
  <c r="S559" i="26"/>
  <c r="T558" i="26"/>
  <c r="V558" i="26" s="1"/>
  <c r="T550" i="26"/>
  <c r="V550" i="26" s="1"/>
  <c r="T549" i="26"/>
  <c r="S546" i="26"/>
  <c r="T546" i="26"/>
  <c r="S545" i="26"/>
  <c r="S539" i="26"/>
  <c r="T534" i="26"/>
  <c r="V534" i="26" s="1"/>
  <c r="T533" i="26"/>
  <c r="U21" i="26"/>
  <c r="T21" i="26"/>
  <c r="T42" i="26"/>
  <c r="V42" i="26" s="1"/>
  <c r="U42" i="26"/>
  <c r="U8" i="26"/>
  <c r="T8" i="26"/>
  <c r="T11" i="26"/>
  <c r="U11" i="26"/>
  <c r="S11" i="26"/>
  <c r="V11" i="26" s="1"/>
  <c r="U16" i="26"/>
  <c r="T16" i="26"/>
  <c r="V16" i="26" s="1"/>
  <c r="T17" i="26"/>
  <c r="V17" i="26" s="1"/>
  <c r="U24" i="26"/>
  <c r="T24" i="26"/>
  <c r="V24" i="26" s="1"/>
  <c r="U37" i="26"/>
  <c r="T37" i="26"/>
  <c r="S37" i="26"/>
  <c r="V38" i="26"/>
  <c r="T47" i="26"/>
  <c r="S47" i="26"/>
  <c r="U47" i="26"/>
  <c r="T51" i="26"/>
  <c r="U51" i="26"/>
  <c r="S51" i="26"/>
  <c r="U57" i="26"/>
  <c r="T57" i="26"/>
  <c r="S57" i="26"/>
  <c r="V58" i="26"/>
  <c r="U6" i="26"/>
  <c r="T6" i="26"/>
  <c r="S6" i="26"/>
  <c r="V6" i="26" s="1"/>
  <c r="T10" i="26"/>
  <c r="U10" i="26"/>
  <c r="V21" i="26"/>
  <c r="U34" i="26"/>
  <c r="T34" i="26"/>
  <c r="U54" i="26"/>
  <c r="T54" i="26"/>
  <c r="S54" i="26"/>
  <c r="T62" i="26"/>
  <c r="V62" i="26" s="1"/>
  <c r="S67" i="26"/>
  <c r="S71" i="26"/>
  <c r="S74" i="26"/>
  <c r="S79" i="26"/>
  <c r="T90" i="26"/>
  <c r="V90" i="26" s="1"/>
  <c r="S107" i="26"/>
  <c r="S110" i="26"/>
  <c r="T115" i="26"/>
  <c r="U115" i="26"/>
  <c r="U145" i="26"/>
  <c r="T145" i="26"/>
  <c r="T159" i="26"/>
  <c r="U159" i="26"/>
  <c r="S159" i="26"/>
  <c r="T187" i="26"/>
  <c r="U187" i="26"/>
  <c r="S187" i="26"/>
  <c r="V187" i="26" s="1"/>
  <c r="U201" i="26"/>
  <c r="T201" i="26"/>
  <c r="U209" i="26"/>
  <c r="T209" i="26"/>
  <c r="S209" i="26"/>
  <c r="U297" i="26"/>
  <c r="T297" i="26"/>
  <c r="S30" i="26"/>
  <c r="T20" i="26"/>
  <c r="S23" i="26"/>
  <c r="V23" i="26" s="1"/>
  <c r="T30" i="26"/>
  <c r="S35" i="26"/>
  <c r="S43" i="26"/>
  <c r="S55" i="26"/>
  <c r="S63" i="26"/>
  <c r="U67" i="26"/>
  <c r="U71" i="26"/>
  <c r="T74" i="26"/>
  <c r="U79" i="26"/>
  <c r="S91" i="26"/>
  <c r="S93" i="26"/>
  <c r="T98" i="26"/>
  <c r="V98" i="26" s="1"/>
  <c r="T102" i="26"/>
  <c r="V102" i="26" s="1"/>
  <c r="U107" i="26"/>
  <c r="T110" i="26"/>
  <c r="S114" i="26"/>
  <c r="V114" i="26" s="1"/>
  <c r="S122" i="26"/>
  <c r="T127" i="26"/>
  <c r="V127" i="26" s="1"/>
  <c r="U127" i="26"/>
  <c r="S131" i="26"/>
  <c r="T139" i="26"/>
  <c r="S139" i="26"/>
  <c r="T151" i="26"/>
  <c r="S151" i="26"/>
  <c r="V174" i="26"/>
  <c r="T183" i="26"/>
  <c r="U183" i="26"/>
  <c r="S183" i="26"/>
  <c r="T195" i="26"/>
  <c r="U195" i="26"/>
  <c r="S195" i="26"/>
  <c r="V195" i="26" s="1"/>
  <c r="T219" i="26"/>
  <c r="U219" i="26"/>
  <c r="S219" i="26"/>
  <c r="T227" i="26"/>
  <c r="U227" i="26"/>
  <c r="S227" i="26"/>
  <c r="T235" i="26"/>
  <c r="U235" i="26"/>
  <c r="S235" i="26"/>
  <c r="T243" i="26"/>
  <c r="U243" i="26"/>
  <c r="S243" i="26"/>
  <c r="T251" i="26"/>
  <c r="U251" i="26"/>
  <c r="S251" i="26"/>
  <c r="T259" i="26"/>
  <c r="U259" i="26"/>
  <c r="S259" i="26"/>
  <c r="T267" i="26"/>
  <c r="U267" i="26"/>
  <c r="S267" i="26"/>
  <c r="T275" i="26"/>
  <c r="U275" i="26"/>
  <c r="S275" i="26"/>
  <c r="T283" i="26"/>
  <c r="U283" i="26"/>
  <c r="S283" i="26"/>
  <c r="T294" i="26"/>
  <c r="U294" i="26"/>
  <c r="S294" i="26"/>
  <c r="S318" i="26"/>
  <c r="T318" i="26"/>
  <c r="U318" i="26"/>
  <c r="S31" i="26"/>
  <c r="V31" i="26" s="1"/>
  <c r="U35" i="26"/>
  <c r="U43" i="26"/>
  <c r="U55" i="26"/>
  <c r="U63" i="26"/>
  <c r="S75" i="26"/>
  <c r="V75" i="26" s="1"/>
  <c r="S77" i="26"/>
  <c r="V77" i="26" s="1"/>
  <c r="T85" i="26"/>
  <c r="U91" i="26"/>
  <c r="T93" i="26"/>
  <c r="S99" i="26"/>
  <c r="V99" i="26" s="1"/>
  <c r="S103" i="26"/>
  <c r="V103" i="26" s="1"/>
  <c r="S105" i="26"/>
  <c r="V105" i="26" s="1"/>
  <c r="S115" i="26"/>
  <c r="V115" i="26" s="1"/>
  <c r="T119" i="26"/>
  <c r="U119" i="26"/>
  <c r="U122" i="26"/>
  <c r="S125" i="26"/>
  <c r="V125" i="26" s="1"/>
  <c r="U131" i="26"/>
  <c r="U142" i="26"/>
  <c r="S142" i="26"/>
  <c r="V142" i="26" s="1"/>
  <c r="S146" i="26"/>
  <c r="V146" i="26" s="1"/>
  <c r="U166" i="26"/>
  <c r="T166" i="26"/>
  <c r="U170" i="26"/>
  <c r="T170" i="26"/>
  <c r="V170" i="26" s="1"/>
  <c r="U178" i="26"/>
  <c r="T178" i="26"/>
  <c r="V182" i="26"/>
  <c r="S310" i="26"/>
  <c r="T310" i="26"/>
  <c r="U310" i="26"/>
  <c r="T111" i="26"/>
  <c r="S111" i="26"/>
  <c r="V111" i="26" s="1"/>
  <c r="U121" i="26"/>
  <c r="T121" i="26"/>
  <c r="V145" i="26"/>
  <c r="T155" i="26"/>
  <c r="S155" i="26"/>
  <c r="U173" i="26"/>
  <c r="T173" i="26"/>
  <c r="S173" i="26"/>
  <c r="V173" i="26" s="1"/>
  <c r="U206" i="26"/>
  <c r="T206" i="26"/>
  <c r="V206" i="26" s="1"/>
  <c r="U218" i="26"/>
  <c r="T218" i="26"/>
  <c r="S218" i="26"/>
  <c r="U226" i="26"/>
  <c r="T226" i="26"/>
  <c r="S226" i="26"/>
  <c r="U234" i="26"/>
  <c r="T234" i="26"/>
  <c r="S234" i="26"/>
  <c r="U242" i="26"/>
  <c r="T242" i="26"/>
  <c r="S242" i="26"/>
  <c r="U250" i="26"/>
  <c r="T250" i="26"/>
  <c r="S250" i="26"/>
  <c r="U258" i="26"/>
  <c r="T258" i="26"/>
  <c r="S258" i="26"/>
  <c r="U266" i="26"/>
  <c r="T266" i="26"/>
  <c r="S266" i="26"/>
  <c r="U274" i="26"/>
  <c r="T274" i="26"/>
  <c r="S274" i="26"/>
  <c r="U282" i="26"/>
  <c r="T282" i="26"/>
  <c r="S282" i="26"/>
  <c r="U290" i="26"/>
  <c r="T290" i="26"/>
  <c r="S290" i="26"/>
  <c r="U293" i="26"/>
  <c r="T293" i="26"/>
  <c r="S302" i="26"/>
  <c r="T302" i="26"/>
  <c r="U302" i="26"/>
  <c r="S334" i="26"/>
  <c r="T334" i="26"/>
  <c r="U334" i="26"/>
  <c r="U410" i="26"/>
  <c r="S410" i="26"/>
  <c r="T410" i="26"/>
  <c r="U481" i="26"/>
  <c r="S481" i="26"/>
  <c r="S141" i="26"/>
  <c r="V141" i="26" s="1"/>
  <c r="U147" i="26"/>
  <c r="V147" i="26" s="1"/>
  <c r="S161" i="26"/>
  <c r="V161" i="26" s="1"/>
  <c r="T169" i="26"/>
  <c r="U175" i="26"/>
  <c r="V175" i="26" s="1"/>
  <c r="T177" i="26"/>
  <c r="V177" i="26" s="1"/>
  <c r="S189" i="26"/>
  <c r="V189" i="26" s="1"/>
  <c r="U199" i="26"/>
  <c r="U203" i="26"/>
  <c r="T205" i="26"/>
  <c r="U211" i="26"/>
  <c r="U222" i="26"/>
  <c r="V222" i="26" s="1"/>
  <c r="U223" i="26"/>
  <c r="U230" i="26"/>
  <c r="U231" i="26"/>
  <c r="V231" i="26" s="1"/>
  <c r="U238" i="26"/>
  <c r="U239" i="26"/>
  <c r="V239" i="26" s="1"/>
  <c r="U246" i="26"/>
  <c r="U247" i="26"/>
  <c r="U254" i="26"/>
  <c r="V254" i="26" s="1"/>
  <c r="U255" i="26"/>
  <c r="U262" i="26"/>
  <c r="U263" i="26"/>
  <c r="U270" i="26"/>
  <c r="V270" i="26" s="1"/>
  <c r="U271" i="26"/>
  <c r="V271" i="26" s="1"/>
  <c r="U278" i="26"/>
  <c r="V278" i="26" s="1"/>
  <c r="U279" i="26"/>
  <c r="U286" i="26"/>
  <c r="U287" i="26"/>
  <c r="U301" i="26"/>
  <c r="T301" i="26"/>
  <c r="U309" i="26"/>
  <c r="T309" i="26"/>
  <c r="U317" i="26"/>
  <c r="T317" i="26"/>
  <c r="T327" i="26"/>
  <c r="S327" i="26"/>
  <c r="V330" i="26"/>
  <c r="U333" i="26"/>
  <c r="T333" i="26"/>
  <c r="U349" i="26"/>
  <c r="T349" i="26"/>
  <c r="U365" i="26"/>
  <c r="T365" i="26"/>
  <c r="U373" i="26"/>
  <c r="T373" i="26"/>
  <c r="U389" i="26"/>
  <c r="T389" i="26"/>
  <c r="U421" i="26"/>
  <c r="T421" i="26"/>
  <c r="V223" i="26"/>
  <c r="V247" i="26"/>
  <c r="V255" i="26"/>
  <c r="V263" i="26"/>
  <c r="V279" i="26"/>
  <c r="V287" i="26"/>
  <c r="S326" i="26"/>
  <c r="T326" i="26"/>
  <c r="U433" i="26"/>
  <c r="S433" i="26"/>
  <c r="T442" i="26"/>
  <c r="S442" i="26"/>
  <c r="V442" i="26" s="1"/>
  <c r="U442" i="26"/>
  <c r="V157" i="26"/>
  <c r="S163" i="26"/>
  <c r="V163" i="26" s="1"/>
  <c r="S191" i="26"/>
  <c r="V191" i="26" s="1"/>
  <c r="S215" i="26"/>
  <c r="V215" i="26" s="1"/>
  <c r="T295" i="26"/>
  <c r="S295" i="26"/>
  <c r="V298" i="26"/>
  <c r="T303" i="26"/>
  <c r="S303" i="26"/>
  <c r="V306" i="26"/>
  <c r="T311" i="26"/>
  <c r="S311" i="26"/>
  <c r="V314" i="26"/>
  <c r="T319" i="26"/>
  <c r="S319" i="26"/>
  <c r="V322" i="26"/>
  <c r="U325" i="26"/>
  <c r="T325" i="26"/>
  <c r="V335" i="26"/>
  <c r="U341" i="26"/>
  <c r="T341" i="26"/>
  <c r="U357" i="26"/>
  <c r="T357" i="26"/>
  <c r="U381" i="26"/>
  <c r="T381" i="26"/>
  <c r="U397" i="26"/>
  <c r="T397" i="26"/>
  <c r="U453" i="26"/>
  <c r="T453" i="26"/>
  <c r="U469" i="26"/>
  <c r="T469" i="26"/>
  <c r="V299" i="26"/>
  <c r="V307" i="26"/>
  <c r="V315" i="26"/>
  <c r="V331" i="26"/>
  <c r="S335" i="26"/>
  <c r="T342" i="26"/>
  <c r="V342" i="26" s="1"/>
  <c r="S343" i="26"/>
  <c r="V347" i="26"/>
  <c r="T350" i="26"/>
  <c r="V350" i="26" s="1"/>
  <c r="S351" i="26"/>
  <c r="V351" i="26" s="1"/>
  <c r="T358" i="26"/>
  <c r="V358" i="26" s="1"/>
  <c r="S359" i="26"/>
  <c r="V359" i="26" s="1"/>
  <c r="T366" i="26"/>
  <c r="V366" i="26" s="1"/>
  <c r="S367" i="26"/>
  <c r="V367" i="26" s="1"/>
  <c r="V374" i="26"/>
  <c r="V382" i="26"/>
  <c r="V390" i="26"/>
  <c r="V458" i="26"/>
  <c r="U494" i="26"/>
  <c r="S502" i="26"/>
  <c r="T517" i="26"/>
  <c r="V522" i="26"/>
  <c r="S529" i="26"/>
  <c r="T541" i="26"/>
  <c r="T557" i="26"/>
  <c r="T597" i="26"/>
  <c r="V338" i="26"/>
  <c r="V343" i="26"/>
  <c r="V346" i="26"/>
  <c r="V354" i="26"/>
  <c r="V362" i="26"/>
  <c r="T370" i="26"/>
  <c r="V370" i="26" s="1"/>
  <c r="S371" i="26"/>
  <c r="V375" i="26"/>
  <c r="T378" i="26"/>
  <c r="V378" i="26" s="1"/>
  <c r="S379" i="26"/>
  <c r="V379" i="26" s="1"/>
  <c r="V383" i="26"/>
  <c r="T386" i="26"/>
  <c r="V386" i="26" s="1"/>
  <c r="S387" i="26"/>
  <c r="V391" i="26"/>
  <c r="T394" i="26"/>
  <c r="V394" i="26" s="1"/>
  <c r="S395" i="26"/>
  <c r="V395" i="26" s="1"/>
  <c r="T414" i="26"/>
  <c r="T446" i="26"/>
  <c r="V446" i="26" s="1"/>
  <c r="T462" i="26"/>
  <c r="V462" i="26" s="1"/>
  <c r="S494" i="26"/>
  <c r="V494" i="26" s="1"/>
  <c r="T506" i="26"/>
  <c r="V506" i="26" s="1"/>
  <c r="S531" i="26"/>
  <c r="S535" i="26"/>
  <c r="U539" i="26"/>
  <c r="U543" i="26"/>
  <c r="V543" i="26" s="1"/>
  <c r="S547" i="26"/>
  <c r="V547" i="26" s="1"/>
  <c r="S551" i="26"/>
  <c r="U555" i="26"/>
  <c r="V555" i="26" s="1"/>
  <c r="U559" i="26"/>
  <c r="S563" i="26"/>
  <c r="T566" i="26"/>
  <c r="S571" i="26"/>
  <c r="S575" i="26"/>
  <c r="T578" i="26"/>
  <c r="S581" i="26"/>
  <c r="T586" i="26"/>
  <c r="T590" i="26"/>
  <c r="V590" i="26" s="1"/>
  <c r="U599" i="26"/>
  <c r="V599" i="26" s="1"/>
  <c r="U323" i="26"/>
  <c r="V323" i="26" s="1"/>
  <c r="U331" i="26"/>
  <c r="U339" i="26"/>
  <c r="V339" i="26" s="1"/>
  <c r="U347" i="26"/>
  <c r="U355" i="26"/>
  <c r="V355" i="26" s="1"/>
  <c r="U363" i="26"/>
  <c r="V363" i="26" s="1"/>
  <c r="U371" i="26"/>
  <c r="U379" i="26"/>
  <c r="U387" i="26"/>
  <c r="U395" i="26"/>
  <c r="S398" i="26"/>
  <c r="S422" i="26"/>
  <c r="S434" i="26"/>
  <c r="S454" i="26"/>
  <c r="S470" i="26"/>
  <c r="S482" i="26"/>
  <c r="S497" i="26"/>
  <c r="S518" i="26"/>
  <c r="S530" i="26"/>
  <c r="U531" i="26"/>
  <c r="U535" i="26"/>
  <c r="U547" i="26"/>
  <c r="U551" i="26"/>
  <c r="U563" i="26"/>
  <c r="S567" i="26"/>
  <c r="V567" i="26" s="1"/>
  <c r="U571" i="26"/>
  <c r="U575" i="26"/>
  <c r="S579" i="26"/>
  <c r="V579" i="26" s="1"/>
  <c r="T581" i="26"/>
  <c r="S587" i="26"/>
  <c r="V587" i="26" s="1"/>
  <c r="S591" i="26"/>
  <c r="V591" i="26" s="1"/>
  <c r="S593" i="26"/>
  <c r="S597" i="26"/>
  <c r="V597" i="26" s="1"/>
  <c r="T605" i="26"/>
  <c r="T530" i="26"/>
  <c r="V530" i="26" s="1"/>
  <c r="S527" i="26"/>
  <c r="U527" i="26"/>
  <c r="T525" i="26"/>
  <c r="S523" i="26"/>
  <c r="U523" i="26"/>
  <c r="S519" i="26"/>
  <c r="U519" i="26"/>
  <c r="T518" i="26"/>
  <c r="S515" i="26"/>
  <c r="U515" i="26"/>
  <c r="T514" i="26"/>
  <c r="V514" i="26" s="1"/>
  <c r="U511" i="26"/>
  <c r="V511" i="26" s="1"/>
  <c r="T509" i="26"/>
  <c r="S507" i="26"/>
  <c r="U507" i="26"/>
  <c r="S503" i="26"/>
  <c r="U503" i="26"/>
  <c r="T502" i="26"/>
  <c r="S499" i="26"/>
  <c r="U499" i="26"/>
  <c r="T498" i="26"/>
  <c r="V498" i="26" s="1"/>
  <c r="S495" i="26"/>
  <c r="U495" i="26"/>
  <c r="T493" i="26"/>
  <c r="S491" i="26"/>
  <c r="V491" i="26" s="1"/>
  <c r="U491" i="26"/>
  <c r="S487" i="26"/>
  <c r="U487" i="26"/>
  <c r="V486" i="26"/>
  <c r="S483" i="26"/>
  <c r="U483" i="26"/>
  <c r="T482" i="26"/>
  <c r="S479" i="26"/>
  <c r="U479" i="26"/>
  <c r="T477" i="26"/>
  <c r="S475" i="26"/>
  <c r="U475" i="26"/>
  <c r="S471" i="26"/>
  <c r="U471" i="26"/>
  <c r="T470" i="26"/>
  <c r="V470" i="26" s="1"/>
  <c r="S467" i="26"/>
  <c r="U467" i="26"/>
  <c r="T466" i="26"/>
  <c r="V466" i="26" s="1"/>
  <c r="S463" i="26"/>
  <c r="U463" i="26"/>
  <c r="U459" i="26"/>
  <c r="V459" i="26" s="1"/>
  <c r="S455" i="26"/>
  <c r="U455" i="26"/>
  <c r="T454" i="26"/>
  <c r="V454" i="26" s="1"/>
  <c r="S451" i="26"/>
  <c r="U451" i="26"/>
  <c r="T450" i="26"/>
  <c r="V450" i="26" s="1"/>
  <c r="S447" i="26"/>
  <c r="U447" i="26"/>
  <c r="T445" i="26"/>
  <c r="S443" i="26"/>
  <c r="U443" i="26"/>
  <c r="S439" i="26"/>
  <c r="U439" i="26"/>
  <c r="T438" i="26"/>
  <c r="V438" i="26" s="1"/>
  <c r="S435" i="26"/>
  <c r="U435" i="26"/>
  <c r="T434" i="26"/>
  <c r="S431" i="26"/>
  <c r="U431" i="26"/>
  <c r="T429" i="26"/>
  <c r="S427" i="26"/>
  <c r="V427" i="26" s="1"/>
  <c r="U427" i="26"/>
  <c r="S423" i="26"/>
  <c r="V423" i="26" s="1"/>
  <c r="U423" i="26"/>
  <c r="T422" i="26"/>
  <c r="S419" i="26"/>
  <c r="U419" i="26"/>
  <c r="T418" i="26"/>
  <c r="V418" i="26" s="1"/>
  <c r="S415" i="26"/>
  <c r="U415" i="26"/>
  <c r="T413" i="26"/>
  <c r="S411" i="26"/>
  <c r="U411" i="26"/>
  <c r="V410" i="26"/>
  <c r="S407" i="26"/>
  <c r="U407" i="26"/>
  <c r="T406" i="26"/>
  <c r="V406" i="26" s="1"/>
  <c r="T405" i="26"/>
  <c r="S403" i="26"/>
  <c r="U403" i="26"/>
  <c r="T402" i="26"/>
  <c r="V402" i="26" s="1"/>
  <c r="S399" i="26"/>
  <c r="U399" i="26"/>
  <c r="V398" i="26"/>
  <c r="T398" i="26"/>
  <c r="S491" i="13"/>
  <c r="V491" i="13" s="1"/>
  <c r="S407" i="13"/>
  <c r="S555" i="13"/>
  <c r="V555" i="13" s="1"/>
  <c r="S415" i="13"/>
  <c r="S499" i="13"/>
  <c r="V499" i="13" s="1"/>
  <c r="S531" i="13"/>
  <c r="V531" i="13" s="1"/>
  <c r="S563" i="13"/>
  <c r="V563" i="13" s="1"/>
  <c r="S431" i="13"/>
  <c r="U464" i="13"/>
  <c r="S475" i="13"/>
  <c r="S507" i="13"/>
  <c r="V507" i="13" s="1"/>
  <c r="S539" i="13"/>
  <c r="V539" i="13" s="1"/>
  <c r="S571" i="13"/>
  <c r="V571" i="13" s="1"/>
  <c r="S403" i="13"/>
  <c r="S447" i="13"/>
  <c r="S483" i="13"/>
  <c r="S515" i="13"/>
  <c r="V515" i="13" s="1"/>
  <c r="S547" i="13"/>
  <c r="V547" i="13" s="1"/>
  <c r="S579" i="13"/>
  <c r="V579" i="13" s="1"/>
  <c r="S419" i="13"/>
  <c r="S435" i="13"/>
  <c r="S451" i="13"/>
  <c r="S467" i="13"/>
  <c r="U472" i="13"/>
  <c r="S479" i="13"/>
  <c r="S495" i="13"/>
  <c r="V495" i="13" s="1"/>
  <c r="S511" i="13"/>
  <c r="V511" i="13" s="1"/>
  <c r="S527" i="13"/>
  <c r="V527" i="13" s="1"/>
  <c r="S543" i="13"/>
  <c r="V543" i="13" s="1"/>
  <c r="S559" i="13"/>
  <c r="V559" i="13" s="1"/>
  <c r="S575" i="13"/>
  <c r="V575" i="13" s="1"/>
  <c r="S423" i="13"/>
  <c r="S439" i="13"/>
  <c r="S455" i="13"/>
  <c r="S404" i="13"/>
  <c r="S411" i="13"/>
  <c r="S427" i="13"/>
  <c r="S443" i="13"/>
  <c r="S463" i="13"/>
  <c r="S487" i="13"/>
  <c r="V487" i="13" s="1"/>
  <c r="S503" i="13"/>
  <c r="V503" i="13" s="1"/>
  <c r="S519" i="13"/>
  <c r="V519" i="13" s="1"/>
  <c r="S535" i="13"/>
  <c r="V535" i="13" s="1"/>
  <c r="S551" i="13"/>
  <c r="V551" i="13" s="1"/>
  <c r="S567" i="13"/>
  <c r="V567" i="13" s="1"/>
  <c r="S583" i="13"/>
  <c r="V583" i="13" s="1"/>
  <c r="T325" i="13"/>
  <c r="S263" i="13"/>
  <c r="U239" i="13"/>
  <c r="S235" i="13"/>
  <c r="S219" i="13"/>
  <c r="S215" i="13"/>
  <c r="V215" i="13" s="1"/>
  <c r="S183" i="13"/>
  <c r="V183" i="13" s="1"/>
  <c r="T105" i="13"/>
  <c r="T65" i="13"/>
  <c r="S585" i="13"/>
  <c r="V585" i="13" s="1"/>
  <c r="T585" i="13"/>
  <c r="S584" i="13"/>
  <c r="V584" i="13" s="1"/>
  <c r="U584" i="13"/>
  <c r="T583" i="13"/>
  <c r="S581" i="13"/>
  <c r="V581" i="13" s="1"/>
  <c r="T581" i="13"/>
  <c r="S580" i="13"/>
  <c r="V580" i="13" s="1"/>
  <c r="U580" i="13"/>
  <c r="U579" i="13"/>
  <c r="T577" i="13"/>
  <c r="S577" i="13"/>
  <c r="V577" i="13" s="1"/>
  <c r="U576" i="13"/>
  <c r="S576" i="13"/>
  <c r="V576" i="13" s="1"/>
  <c r="T575" i="13"/>
  <c r="S573" i="13"/>
  <c r="V573" i="13" s="1"/>
  <c r="T573" i="13"/>
  <c r="S572" i="13"/>
  <c r="V572" i="13" s="1"/>
  <c r="U572" i="13"/>
  <c r="T571" i="13"/>
  <c r="S569" i="13"/>
  <c r="V569" i="13" s="1"/>
  <c r="T569" i="13"/>
  <c r="S568" i="13"/>
  <c r="V568" i="13" s="1"/>
  <c r="U568" i="13"/>
  <c r="T567" i="13"/>
  <c r="S565" i="13"/>
  <c r="V565" i="13" s="1"/>
  <c r="T565" i="13"/>
  <c r="S564" i="13"/>
  <c r="V564" i="13" s="1"/>
  <c r="U564" i="13"/>
  <c r="U563" i="13"/>
  <c r="T561" i="13"/>
  <c r="S561" i="13"/>
  <c r="V561" i="13" s="1"/>
  <c r="U560" i="13"/>
  <c r="S560" i="13"/>
  <c r="V560" i="13" s="1"/>
  <c r="T559" i="13"/>
  <c r="S557" i="13"/>
  <c r="V557" i="13" s="1"/>
  <c r="T557" i="13"/>
  <c r="S556" i="13"/>
  <c r="V556" i="13" s="1"/>
  <c r="U556" i="13"/>
  <c r="T555" i="13"/>
  <c r="S553" i="13"/>
  <c r="V553" i="13" s="1"/>
  <c r="T553" i="13"/>
  <c r="S552" i="13"/>
  <c r="V552" i="13" s="1"/>
  <c r="U552" i="13"/>
  <c r="T551" i="13"/>
  <c r="S549" i="13"/>
  <c r="V549" i="13" s="1"/>
  <c r="T549" i="13"/>
  <c r="S548" i="13"/>
  <c r="V548" i="13" s="1"/>
  <c r="U548" i="13"/>
  <c r="U547" i="13"/>
  <c r="T545" i="13"/>
  <c r="S545" i="13"/>
  <c r="V545" i="13" s="1"/>
  <c r="U544" i="13"/>
  <c r="S544" i="13"/>
  <c r="V544" i="13" s="1"/>
  <c r="T543" i="13"/>
  <c r="S541" i="13"/>
  <c r="V541" i="13" s="1"/>
  <c r="T541" i="13"/>
  <c r="S540" i="13"/>
  <c r="V540" i="13" s="1"/>
  <c r="U540" i="13"/>
  <c r="T539" i="13"/>
  <c r="S537" i="13"/>
  <c r="V537" i="13" s="1"/>
  <c r="T537" i="13"/>
  <c r="S536" i="13"/>
  <c r="V536" i="13" s="1"/>
  <c r="U536" i="13"/>
  <c r="T535" i="13"/>
  <c r="S533" i="13"/>
  <c r="V533" i="13" s="1"/>
  <c r="T533" i="13"/>
  <c r="S532" i="13"/>
  <c r="V532" i="13" s="1"/>
  <c r="U532" i="13"/>
  <c r="U531" i="13"/>
  <c r="T529" i="13"/>
  <c r="S529" i="13"/>
  <c r="V529" i="13" s="1"/>
  <c r="U528" i="13"/>
  <c r="S528" i="13"/>
  <c r="V528" i="13" s="1"/>
  <c r="T527" i="13"/>
  <c r="S525" i="13"/>
  <c r="V525" i="13" s="1"/>
  <c r="T525" i="13"/>
  <c r="S524" i="13"/>
  <c r="V524" i="13" s="1"/>
  <c r="U524" i="13"/>
  <c r="T523" i="13"/>
  <c r="S521" i="13"/>
  <c r="V521" i="13" s="1"/>
  <c r="T521" i="13"/>
  <c r="S520" i="13"/>
  <c r="V520" i="13" s="1"/>
  <c r="U520" i="13"/>
  <c r="T519" i="13"/>
  <c r="S517" i="13"/>
  <c r="V517" i="13" s="1"/>
  <c r="T517" i="13"/>
  <c r="S516" i="13"/>
  <c r="V516" i="13" s="1"/>
  <c r="U516" i="13"/>
  <c r="U515" i="13"/>
  <c r="T513" i="13"/>
  <c r="S513" i="13"/>
  <c r="V513" i="13" s="1"/>
  <c r="U512" i="13"/>
  <c r="S512" i="13"/>
  <c r="V512" i="13" s="1"/>
  <c r="T511" i="13"/>
  <c r="S509" i="13"/>
  <c r="V509" i="13" s="1"/>
  <c r="T509" i="13"/>
  <c r="S508" i="13"/>
  <c r="V508" i="13" s="1"/>
  <c r="U508" i="13"/>
  <c r="T507" i="13"/>
  <c r="S505" i="13"/>
  <c r="V505" i="13" s="1"/>
  <c r="T505" i="13"/>
  <c r="S504" i="13"/>
  <c r="V504" i="13" s="1"/>
  <c r="U504" i="13"/>
  <c r="T503" i="13"/>
  <c r="S501" i="13"/>
  <c r="V501" i="13" s="1"/>
  <c r="T501" i="13"/>
  <c r="S500" i="13"/>
  <c r="V500" i="13" s="1"/>
  <c r="U500" i="13"/>
  <c r="U499" i="13"/>
  <c r="T497" i="13"/>
  <c r="S497" i="13"/>
  <c r="V497" i="13" s="1"/>
  <c r="U496" i="13"/>
  <c r="S496" i="13"/>
  <c r="V496" i="13" s="1"/>
  <c r="T495" i="13"/>
  <c r="S493" i="13"/>
  <c r="V493" i="13" s="1"/>
  <c r="T493" i="13"/>
  <c r="S492" i="13"/>
  <c r="V492" i="13" s="1"/>
  <c r="U492" i="13"/>
  <c r="T491" i="13"/>
  <c r="S489" i="13"/>
  <c r="V489" i="13" s="1"/>
  <c r="T489" i="13"/>
  <c r="S488" i="13"/>
  <c r="V488" i="13" s="1"/>
  <c r="U488" i="13"/>
  <c r="T487" i="13"/>
  <c r="S485" i="13"/>
  <c r="V485" i="13" s="1"/>
  <c r="T485" i="13"/>
  <c r="S484" i="13"/>
  <c r="U484" i="13"/>
  <c r="U483" i="13"/>
  <c r="T481" i="13"/>
  <c r="S481" i="13"/>
  <c r="V481" i="13" s="1"/>
  <c r="U480" i="13"/>
  <c r="S480" i="13"/>
  <c r="V480" i="13" s="1"/>
  <c r="T479" i="13"/>
  <c r="S477" i="13"/>
  <c r="V477" i="13" s="1"/>
  <c r="T477" i="13"/>
  <c r="S476" i="13"/>
  <c r="U476" i="13"/>
  <c r="T475" i="13"/>
  <c r="S473" i="13"/>
  <c r="V473" i="13" s="1"/>
  <c r="T473" i="13"/>
  <c r="S472" i="13"/>
  <c r="V472" i="13" s="1"/>
  <c r="T471" i="13"/>
  <c r="S469" i="13"/>
  <c r="V469" i="13" s="1"/>
  <c r="T469" i="13"/>
  <c r="S468" i="13"/>
  <c r="U468" i="13"/>
  <c r="U467" i="13"/>
  <c r="T465" i="13"/>
  <c r="S465" i="13"/>
  <c r="S464" i="13"/>
  <c r="V464" i="13" s="1"/>
  <c r="T463" i="13"/>
  <c r="S461" i="13"/>
  <c r="V461" i="13" s="1"/>
  <c r="T461" i="13"/>
  <c r="S460" i="13"/>
  <c r="U460" i="13"/>
  <c r="S459" i="13"/>
  <c r="V459" i="13" s="1"/>
  <c r="T459" i="13"/>
  <c r="S457" i="13"/>
  <c r="V457" i="13" s="1"/>
  <c r="T457" i="13"/>
  <c r="S456" i="13"/>
  <c r="U456" i="13"/>
  <c r="T455" i="13"/>
  <c r="S453" i="13"/>
  <c r="V453" i="13" s="1"/>
  <c r="T453" i="13"/>
  <c r="S452" i="13"/>
  <c r="U452" i="13"/>
  <c r="U451" i="13"/>
  <c r="T449" i="13"/>
  <c r="S449" i="13"/>
  <c r="V449" i="13" s="1"/>
  <c r="U448" i="13"/>
  <c r="S448" i="13"/>
  <c r="T447" i="13"/>
  <c r="S445" i="13"/>
  <c r="V445" i="13" s="1"/>
  <c r="T445" i="13"/>
  <c r="S444" i="13"/>
  <c r="U444" i="13"/>
  <c r="T443" i="13"/>
  <c r="S441" i="13"/>
  <c r="V441" i="13" s="1"/>
  <c r="T441" i="13"/>
  <c r="S440" i="13"/>
  <c r="V440" i="13" s="1"/>
  <c r="U440" i="13"/>
  <c r="T439" i="13"/>
  <c r="S437" i="13"/>
  <c r="T437" i="13"/>
  <c r="S436" i="13"/>
  <c r="U436" i="13"/>
  <c r="U435" i="13"/>
  <c r="T433" i="13"/>
  <c r="S433" i="13"/>
  <c r="V433" i="13" s="1"/>
  <c r="U432" i="13"/>
  <c r="S432" i="13"/>
  <c r="T431" i="13"/>
  <c r="S429" i="13"/>
  <c r="T429" i="13"/>
  <c r="S428" i="13"/>
  <c r="U428" i="13"/>
  <c r="T427" i="13"/>
  <c r="S425" i="13"/>
  <c r="V425" i="13" s="1"/>
  <c r="T425" i="13"/>
  <c r="S424" i="13"/>
  <c r="V424" i="13" s="1"/>
  <c r="U424" i="13"/>
  <c r="T423" i="13"/>
  <c r="S421" i="13"/>
  <c r="V421" i="13" s="1"/>
  <c r="T421" i="13"/>
  <c r="S420" i="13"/>
  <c r="V420" i="13" s="1"/>
  <c r="U420" i="13"/>
  <c r="U419" i="13"/>
  <c r="T417" i="13"/>
  <c r="S417" i="13"/>
  <c r="U416" i="13"/>
  <c r="S416" i="13"/>
  <c r="T415" i="13"/>
  <c r="S413" i="13"/>
  <c r="T413" i="13"/>
  <c r="S412" i="13"/>
  <c r="U412" i="13"/>
  <c r="T411" i="13"/>
  <c r="S409" i="13"/>
  <c r="V409" i="13" s="1"/>
  <c r="T409" i="13"/>
  <c r="S408" i="13"/>
  <c r="V408" i="13" s="1"/>
  <c r="U408" i="13"/>
  <c r="T407" i="13"/>
  <c r="S405" i="13"/>
  <c r="T405" i="13"/>
  <c r="U404" i="13"/>
  <c r="U403" i="13"/>
  <c r="T401" i="13"/>
  <c r="S401" i="13"/>
  <c r="V401" i="13" s="1"/>
  <c r="U400" i="13"/>
  <c r="S399" i="13"/>
  <c r="V399" i="13" s="1"/>
  <c r="U399" i="13"/>
  <c r="S397" i="13"/>
  <c r="S396" i="13"/>
  <c r="T395" i="13"/>
  <c r="T393" i="13"/>
  <c r="U392" i="13"/>
  <c r="S391" i="13"/>
  <c r="U391" i="13"/>
  <c r="T385" i="13"/>
  <c r="S385" i="13"/>
  <c r="U384" i="13"/>
  <c r="S384" i="13"/>
  <c r="V384" i="13" s="1"/>
  <c r="U383" i="13"/>
  <c r="S383" i="13"/>
  <c r="V383" i="13" s="1"/>
  <c r="S381" i="13"/>
  <c r="S379" i="13"/>
  <c r="V379" i="13" s="1"/>
  <c r="U379" i="13"/>
  <c r="S375" i="13"/>
  <c r="V375" i="13" s="1"/>
  <c r="U375" i="13"/>
  <c r="S373" i="13"/>
  <c r="U371" i="13"/>
  <c r="S371" i="13"/>
  <c r="V371" i="13" s="1"/>
  <c r="S367" i="13"/>
  <c r="V367" i="13" s="1"/>
  <c r="T367" i="13"/>
  <c r="S365" i="13"/>
  <c r="S363" i="13"/>
  <c r="U363" i="13"/>
  <c r="U359" i="13"/>
  <c r="S359" i="13"/>
  <c r="S357" i="13"/>
  <c r="U355" i="13"/>
  <c r="S355" i="13"/>
  <c r="V355" i="13" s="1"/>
  <c r="S351" i="13"/>
  <c r="T351" i="13"/>
  <c r="S349" i="13"/>
  <c r="V349" i="13" s="1"/>
  <c r="S347" i="13"/>
  <c r="V347" i="13" s="1"/>
  <c r="U347" i="13"/>
  <c r="T341" i="13"/>
  <c r="S341" i="13"/>
  <c r="V341" i="13" s="1"/>
  <c r="U340" i="13"/>
  <c r="T339" i="13"/>
  <c r="T337" i="13"/>
  <c r="U336" i="13"/>
  <c r="S333" i="13"/>
  <c r="V333" i="13" s="1"/>
  <c r="T333" i="13"/>
  <c r="U332" i="13"/>
  <c r="T331" i="13"/>
  <c r="T329" i="13"/>
  <c r="U328" i="13"/>
  <c r="S325" i="13"/>
  <c r="U324" i="13"/>
  <c r="T323" i="13"/>
  <c r="T321" i="13"/>
  <c r="U320" i="13"/>
  <c r="S317" i="13"/>
  <c r="T317" i="13"/>
  <c r="S316" i="13"/>
  <c r="U316" i="13"/>
  <c r="S315" i="13"/>
  <c r="V315" i="13" s="1"/>
  <c r="T315" i="13"/>
  <c r="S313" i="13"/>
  <c r="S311" i="13"/>
  <c r="V311" i="13" s="1"/>
  <c r="U311" i="13"/>
  <c r="U307" i="13"/>
  <c r="S307" i="13"/>
  <c r="S305" i="13"/>
  <c r="U303" i="13"/>
  <c r="S303" i="13"/>
  <c r="S299" i="13"/>
  <c r="T299" i="13"/>
  <c r="S297" i="13"/>
  <c r="S295" i="13"/>
  <c r="U295" i="13"/>
  <c r="U291" i="13"/>
  <c r="S291" i="13"/>
  <c r="V291" i="13" s="1"/>
  <c r="S289" i="13"/>
  <c r="U287" i="13"/>
  <c r="S287" i="13"/>
  <c r="S283" i="13"/>
  <c r="V283" i="13" s="1"/>
  <c r="T283" i="13"/>
  <c r="S281" i="13"/>
  <c r="S279" i="13"/>
  <c r="U279" i="13"/>
  <c r="U275" i="13"/>
  <c r="S275" i="13"/>
  <c r="S273" i="13"/>
  <c r="U271" i="13"/>
  <c r="S271" i="13"/>
  <c r="S267" i="13"/>
  <c r="T267" i="13"/>
  <c r="S265" i="13"/>
  <c r="U263" i="13"/>
  <c r="V263" i="13" s="1"/>
  <c r="U259" i="13"/>
  <c r="S259" i="13"/>
  <c r="S257" i="13"/>
  <c r="V257" i="13" s="1"/>
  <c r="U255" i="13"/>
  <c r="S255" i="13"/>
  <c r="S251" i="13"/>
  <c r="V251" i="13" s="1"/>
  <c r="T251" i="13"/>
  <c r="S249" i="13"/>
  <c r="S247" i="13"/>
  <c r="U247" i="13"/>
  <c r="U243" i="13"/>
  <c r="S243" i="13"/>
  <c r="S241" i="13"/>
  <c r="S239" i="13"/>
  <c r="V239" i="13" s="1"/>
  <c r="T235" i="13"/>
  <c r="S233" i="13"/>
  <c r="S231" i="13"/>
  <c r="U231" i="13"/>
  <c r="U227" i="13"/>
  <c r="S227" i="13"/>
  <c r="V227" i="13" s="1"/>
  <c r="S225" i="13"/>
  <c r="U223" i="13"/>
  <c r="S223" i="13"/>
  <c r="T219" i="13"/>
  <c r="S217" i="13"/>
  <c r="T217" i="13"/>
  <c r="T215" i="13"/>
  <c r="S213" i="13"/>
  <c r="V213" i="13" s="1"/>
  <c r="T213" i="13"/>
  <c r="U211" i="13"/>
  <c r="S211" i="13"/>
  <c r="V211" i="13" s="1"/>
  <c r="T209" i="13"/>
  <c r="U208" i="13"/>
  <c r="U204" i="13"/>
  <c r="U200" i="13"/>
  <c r="U196" i="13"/>
  <c r="T193" i="13"/>
  <c r="S193" i="13"/>
  <c r="U192" i="13"/>
  <c r="T191" i="13"/>
  <c r="T189" i="13"/>
  <c r="U188" i="13"/>
  <c r="T185" i="13"/>
  <c r="S184" i="13"/>
  <c r="V184" i="13" s="1"/>
  <c r="U184" i="13"/>
  <c r="T183" i="13"/>
  <c r="S181" i="13"/>
  <c r="V181" i="13" s="1"/>
  <c r="T181" i="13"/>
  <c r="S179" i="13"/>
  <c r="U176" i="13"/>
  <c r="S175" i="13"/>
  <c r="U172" i="13"/>
  <c r="S171" i="13"/>
  <c r="U168" i="13"/>
  <c r="S167" i="13"/>
  <c r="U164" i="13"/>
  <c r="U160" i="13"/>
  <c r="U156" i="13"/>
  <c r="U152" i="13"/>
  <c r="U148" i="13"/>
  <c r="U144" i="13"/>
  <c r="U140" i="13"/>
  <c r="U136" i="13"/>
  <c r="U132" i="13"/>
  <c r="U128" i="13"/>
  <c r="S103" i="13"/>
  <c r="S99" i="13"/>
  <c r="S95" i="13"/>
  <c r="T71" i="13"/>
  <c r="U71" i="13"/>
  <c r="S69" i="13"/>
  <c r="T69" i="13"/>
  <c r="U68" i="13"/>
  <c r="S67" i="13"/>
  <c r="V67" i="13" s="1"/>
  <c r="T67" i="13"/>
  <c r="S65" i="13"/>
  <c r="V65" i="13" s="1"/>
  <c r="U64" i="13"/>
  <c r="T63" i="13"/>
  <c r="U63" i="13"/>
  <c r="S61" i="13"/>
  <c r="T61" i="13"/>
  <c r="U60" i="13"/>
  <c r="S59" i="13"/>
  <c r="T59" i="13"/>
  <c r="T57" i="13"/>
  <c r="S57" i="13"/>
  <c r="U56" i="13"/>
  <c r="T55" i="13"/>
  <c r="V55" i="13" s="1"/>
  <c r="U55" i="13"/>
  <c r="S53" i="13"/>
  <c r="V53" i="13" s="1"/>
  <c r="T53" i="13"/>
  <c r="U52" i="13"/>
  <c r="S51" i="13"/>
  <c r="T51" i="13"/>
  <c r="S49" i="13"/>
  <c r="U48" i="13"/>
  <c r="S47" i="13"/>
  <c r="T47" i="13"/>
  <c r="S39" i="13"/>
  <c r="U39" i="13"/>
  <c r="S37" i="13"/>
  <c r="U36" i="13"/>
  <c r="T35" i="13"/>
  <c r="U35" i="13"/>
  <c r="S33" i="13"/>
  <c r="U32" i="13"/>
  <c r="S31" i="13"/>
  <c r="S27" i="13"/>
  <c r="V27" i="13" s="1"/>
  <c r="U27" i="13"/>
  <c r="U12" i="13"/>
  <c r="S11" i="13"/>
  <c r="S10" i="13"/>
  <c r="U10" i="13"/>
  <c r="U87" i="13"/>
  <c r="T87" i="13"/>
  <c r="U117" i="13"/>
  <c r="T117" i="13"/>
  <c r="S117" i="13"/>
  <c r="U137" i="13"/>
  <c r="T137" i="13"/>
  <c r="S137" i="13"/>
  <c r="U145" i="13"/>
  <c r="T145" i="13"/>
  <c r="S145" i="13"/>
  <c r="V145" i="13" s="1"/>
  <c r="U153" i="13"/>
  <c r="T153" i="13"/>
  <c r="S153" i="13"/>
  <c r="U161" i="13"/>
  <c r="T161" i="13"/>
  <c r="S161" i="13"/>
  <c r="S43" i="13"/>
  <c r="T96" i="13"/>
  <c r="U96" i="13"/>
  <c r="U115" i="13"/>
  <c r="T115" i="13"/>
  <c r="U129" i="13"/>
  <c r="T129" i="13"/>
  <c r="S129" i="13"/>
  <c r="U5" i="13"/>
  <c r="T11" i="13"/>
  <c r="U13" i="13"/>
  <c r="T31" i="13"/>
  <c r="T43" i="13"/>
  <c r="S45" i="13"/>
  <c r="T49" i="13"/>
  <c r="T72" i="13"/>
  <c r="U72" i="13"/>
  <c r="U73" i="13"/>
  <c r="T73" i="13"/>
  <c r="S75" i="13"/>
  <c r="U83" i="13"/>
  <c r="T83" i="13"/>
  <c r="U89" i="13"/>
  <c r="T89" i="13"/>
  <c r="S89" i="13"/>
  <c r="T92" i="13"/>
  <c r="U92" i="13"/>
  <c r="U119" i="13"/>
  <c r="T119" i="13"/>
  <c r="U121" i="13"/>
  <c r="T121" i="13"/>
  <c r="S121" i="13"/>
  <c r="U131" i="13"/>
  <c r="T131" i="13"/>
  <c r="V131" i="13" s="1"/>
  <c r="U139" i="13"/>
  <c r="T139" i="13"/>
  <c r="V139" i="13" s="1"/>
  <c r="U147" i="13"/>
  <c r="T147" i="13"/>
  <c r="V147" i="13" s="1"/>
  <c r="U155" i="13"/>
  <c r="T155" i="13"/>
  <c r="U163" i="13"/>
  <c r="T163" i="13"/>
  <c r="V163" i="13" s="1"/>
  <c r="S29" i="13"/>
  <c r="S41" i="13"/>
  <c r="U44" i="13"/>
  <c r="T75" i="13"/>
  <c r="T76" i="13"/>
  <c r="U76" i="13"/>
  <c r="U77" i="13"/>
  <c r="T77" i="13"/>
  <c r="S79" i="13"/>
  <c r="U85" i="13"/>
  <c r="T85" i="13"/>
  <c r="S85" i="13"/>
  <c r="S87" i="13"/>
  <c r="T88" i="13"/>
  <c r="U88" i="13"/>
  <c r="T104" i="13"/>
  <c r="U104" i="13"/>
  <c r="U107" i="13"/>
  <c r="T107" i="13"/>
  <c r="S107" i="13"/>
  <c r="U109" i="13"/>
  <c r="T109" i="13"/>
  <c r="S109" i="13"/>
  <c r="U123" i="13"/>
  <c r="T123" i="13"/>
  <c r="U125" i="13"/>
  <c r="T125" i="13"/>
  <c r="S125" i="13"/>
  <c r="U133" i="13"/>
  <c r="T133" i="13"/>
  <c r="S133" i="13"/>
  <c r="U141" i="13"/>
  <c r="T141" i="13"/>
  <c r="S141" i="13"/>
  <c r="U149" i="13"/>
  <c r="T149" i="13"/>
  <c r="S149" i="13"/>
  <c r="U157" i="13"/>
  <c r="T157" i="13"/>
  <c r="S157" i="13"/>
  <c r="U165" i="13"/>
  <c r="T165" i="13"/>
  <c r="S165" i="13"/>
  <c r="U28" i="13"/>
  <c r="U40" i="13"/>
  <c r="S73" i="13"/>
  <c r="T79" i="13"/>
  <c r="T80" i="13"/>
  <c r="U80" i="13"/>
  <c r="U81" i="13"/>
  <c r="T81" i="13"/>
  <c r="S83" i="13"/>
  <c r="T84" i="13"/>
  <c r="U84" i="13"/>
  <c r="U91" i="13"/>
  <c r="T91" i="13"/>
  <c r="T100" i="13"/>
  <c r="U100" i="13"/>
  <c r="U111" i="13"/>
  <c r="T111" i="13"/>
  <c r="U113" i="13"/>
  <c r="T113" i="13"/>
  <c r="S113" i="13"/>
  <c r="S115" i="13"/>
  <c r="U127" i="13"/>
  <c r="T127" i="13"/>
  <c r="U135" i="13"/>
  <c r="T135" i="13"/>
  <c r="U143" i="13"/>
  <c r="T143" i="13"/>
  <c r="V143" i="13" s="1"/>
  <c r="U151" i="13"/>
  <c r="T151" i="13"/>
  <c r="V151" i="13" s="1"/>
  <c r="U159" i="13"/>
  <c r="T159" i="13"/>
  <c r="U377" i="13"/>
  <c r="T377" i="13"/>
  <c r="S377" i="13"/>
  <c r="T167" i="13"/>
  <c r="S169" i="13"/>
  <c r="T171" i="13"/>
  <c r="S173" i="13"/>
  <c r="T175" i="13"/>
  <c r="S177" i="13"/>
  <c r="T179" i="13"/>
  <c r="S189" i="13"/>
  <c r="V189" i="13" s="1"/>
  <c r="U191" i="13"/>
  <c r="S195" i="13"/>
  <c r="T220" i="13"/>
  <c r="U220" i="13"/>
  <c r="U229" i="13"/>
  <c r="T229" i="13"/>
  <c r="S229" i="13"/>
  <c r="T236" i="13"/>
  <c r="U236" i="13"/>
  <c r="U245" i="13"/>
  <c r="T245" i="13"/>
  <c r="S245" i="13"/>
  <c r="T252" i="13"/>
  <c r="U252" i="13"/>
  <c r="U261" i="13"/>
  <c r="T261" i="13"/>
  <c r="S261" i="13"/>
  <c r="T268" i="13"/>
  <c r="U268" i="13"/>
  <c r="U277" i="13"/>
  <c r="T277" i="13"/>
  <c r="S277" i="13"/>
  <c r="T284" i="13"/>
  <c r="U284" i="13"/>
  <c r="V287" i="13"/>
  <c r="U293" i="13"/>
  <c r="T293" i="13"/>
  <c r="S293" i="13"/>
  <c r="T300" i="13"/>
  <c r="U300" i="13"/>
  <c r="V303" i="13"/>
  <c r="U309" i="13"/>
  <c r="T309" i="13"/>
  <c r="S309" i="13"/>
  <c r="U327" i="13"/>
  <c r="T327" i="13"/>
  <c r="S327" i="13"/>
  <c r="U343" i="13"/>
  <c r="T343" i="13"/>
  <c r="S343" i="13"/>
  <c r="U345" i="13"/>
  <c r="T345" i="13"/>
  <c r="S345" i="13"/>
  <c r="T352" i="13"/>
  <c r="U352" i="13"/>
  <c r="U361" i="13"/>
  <c r="T361" i="13"/>
  <c r="S361" i="13"/>
  <c r="T368" i="13"/>
  <c r="U368" i="13"/>
  <c r="U387" i="13"/>
  <c r="T387" i="13"/>
  <c r="S387" i="13"/>
  <c r="U389" i="13"/>
  <c r="T389" i="13"/>
  <c r="S389" i="13"/>
  <c r="S93" i="13"/>
  <c r="T95" i="13"/>
  <c r="S97" i="13"/>
  <c r="T99" i="13"/>
  <c r="S101" i="13"/>
  <c r="T103" i="13"/>
  <c r="S105" i="13"/>
  <c r="V105" i="13" s="1"/>
  <c r="U108" i="13"/>
  <c r="U112" i="13"/>
  <c r="U116" i="13"/>
  <c r="U120" i="13"/>
  <c r="U124" i="13"/>
  <c r="T169" i="13"/>
  <c r="T173" i="13"/>
  <c r="T177" i="13"/>
  <c r="S180" i="13"/>
  <c r="S187" i="13"/>
  <c r="T195" i="13"/>
  <c r="U197" i="13"/>
  <c r="S197" i="13"/>
  <c r="S199" i="13"/>
  <c r="U201" i="13"/>
  <c r="S201" i="13"/>
  <c r="S203" i="13"/>
  <c r="U205" i="13"/>
  <c r="S205" i="13"/>
  <c r="V205" i="13" s="1"/>
  <c r="S207" i="13"/>
  <c r="V207" i="13" s="1"/>
  <c r="T216" i="13"/>
  <c r="U216" i="13"/>
  <c r="T376" i="13"/>
  <c r="U376" i="13"/>
  <c r="T93" i="13"/>
  <c r="T97" i="13"/>
  <c r="T101" i="13"/>
  <c r="U180" i="13"/>
  <c r="S185" i="13"/>
  <c r="V185" i="13" s="1"/>
  <c r="T187" i="13"/>
  <c r="U199" i="13"/>
  <c r="U203" i="13"/>
  <c r="U207" i="13"/>
  <c r="T212" i="13"/>
  <c r="U212" i="13"/>
  <c r="U221" i="13"/>
  <c r="T221" i="13"/>
  <c r="S221" i="13"/>
  <c r="T228" i="13"/>
  <c r="U228" i="13"/>
  <c r="U237" i="13"/>
  <c r="T237" i="13"/>
  <c r="S237" i="13"/>
  <c r="T244" i="13"/>
  <c r="U244" i="13"/>
  <c r="U253" i="13"/>
  <c r="T253" i="13"/>
  <c r="S253" i="13"/>
  <c r="T260" i="13"/>
  <c r="U260" i="13"/>
  <c r="U269" i="13"/>
  <c r="T269" i="13"/>
  <c r="S269" i="13"/>
  <c r="T276" i="13"/>
  <c r="U276" i="13"/>
  <c r="U285" i="13"/>
  <c r="T285" i="13"/>
  <c r="S285" i="13"/>
  <c r="T292" i="13"/>
  <c r="U292" i="13"/>
  <c r="U301" i="13"/>
  <c r="T301" i="13"/>
  <c r="S301" i="13"/>
  <c r="T308" i="13"/>
  <c r="U308" i="13"/>
  <c r="U319" i="13"/>
  <c r="T319" i="13"/>
  <c r="S319" i="13"/>
  <c r="U335" i="13"/>
  <c r="T335" i="13"/>
  <c r="S335" i="13"/>
  <c r="T344" i="13"/>
  <c r="U344" i="13"/>
  <c r="S344" i="13"/>
  <c r="U353" i="13"/>
  <c r="T353" i="13"/>
  <c r="S353" i="13"/>
  <c r="T360" i="13"/>
  <c r="U360" i="13"/>
  <c r="U369" i="13"/>
  <c r="T369" i="13"/>
  <c r="S369" i="13"/>
  <c r="T388" i="13"/>
  <c r="U388" i="13"/>
  <c r="S388" i="13"/>
  <c r="U224" i="13"/>
  <c r="T225" i="13"/>
  <c r="U232" i="13"/>
  <c r="T233" i="13"/>
  <c r="U240" i="13"/>
  <c r="T241" i="13"/>
  <c r="U248" i="13"/>
  <c r="T249" i="13"/>
  <c r="U256" i="13"/>
  <c r="T257" i="13"/>
  <c r="U264" i="13"/>
  <c r="T265" i="13"/>
  <c r="U272" i="13"/>
  <c r="T273" i="13"/>
  <c r="U280" i="13"/>
  <c r="T281" i="13"/>
  <c r="U288" i="13"/>
  <c r="T289" i="13"/>
  <c r="U296" i="13"/>
  <c r="T297" i="13"/>
  <c r="U304" i="13"/>
  <c r="T305" i="13"/>
  <c r="U312" i="13"/>
  <c r="T313" i="13"/>
  <c r="V313" i="13" s="1"/>
  <c r="S321" i="13"/>
  <c r="V321" i="13" s="1"/>
  <c r="U323" i="13"/>
  <c r="V325" i="13"/>
  <c r="S329" i="13"/>
  <c r="V329" i="13" s="1"/>
  <c r="U331" i="13"/>
  <c r="V331" i="13" s="1"/>
  <c r="S337" i="13"/>
  <c r="V337" i="13" s="1"/>
  <c r="U339" i="13"/>
  <c r="V339" i="13" s="1"/>
  <c r="U348" i="13"/>
  <c r="T349" i="13"/>
  <c r="U356" i="13"/>
  <c r="T357" i="13"/>
  <c r="U364" i="13"/>
  <c r="T365" i="13"/>
  <c r="V365" i="13" s="1"/>
  <c r="U372" i="13"/>
  <c r="T373" i="13"/>
  <c r="U380" i="13"/>
  <c r="T381" i="13"/>
  <c r="V385" i="13"/>
  <c r="S392" i="13"/>
  <c r="V392" i="13" s="1"/>
  <c r="S393" i="13"/>
  <c r="V393" i="13" s="1"/>
  <c r="U395" i="13"/>
  <c r="V395" i="13" s="1"/>
  <c r="U396" i="13"/>
  <c r="T397" i="13"/>
  <c r="S209" i="13"/>
  <c r="V235" i="13"/>
  <c r="V299" i="13"/>
  <c r="V307" i="13"/>
  <c r="V351" i="13"/>
  <c r="V359" i="13"/>
  <c r="S400" i="13"/>
  <c r="V400" i="13" s="1"/>
  <c r="S7" i="26"/>
  <c r="V7" i="26" s="1"/>
  <c r="Q11" i="13"/>
  <c r="S9" i="32"/>
  <c r="V9" i="32" s="1"/>
  <c r="T9" i="32"/>
  <c r="V5" i="29"/>
  <c r="H35" i="12"/>
  <c r="V316" i="13"/>
  <c r="U12" i="41"/>
  <c r="AI12" i="12"/>
  <c r="U12" i="12"/>
  <c r="AI12" i="41"/>
  <c r="S24" i="12"/>
  <c r="AG24" i="41"/>
  <c r="S24" i="41"/>
  <c r="AG24" i="12"/>
  <c r="AI29" i="12"/>
  <c r="U29" i="12"/>
  <c r="AI29" i="41"/>
  <c r="U29" i="41"/>
  <c r="V50" i="24"/>
  <c r="U28" i="41"/>
  <c r="AI28" i="12"/>
  <c r="U28" i="12"/>
  <c r="AI28" i="41"/>
  <c r="S21" i="13"/>
  <c r="S22" i="13"/>
  <c r="S23" i="13"/>
  <c r="S62" i="13"/>
  <c r="S102" i="13"/>
  <c r="S114" i="13"/>
  <c r="S158" i="13"/>
  <c r="S166" i="13"/>
  <c r="S178" i="13"/>
  <c r="S198" i="13"/>
  <c r="S214" i="13"/>
  <c r="V214" i="13" s="1"/>
  <c r="S226" i="13"/>
  <c r="S250" i="13"/>
  <c r="S274" i="13"/>
  <c r="S310" i="13"/>
  <c r="S338" i="13"/>
  <c r="S358" i="13"/>
  <c r="S370" i="13"/>
  <c r="S378" i="13"/>
  <c r="S418" i="13"/>
  <c r="S434" i="13"/>
  <c r="S474" i="13"/>
  <c r="S494" i="13"/>
  <c r="V494" i="13" s="1"/>
  <c r="S526" i="13"/>
  <c r="V526" i="13" s="1"/>
  <c r="S530" i="13"/>
  <c r="V530" i="13" s="1"/>
  <c r="S542" i="13"/>
  <c r="V542" i="13" s="1"/>
  <c r="S550" i="13"/>
  <c r="V550" i="13" s="1"/>
  <c r="S566" i="13"/>
  <c r="V566" i="13" s="1"/>
  <c r="S574" i="13"/>
  <c r="V574" i="13" s="1"/>
  <c r="S582" i="13"/>
  <c r="V582" i="13" s="1"/>
  <c r="S586" i="13"/>
  <c r="V586" i="13" s="1"/>
  <c r="S32" i="24"/>
  <c r="S40" i="24"/>
  <c r="S56" i="24"/>
  <c r="V56" i="24" s="1"/>
  <c r="S68" i="24"/>
  <c r="S80" i="24"/>
  <c r="V80" i="24" s="1"/>
  <c r="S84" i="24"/>
  <c r="V84" i="24" s="1"/>
  <c r="S100" i="24"/>
  <c r="S112" i="24"/>
  <c r="V112" i="24" s="1"/>
  <c r="S124" i="24"/>
  <c r="V124" i="24" s="1"/>
  <c r="S132" i="24"/>
  <c r="V132" i="24" s="1"/>
  <c r="U518" i="24"/>
  <c r="T518" i="24"/>
  <c r="U534" i="24"/>
  <c r="T534" i="24"/>
  <c r="U566" i="24"/>
  <c r="T566" i="24"/>
  <c r="U117" i="25"/>
  <c r="T117" i="25"/>
  <c r="U133" i="25"/>
  <c r="T133" i="25"/>
  <c r="U165" i="25"/>
  <c r="T165" i="25"/>
  <c r="U181" i="25"/>
  <c r="T181" i="25"/>
  <c r="U393" i="25"/>
  <c r="T393" i="25"/>
  <c r="U409" i="25"/>
  <c r="T409" i="25"/>
  <c r="U425" i="25"/>
  <c r="T425" i="25"/>
  <c r="U457" i="25"/>
  <c r="T457" i="25"/>
  <c r="U489" i="25"/>
  <c r="T489" i="25"/>
  <c r="U553" i="25"/>
  <c r="T553" i="25"/>
  <c r="U569" i="25"/>
  <c r="T569" i="25"/>
  <c r="U96" i="26"/>
  <c r="T96" i="26"/>
  <c r="U128" i="26"/>
  <c r="T128" i="26"/>
  <c r="U456" i="26"/>
  <c r="T456" i="26"/>
  <c r="U504" i="26"/>
  <c r="T504" i="26"/>
  <c r="U520" i="26"/>
  <c r="T520" i="26"/>
  <c r="U536" i="26"/>
  <c r="T536" i="26"/>
  <c r="U568" i="26"/>
  <c r="T568" i="26"/>
  <c r="U584" i="26"/>
  <c r="T584" i="26"/>
  <c r="U600" i="26"/>
  <c r="T600" i="26"/>
  <c r="U27" i="27"/>
  <c r="T27" i="27"/>
  <c r="U43" i="27"/>
  <c r="T43" i="27"/>
  <c r="U79" i="27"/>
  <c r="T79" i="27"/>
  <c r="U107" i="27"/>
  <c r="T107" i="27"/>
  <c r="U195" i="27"/>
  <c r="T195" i="27"/>
  <c r="U239" i="27"/>
  <c r="T239" i="27"/>
  <c r="U303" i="27"/>
  <c r="T303" i="27"/>
  <c r="U415" i="27"/>
  <c r="T415" i="27"/>
  <c r="U495" i="27"/>
  <c r="T495" i="27"/>
  <c r="U527" i="27"/>
  <c r="T527" i="27"/>
  <c r="U559" i="27"/>
  <c r="T559" i="27"/>
  <c r="U6" i="28"/>
  <c r="T6" i="28"/>
  <c r="U69" i="28"/>
  <c r="T69" i="28"/>
  <c r="U85" i="28"/>
  <c r="T85" i="28"/>
  <c r="U117" i="28"/>
  <c r="T117" i="28"/>
  <c r="U129" i="28"/>
  <c r="T129" i="28"/>
  <c r="U161" i="28"/>
  <c r="T161" i="28"/>
  <c r="U177" i="28"/>
  <c r="T177" i="28"/>
  <c r="T9" i="13"/>
  <c r="S14" i="13"/>
  <c r="T16" i="13"/>
  <c r="T22" i="13"/>
  <c r="T24" i="13"/>
  <c r="T25" i="13"/>
  <c r="T30" i="13"/>
  <c r="T34" i="13"/>
  <c r="T38" i="13"/>
  <c r="T42" i="13"/>
  <c r="T46" i="13"/>
  <c r="T50" i="13"/>
  <c r="T54" i="13"/>
  <c r="T58" i="13"/>
  <c r="T62" i="13"/>
  <c r="T66" i="13"/>
  <c r="T70" i="13"/>
  <c r="T74" i="13"/>
  <c r="T78" i="13"/>
  <c r="T82" i="13"/>
  <c r="T86" i="13"/>
  <c r="T90" i="13"/>
  <c r="T94" i="13"/>
  <c r="T98" i="13"/>
  <c r="T102" i="13"/>
  <c r="T106" i="13"/>
  <c r="T110" i="13"/>
  <c r="T114" i="13"/>
  <c r="T118" i="13"/>
  <c r="T122" i="13"/>
  <c r="T126" i="13"/>
  <c r="T130" i="13"/>
  <c r="T134" i="13"/>
  <c r="T138" i="13"/>
  <c r="T142" i="13"/>
  <c r="T146" i="13"/>
  <c r="T150" i="13"/>
  <c r="V150" i="13" s="1"/>
  <c r="T154" i="13"/>
  <c r="T158" i="13"/>
  <c r="T162" i="13"/>
  <c r="T166" i="13"/>
  <c r="T170" i="13"/>
  <c r="T174" i="13"/>
  <c r="T178" i="13"/>
  <c r="T182" i="13"/>
  <c r="T186" i="13"/>
  <c r="T190" i="13"/>
  <c r="T194" i="13"/>
  <c r="T198" i="13"/>
  <c r="T202" i="13"/>
  <c r="T206" i="13"/>
  <c r="T210" i="13"/>
  <c r="T214" i="13"/>
  <c r="T218" i="13"/>
  <c r="T222" i="13"/>
  <c r="T226" i="13"/>
  <c r="T230" i="13"/>
  <c r="T234" i="13"/>
  <c r="T238" i="13"/>
  <c r="T242" i="13"/>
  <c r="T246" i="13"/>
  <c r="T250" i="13"/>
  <c r="T254" i="13"/>
  <c r="T258" i="13"/>
  <c r="T262" i="13"/>
  <c r="T266" i="13"/>
  <c r="T270" i="13"/>
  <c r="T274" i="13"/>
  <c r="T278" i="13"/>
  <c r="T282" i="13"/>
  <c r="T286" i="13"/>
  <c r="V286" i="13" s="1"/>
  <c r="T290" i="13"/>
  <c r="T294" i="13"/>
  <c r="T298" i="13"/>
  <c r="T302" i="13"/>
  <c r="T306" i="13"/>
  <c r="T310" i="13"/>
  <c r="T314" i="13"/>
  <c r="T318" i="13"/>
  <c r="T322" i="13"/>
  <c r="T326" i="13"/>
  <c r="T330" i="13"/>
  <c r="T334" i="13"/>
  <c r="T338" i="13"/>
  <c r="T342" i="13"/>
  <c r="T346" i="13"/>
  <c r="T350" i="13"/>
  <c r="V350" i="13" s="1"/>
  <c r="T354" i="13"/>
  <c r="T358" i="13"/>
  <c r="T362" i="13"/>
  <c r="T366" i="13"/>
  <c r="T370" i="13"/>
  <c r="T374" i="13"/>
  <c r="T378" i="13"/>
  <c r="T382" i="13"/>
  <c r="T386" i="13"/>
  <c r="T390" i="13"/>
  <c r="T394" i="13"/>
  <c r="T398" i="13"/>
  <c r="T402" i="13"/>
  <c r="T406" i="13"/>
  <c r="T410" i="13"/>
  <c r="V410" i="13" s="1"/>
  <c r="T414" i="13"/>
  <c r="T418" i="13"/>
  <c r="T422" i="13"/>
  <c r="T426" i="13"/>
  <c r="V426" i="13" s="1"/>
  <c r="T430" i="13"/>
  <c r="T434" i="13"/>
  <c r="T438" i="13"/>
  <c r="T442" i="13"/>
  <c r="T446" i="13"/>
  <c r="V446" i="13" s="1"/>
  <c r="T450" i="13"/>
  <c r="V450" i="13" s="1"/>
  <c r="T454" i="13"/>
  <c r="T458" i="13"/>
  <c r="T462" i="13"/>
  <c r="T466" i="13"/>
  <c r="T470" i="13"/>
  <c r="V470" i="13" s="1"/>
  <c r="T474" i="13"/>
  <c r="T478" i="13"/>
  <c r="V478" i="13" s="1"/>
  <c r="T482" i="13"/>
  <c r="T486" i="13"/>
  <c r="T490" i="13"/>
  <c r="T494" i="13"/>
  <c r="T498" i="13"/>
  <c r="T502" i="13"/>
  <c r="T506" i="13"/>
  <c r="T510" i="13"/>
  <c r="T514" i="13"/>
  <c r="T518" i="13"/>
  <c r="T522" i="13"/>
  <c r="T526" i="13"/>
  <c r="T530" i="13"/>
  <c r="T534" i="13"/>
  <c r="T538" i="13"/>
  <c r="T542" i="13"/>
  <c r="T546" i="13"/>
  <c r="T550" i="13"/>
  <c r="T554" i="13"/>
  <c r="T558" i="13"/>
  <c r="T562" i="13"/>
  <c r="T566" i="13"/>
  <c r="T570" i="13"/>
  <c r="T574" i="13"/>
  <c r="T578" i="13"/>
  <c r="T582" i="13"/>
  <c r="T586" i="13"/>
  <c r="T5" i="24"/>
  <c r="T12" i="24"/>
  <c r="T13" i="24"/>
  <c r="T28" i="24"/>
  <c r="T32" i="24"/>
  <c r="T36" i="24"/>
  <c r="T40" i="24"/>
  <c r="T44" i="24"/>
  <c r="T48" i="24"/>
  <c r="T52" i="24"/>
  <c r="T56" i="24"/>
  <c r="T60" i="24"/>
  <c r="T64" i="24"/>
  <c r="T68" i="24"/>
  <c r="T72" i="24"/>
  <c r="V72" i="24" s="1"/>
  <c r="T76" i="24"/>
  <c r="T80" i="24"/>
  <c r="T84" i="24"/>
  <c r="T88" i="24"/>
  <c r="T92" i="24"/>
  <c r="T96" i="24"/>
  <c r="T100" i="24"/>
  <c r="T104" i="24"/>
  <c r="T108" i="24"/>
  <c r="T112" i="24"/>
  <c r="T116" i="24"/>
  <c r="T120" i="24"/>
  <c r="T124" i="24"/>
  <c r="T128" i="24"/>
  <c r="T132" i="24"/>
  <c r="T136" i="24"/>
  <c r="U139" i="24"/>
  <c r="U143" i="24"/>
  <c r="U147" i="24"/>
  <c r="U151" i="24"/>
  <c r="U155" i="24"/>
  <c r="U159" i="24"/>
  <c r="U163" i="24"/>
  <c r="U167" i="24"/>
  <c r="U458" i="24"/>
  <c r="T458" i="24"/>
  <c r="U474" i="24"/>
  <c r="T474" i="24"/>
  <c r="U490" i="24"/>
  <c r="T490" i="24"/>
  <c r="U506" i="24"/>
  <c r="T506" i="24"/>
  <c r="U522" i="24"/>
  <c r="T522" i="24"/>
  <c r="U538" i="24"/>
  <c r="T538" i="24"/>
  <c r="U554" i="24"/>
  <c r="T554" i="24"/>
  <c r="U570" i="24"/>
  <c r="T570" i="24"/>
  <c r="U586" i="24"/>
  <c r="T586" i="24"/>
  <c r="U602" i="24"/>
  <c r="T602" i="24"/>
  <c r="U6" i="25"/>
  <c r="T6" i="25"/>
  <c r="U41" i="25"/>
  <c r="T41" i="25"/>
  <c r="U57" i="25"/>
  <c r="T57" i="25"/>
  <c r="U73" i="25"/>
  <c r="T73" i="25"/>
  <c r="U89" i="25"/>
  <c r="T89" i="25"/>
  <c r="S18" i="41"/>
  <c r="AG18" i="12"/>
  <c r="S18" i="12"/>
  <c r="AG18" i="41"/>
  <c r="U105" i="25"/>
  <c r="T105" i="25"/>
  <c r="U121" i="25"/>
  <c r="T121" i="25"/>
  <c r="U137" i="25"/>
  <c r="T137" i="25"/>
  <c r="U153" i="25"/>
  <c r="T153" i="25"/>
  <c r="U169" i="25"/>
  <c r="T169" i="25"/>
  <c r="S32" i="12"/>
  <c r="AG32" i="41"/>
  <c r="S32" i="41"/>
  <c r="AG32" i="12"/>
  <c r="U185" i="25"/>
  <c r="T185" i="25"/>
  <c r="U201" i="25"/>
  <c r="T201" i="25"/>
  <c r="U397" i="25"/>
  <c r="T397" i="25"/>
  <c r="U413" i="25"/>
  <c r="T413" i="25"/>
  <c r="U429" i="25"/>
  <c r="T429" i="25"/>
  <c r="U445" i="25"/>
  <c r="T445" i="25"/>
  <c r="U461" i="25"/>
  <c r="T461" i="25"/>
  <c r="U477" i="25"/>
  <c r="T477" i="25"/>
  <c r="U493" i="25"/>
  <c r="T493" i="25"/>
  <c r="U509" i="25"/>
  <c r="T509" i="25"/>
  <c r="U525" i="25"/>
  <c r="T525" i="25"/>
  <c r="U541" i="25"/>
  <c r="T541" i="25"/>
  <c r="U557" i="25"/>
  <c r="T557" i="25"/>
  <c r="U573" i="25"/>
  <c r="T573" i="25"/>
  <c r="U589" i="25"/>
  <c r="T589" i="25"/>
  <c r="U605" i="25"/>
  <c r="T605" i="25"/>
  <c r="U32" i="26"/>
  <c r="T32" i="26"/>
  <c r="U48" i="26"/>
  <c r="T48" i="26"/>
  <c r="U68" i="26"/>
  <c r="T68" i="26"/>
  <c r="U84" i="26"/>
  <c r="T84" i="26"/>
  <c r="U100" i="26"/>
  <c r="T100" i="26"/>
  <c r="U116" i="26"/>
  <c r="T116" i="26"/>
  <c r="U132" i="26"/>
  <c r="T132" i="26"/>
  <c r="U152" i="26"/>
  <c r="T152" i="26"/>
  <c r="U168" i="26"/>
  <c r="T168" i="26"/>
  <c r="U184" i="26"/>
  <c r="T184" i="26"/>
  <c r="U200" i="26"/>
  <c r="T200" i="26"/>
  <c r="U216" i="26"/>
  <c r="T216" i="26"/>
  <c r="U220" i="26"/>
  <c r="T220" i="26"/>
  <c r="U224" i="26"/>
  <c r="T224" i="26"/>
  <c r="U228" i="26"/>
  <c r="T228" i="26"/>
  <c r="U232" i="26"/>
  <c r="T232" i="26"/>
  <c r="U236" i="26"/>
  <c r="T236" i="26"/>
  <c r="U240" i="26"/>
  <c r="T240" i="26"/>
  <c r="U244" i="26"/>
  <c r="T244" i="26"/>
  <c r="U248" i="26"/>
  <c r="T248" i="26"/>
  <c r="U252" i="26"/>
  <c r="T252" i="26"/>
  <c r="U256" i="26"/>
  <c r="T256" i="26"/>
  <c r="U260" i="26"/>
  <c r="T260" i="26"/>
  <c r="U264" i="26"/>
  <c r="T264" i="26"/>
  <c r="U268" i="26"/>
  <c r="T268" i="26"/>
  <c r="U272" i="26"/>
  <c r="T272" i="26"/>
  <c r="U276" i="26"/>
  <c r="T276" i="26"/>
  <c r="U280" i="26"/>
  <c r="T280" i="26"/>
  <c r="U284" i="26"/>
  <c r="T284" i="26"/>
  <c r="U288" i="26"/>
  <c r="T288" i="26"/>
  <c r="U292" i="26"/>
  <c r="T292" i="26"/>
  <c r="U296" i="26"/>
  <c r="T296" i="26"/>
  <c r="U300" i="26"/>
  <c r="T300" i="26"/>
  <c r="U304" i="26"/>
  <c r="T304" i="26"/>
  <c r="U308" i="26"/>
  <c r="T308" i="26"/>
  <c r="U312" i="26"/>
  <c r="T312" i="26"/>
  <c r="U316" i="26"/>
  <c r="T316" i="26"/>
  <c r="U320" i="26"/>
  <c r="T320" i="26"/>
  <c r="U324" i="26"/>
  <c r="T324" i="26"/>
  <c r="U328" i="26"/>
  <c r="T328" i="26"/>
  <c r="U332" i="26"/>
  <c r="T332" i="26"/>
  <c r="U336" i="26"/>
  <c r="T336" i="26"/>
  <c r="U340" i="26"/>
  <c r="T340" i="26"/>
  <c r="U344" i="26"/>
  <c r="T344" i="26"/>
  <c r="U348" i="26"/>
  <c r="T348" i="26"/>
  <c r="U352" i="26"/>
  <c r="T352" i="26"/>
  <c r="U356" i="26"/>
  <c r="T356" i="26"/>
  <c r="U360" i="26"/>
  <c r="T360" i="26"/>
  <c r="U364" i="26"/>
  <c r="T364" i="26"/>
  <c r="U368" i="26"/>
  <c r="T368" i="26"/>
  <c r="U372" i="26"/>
  <c r="T372" i="26"/>
  <c r="U376" i="26"/>
  <c r="T376" i="26"/>
  <c r="U380" i="26"/>
  <c r="T380" i="26"/>
  <c r="U384" i="26"/>
  <c r="T384" i="26"/>
  <c r="U388" i="26"/>
  <c r="T388" i="26"/>
  <c r="U392" i="26"/>
  <c r="T392" i="26"/>
  <c r="U396" i="26"/>
  <c r="T396" i="26"/>
  <c r="T401" i="26"/>
  <c r="V401" i="26" s="1"/>
  <c r="S405" i="26"/>
  <c r="V405" i="26" s="1"/>
  <c r="U412" i="26"/>
  <c r="T412" i="26"/>
  <c r="T417" i="26"/>
  <c r="V417" i="26" s="1"/>
  <c r="S421" i="26"/>
  <c r="V421" i="26" s="1"/>
  <c r="U428" i="26"/>
  <c r="T428" i="26"/>
  <c r="T433" i="26"/>
  <c r="V433" i="26" s="1"/>
  <c r="S437" i="26"/>
  <c r="V437" i="26" s="1"/>
  <c r="U444" i="26"/>
  <c r="T444" i="26"/>
  <c r="T449" i="26"/>
  <c r="V449" i="26" s="1"/>
  <c r="S453" i="26"/>
  <c r="V453" i="26" s="1"/>
  <c r="U460" i="26"/>
  <c r="T460" i="26"/>
  <c r="T465" i="26"/>
  <c r="V465" i="26" s="1"/>
  <c r="S469" i="26"/>
  <c r="V469" i="26" s="1"/>
  <c r="U476" i="26"/>
  <c r="T476" i="26"/>
  <c r="T481" i="26"/>
  <c r="V481" i="26" s="1"/>
  <c r="S485" i="26"/>
  <c r="V485" i="26" s="1"/>
  <c r="U492" i="26"/>
  <c r="T492" i="26"/>
  <c r="T497" i="26"/>
  <c r="V497" i="26" s="1"/>
  <c r="S501" i="26"/>
  <c r="V501" i="26" s="1"/>
  <c r="U508" i="26"/>
  <c r="T508" i="26"/>
  <c r="T513" i="26"/>
  <c r="V513" i="26" s="1"/>
  <c r="S517" i="26"/>
  <c r="V517" i="26" s="1"/>
  <c r="U524" i="26"/>
  <c r="T524" i="26"/>
  <c r="T529" i="26"/>
  <c r="V529" i="26" s="1"/>
  <c r="S533" i="26"/>
  <c r="V533" i="26" s="1"/>
  <c r="U540" i="26"/>
  <c r="T540" i="26"/>
  <c r="T545" i="26"/>
  <c r="S549" i="26"/>
  <c r="V549" i="26" s="1"/>
  <c r="U556" i="26"/>
  <c r="T556" i="26"/>
  <c r="T561" i="26"/>
  <c r="U572" i="26"/>
  <c r="T572" i="26"/>
  <c r="T577" i="26"/>
  <c r="U588" i="26"/>
  <c r="T588" i="26"/>
  <c r="T593" i="26"/>
  <c r="U604" i="26"/>
  <c r="T604" i="26"/>
  <c r="U10" i="27"/>
  <c r="T10" i="27"/>
  <c r="V10" i="27" s="1"/>
  <c r="T12" i="27"/>
  <c r="T13" i="27"/>
  <c r="U34" i="12"/>
  <c r="AI34" i="41"/>
  <c r="U34" i="41"/>
  <c r="AI34" i="12"/>
  <c r="U31" i="27"/>
  <c r="T31" i="27"/>
  <c r="T36" i="27"/>
  <c r="S40" i="27"/>
  <c r="V40" i="27" s="1"/>
  <c r="U59" i="27"/>
  <c r="T59" i="27"/>
  <c r="U75" i="27"/>
  <c r="T75" i="27"/>
  <c r="U91" i="27"/>
  <c r="T91" i="27"/>
  <c r="U103" i="27"/>
  <c r="T103" i="27"/>
  <c r="U119" i="27"/>
  <c r="T119" i="27"/>
  <c r="U24" i="41"/>
  <c r="AI24" i="12"/>
  <c r="U24" i="12"/>
  <c r="AI24" i="41"/>
  <c r="U135" i="27"/>
  <c r="T135" i="27"/>
  <c r="U151" i="27"/>
  <c r="T151" i="27"/>
  <c r="U167" i="27"/>
  <c r="T167" i="27"/>
  <c r="U179" i="27"/>
  <c r="T179" i="27"/>
  <c r="U191" i="27"/>
  <c r="T191" i="27"/>
  <c r="U207" i="27"/>
  <c r="T207" i="27"/>
  <c r="U219" i="27"/>
  <c r="T219" i="27"/>
  <c r="U235" i="27"/>
  <c r="T235" i="27"/>
  <c r="U251" i="27"/>
  <c r="T251" i="27"/>
  <c r="U267" i="27"/>
  <c r="T267" i="27"/>
  <c r="U283" i="27"/>
  <c r="T283" i="27"/>
  <c r="U299" i="27"/>
  <c r="T299" i="27"/>
  <c r="U315" i="27"/>
  <c r="T315" i="27"/>
  <c r="U331" i="27"/>
  <c r="T331" i="27"/>
  <c r="U347" i="27"/>
  <c r="T347" i="27"/>
  <c r="U363" i="27"/>
  <c r="T363" i="27"/>
  <c r="U379" i="27"/>
  <c r="T379" i="27"/>
  <c r="U395" i="27"/>
  <c r="T395" i="27"/>
  <c r="U411" i="27"/>
  <c r="T411" i="27"/>
  <c r="U427" i="27"/>
  <c r="T427" i="27"/>
  <c r="U443" i="27"/>
  <c r="T443" i="27"/>
  <c r="U459" i="27"/>
  <c r="T459" i="27"/>
  <c r="U475" i="27"/>
  <c r="T475" i="27"/>
  <c r="U491" i="27"/>
  <c r="T491" i="27"/>
  <c r="U507" i="27"/>
  <c r="T507" i="27"/>
  <c r="U523" i="27"/>
  <c r="T523" i="27"/>
  <c r="U539" i="27"/>
  <c r="T539" i="27"/>
  <c r="U555" i="27"/>
  <c r="T555" i="27"/>
  <c r="U571" i="27"/>
  <c r="T571" i="27"/>
  <c r="U587" i="27"/>
  <c r="T587" i="27"/>
  <c r="U603" i="27"/>
  <c r="T603" i="27"/>
  <c r="U14" i="28"/>
  <c r="T14" i="28"/>
  <c r="U37" i="28"/>
  <c r="T37" i="28"/>
  <c r="U49" i="28"/>
  <c r="T49" i="28"/>
  <c r="U65" i="28"/>
  <c r="T65" i="28"/>
  <c r="U81" i="28"/>
  <c r="T81" i="28"/>
  <c r="U97" i="28"/>
  <c r="T97" i="28"/>
  <c r="U113" i="28"/>
  <c r="T113" i="28"/>
  <c r="U125" i="28"/>
  <c r="T125" i="28"/>
  <c r="U141" i="28"/>
  <c r="T141" i="28"/>
  <c r="V150" i="28"/>
  <c r="U157" i="28"/>
  <c r="T157" i="28"/>
  <c r="U173" i="28"/>
  <c r="T173" i="28"/>
  <c r="U183" i="28"/>
  <c r="T183" i="28"/>
  <c r="S183" i="28"/>
  <c r="V183" i="28" s="1"/>
  <c r="U199" i="28"/>
  <c r="T199" i="28"/>
  <c r="S199" i="28"/>
  <c r="V199" i="28" s="1"/>
  <c r="V29" i="12" s="1"/>
  <c r="U215" i="28"/>
  <c r="T215" i="28"/>
  <c r="S215" i="28"/>
  <c r="V215" i="28" s="1"/>
  <c r="U231" i="28"/>
  <c r="T231" i="28"/>
  <c r="S231" i="28"/>
  <c r="V231" i="28" s="1"/>
  <c r="U247" i="28"/>
  <c r="T247" i="28"/>
  <c r="S247" i="28"/>
  <c r="V247" i="28" s="1"/>
  <c r="U263" i="28"/>
  <c r="T263" i="28"/>
  <c r="S263" i="28"/>
  <c r="V263" i="28" s="1"/>
  <c r="U279" i="28"/>
  <c r="T279" i="28"/>
  <c r="S279" i="28"/>
  <c r="V279" i="28" s="1"/>
  <c r="U295" i="28"/>
  <c r="T295" i="28"/>
  <c r="S295" i="28"/>
  <c r="V295" i="28" s="1"/>
  <c r="U311" i="28"/>
  <c r="T311" i="28"/>
  <c r="S311" i="28"/>
  <c r="V311" i="28" s="1"/>
  <c r="U327" i="28"/>
  <c r="T327" i="28"/>
  <c r="S327" i="28"/>
  <c r="V327" i="28" s="1"/>
  <c r="U343" i="28"/>
  <c r="T343" i="28"/>
  <c r="S343" i="28"/>
  <c r="V343" i="28" s="1"/>
  <c r="U359" i="28"/>
  <c r="T359" i="28"/>
  <c r="S359" i="28"/>
  <c r="V359" i="28" s="1"/>
  <c r="U375" i="28"/>
  <c r="T375" i="28"/>
  <c r="S375" i="28"/>
  <c r="V375" i="28" s="1"/>
  <c r="U391" i="28"/>
  <c r="T391" i="28"/>
  <c r="S391" i="28"/>
  <c r="V391" i="28" s="1"/>
  <c r="U407" i="28"/>
  <c r="T407" i="28"/>
  <c r="S407" i="28"/>
  <c r="V407" i="28" s="1"/>
  <c r="U423" i="28"/>
  <c r="T423" i="28"/>
  <c r="S423" i="28"/>
  <c r="V423" i="28" s="1"/>
  <c r="U459" i="28"/>
  <c r="T459" i="28"/>
  <c r="S459" i="28"/>
  <c r="V459" i="28" s="1"/>
  <c r="T490" i="28"/>
  <c r="U490" i="28"/>
  <c r="S490" i="28"/>
  <c r="V490" i="28" s="1"/>
  <c r="U523" i="28"/>
  <c r="T523" i="28"/>
  <c r="S523" i="28"/>
  <c r="V523" i="28" s="1"/>
  <c r="U587" i="28"/>
  <c r="T587" i="28"/>
  <c r="S587" i="28"/>
  <c r="V587" i="28" s="1"/>
  <c r="AK10" i="41"/>
  <c r="W10" i="41"/>
  <c r="AK10" i="12"/>
  <c r="W10" i="12"/>
  <c r="AK15" i="12"/>
  <c r="W15" i="12"/>
  <c r="AK15" i="41"/>
  <c r="W15" i="41"/>
  <c r="U74" i="29"/>
  <c r="T74" i="29"/>
  <c r="S74" i="29"/>
  <c r="V74" i="29" s="1"/>
  <c r="U122" i="29"/>
  <c r="T122" i="29"/>
  <c r="S122" i="29"/>
  <c r="V122" i="29" s="1"/>
  <c r="U134" i="29"/>
  <c r="T134" i="29"/>
  <c r="S134" i="29"/>
  <c r="V134" i="29" s="1"/>
  <c r="U198" i="29"/>
  <c r="T198" i="29"/>
  <c r="S198" i="29"/>
  <c r="V198" i="29" s="1"/>
  <c r="U238" i="29"/>
  <c r="T238" i="29"/>
  <c r="S238" i="29"/>
  <c r="V238" i="29" s="1"/>
  <c r="U302" i="29"/>
  <c r="T302" i="29"/>
  <c r="S302" i="29"/>
  <c r="V302" i="29" s="1"/>
  <c r="S8" i="13"/>
  <c r="S9" i="13"/>
  <c r="S15" i="13"/>
  <c r="S19" i="13"/>
  <c r="S26" i="13"/>
  <c r="S38" i="13"/>
  <c r="S58" i="13"/>
  <c r="S74" i="13"/>
  <c r="S86" i="13"/>
  <c r="S90" i="13"/>
  <c r="V90" i="13" s="1"/>
  <c r="S110" i="13"/>
  <c r="V110" i="13" s="1"/>
  <c r="S122" i="13"/>
  <c r="S130" i="13"/>
  <c r="S134" i="13"/>
  <c r="S146" i="13"/>
  <c r="V146" i="13" s="1"/>
  <c r="S154" i="13"/>
  <c r="S162" i="13"/>
  <c r="V162" i="13" s="1"/>
  <c r="S194" i="13"/>
  <c r="S206" i="13"/>
  <c r="S222" i="13"/>
  <c r="S234" i="13"/>
  <c r="V234" i="13" s="1"/>
  <c r="S262" i="13"/>
  <c r="S282" i="13"/>
  <c r="V282" i="13" s="1"/>
  <c r="S306" i="13"/>
  <c r="V306" i="13" s="1"/>
  <c r="S314" i="13"/>
  <c r="V314" i="13" s="1"/>
  <c r="S322" i="13"/>
  <c r="S334" i="13"/>
  <c r="V334" i="13" s="1"/>
  <c r="S346" i="13"/>
  <c r="S362" i="13"/>
  <c r="V362" i="13" s="1"/>
  <c r="S374" i="13"/>
  <c r="V374" i="13" s="1"/>
  <c r="S390" i="13"/>
  <c r="V390" i="13" s="1"/>
  <c r="S406" i="13"/>
  <c r="V406" i="13" s="1"/>
  <c r="S422" i="13"/>
  <c r="V422" i="13" s="1"/>
  <c r="S442" i="13"/>
  <c r="V442" i="13" s="1"/>
  <c r="S486" i="13"/>
  <c r="V486" i="13" s="1"/>
  <c r="S490" i="13"/>
  <c r="V490" i="13" s="1"/>
  <c r="S502" i="13"/>
  <c r="V502" i="13" s="1"/>
  <c r="S518" i="13"/>
  <c r="V518" i="13" s="1"/>
  <c r="S546" i="13"/>
  <c r="V546" i="13" s="1"/>
  <c r="S562" i="13"/>
  <c r="V562" i="13" s="1"/>
  <c r="S5" i="24"/>
  <c r="V5" i="24" s="1"/>
  <c r="S12" i="24"/>
  <c r="V12" i="24" s="1"/>
  <c r="S28" i="24"/>
  <c r="V28" i="24" s="1"/>
  <c r="S44" i="24"/>
  <c r="V44" i="24" s="1"/>
  <c r="S88" i="24"/>
  <c r="V88" i="24" s="1"/>
  <c r="S96" i="24"/>
  <c r="V96" i="24" s="1"/>
  <c r="U550" i="24"/>
  <c r="T550" i="24"/>
  <c r="U582" i="24"/>
  <c r="T582" i="24"/>
  <c r="U598" i="24"/>
  <c r="T598" i="24"/>
  <c r="S14" i="41"/>
  <c r="AG14" i="12"/>
  <c r="S14" i="12"/>
  <c r="AG14" i="41"/>
  <c r="U53" i="25"/>
  <c r="T53" i="25"/>
  <c r="U101" i="25"/>
  <c r="T101" i="25"/>
  <c r="AI10" i="12"/>
  <c r="U10" i="12"/>
  <c r="AI10" i="41"/>
  <c r="U10" i="41"/>
  <c r="U47" i="27"/>
  <c r="T47" i="27"/>
  <c r="U63" i="27"/>
  <c r="T63" i="27"/>
  <c r="U123" i="27"/>
  <c r="T123" i="27"/>
  <c r="U139" i="27"/>
  <c r="T139" i="27"/>
  <c r="U319" i="27"/>
  <c r="T319" i="27"/>
  <c r="U335" i="27"/>
  <c r="T335" i="27"/>
  <c r="U383" i="27"/>
  <c r="T383" i="27"/>
  <c r="U41" i="28"/>
  <c r="T41" i="28"/>
  <c r="U195" i="28"/>
  <c r="T195" i="28"/>
  <c r="S195" i="28"/>
  <c r="V195" i="28" s="1"/>
  <c r="S6" i="13"/>
  <c r="S7" i="13"/>
  <c r="T18" i="13"/>
  <c r="T20" i="13"/>
  <c r="T23" i="13"/>
  <c r="S5" i="13"/>
  <c r="T6" i="13"/>
  <c r="T7" i="13"/>
  <c r="S12" i="13"/>
  <c r="V12" i="13" s="1"/>
  <c r="U15" i="13"/>
  <c r="U16" i="13"/>
  <c r="U21" i="13"/>
  <c r="T29" i="13"/>
  <c r="U30" i="13"/>
  <c r="S32" i="13"/>
  <c r="T33" i="13"/>
  <c r="U34" i="13"/>
  <c r="S36" i="13"/>
  <c r="V36" i="13" s="1"/>
  <c r="T37" i="13"/>
  <c r="S40" i="13"/>
  <c r="U46" i="13"/>
  <c r="S60" i="13"/>
  <c r="U70" i="13"/>
  <c r="S76" i="13"/>
  <c r="U82" i="13"/>
  <c r="V82" i="13" s="1"/>
  <c r="U106" i="13"/>
  <c r="V106" i="13" s="1"/>
  <c r="S112" i="13"/>
  <c r="V112" i="13" s="1"/>
  <c r="U118" i="13"/>
  <c r="S132" i="13"/>
  <c r="V132" i="13" s="1"/>
  <c r="S136" i="13"/>
  <c r="U138" i="13"/>
  <c r="V138" i="13" s="1"/>
  <c r="S148" i="13"/>
  <c r="V148" i="13" s="1"/>
  <c r="S152" i="13"/>
  <c r="V152" i="13" s="1"/>
  <c r="S160" i="13"/>
  <c r="V160" i="13" s="1"/>
  <c r="S168" i="13"/>
  <c r="V168" i="13" s="1"/>
  <c r="S172" i="13"/>
  <c r="U174" i="13"/>
  <c r="S192" i="13"/>
  <c r="V192" i="13" s="1"/>
  <c r="U202" i="13"/>
  <c r="U210" i="13"/>
  <c r="S212" i="13"/>
  <c r="U230" i="13"/>
  <c r="S240" i="13"/>
  <c r="U246" i="13"/>
  <c r="U254" i="13"/>
  <c r="U258" i="13"/>
  <c r="U270" i="13"/>
  <c r="S280" i="13"/>
  <c r="V280" i="13" s="1"/>
  <c r="U286" i="13"/>
  <c r="U298" i="13"/>
  <c r="S300" i="13"/>
  <c r="S304" i="13"/>
  <c r="S308" i="13"/>
  <c r="V308" i="13" s="1"/>
  <c r="S312" i="13"/>
  <c r="V312" i="13" s="1"/>
  <c r="S320" i="13"/>
  <c r="V320" i="13" s="1"/>
  <c r="U330" i="13"/>
  <c r="S332" i="13"/>
  <c r="V332" i="13" s="1"/>
  <c r="S336" i="13"/>
  <c r="V336" i="13" s="1"/>
  <c r="S340" i="13"/>
  <c r="V340" i="13" s="1"/>
  <c r="U342" i="13"/>
  <c r="U350" i="13"/>
  <c r="S352" i="13"/>
  <c r="V352" i="13" s="1"/>
  <c r="U354" i="13"/>
  <c r="S356" i="13"/>
  <c r="V356" i="13" s="1"/>
  <c r="S368" i="13"/>
  <c r="V368" i="13" s="1"/>
  <c r="S372" i="13"/>
  <c r="V372" i="13" s="1"/>
  <c r="S376" i="13"/>
  <c r="V376" i="13" s="1"/>
  <c r="S380" i="13"/>
  <c r="V380" i="13" s="1"/>
  <c r="U382" i="13"/>
  <c r="U386" i="13"/>
  <c r="U394" i="13"/>
  <c r="U398" i="13"/>
  <c r="U402" i="13"/>
  <c r="U410" i="13"/>
  <c r="U414" i="13"/>
  <c r="U426" i="13"/>
  <c r="U430" i="13"/>
  <c r="U438" i="13"/>
  <c r="U446" i="13"/>
  <c r="U450" i="13"/>
  <c r="U454" i="13"/>
  <c r="U458" i="13"/>
  <c r="U462" i="13"/>
  <c r="U466" i="13"/>
  <c r="U470" i="13"/>
  <c r="U478" i="13"/>
  <c r="U482" i="13"/>
  <c r="U498" i="13"/>
  <c r="U506" i="13"/>
  <c r="U510" i="13"/>
  <c r="U514" i="13"/>
  <c r="U522" i="13"/>
  <c r="U534" i="13"/>
  <c r="U538" i="13"/>
  <c r="U554" i="13"/>
  <c r="U558" i="13"/>
  <c r="U570" i="13"/>
  <c r="U578" i="13"/>
  <c r="U13" i="24"/>
  <c r="U36" i="24"/>
  <c r="U48" i="24"/>
  <c r="U52" i="24"/>
  <c r="U60" i="24"/>
  <c r="U64" i="24"/>
  <c r="U72" i="24"/>
  <c r="U76" i="24"/>
  <c r="U92" i="24"/>
  <c r="U104" i="24"/>
  <c r="U108" i="24"/>
  <c r="U116" i="24"/>
  <c r="U120" i="24"/>
  <c r="U128" i="24"/>
  <c r="U136" i="24"/>
  <c r="S170" i="24"/>
  <c r="V170" i="24" s="1"/>
  <c r="S174" i="24"/>
  <c r="V174" i="24" s="1"/>
  <c r="S178" i="24"/>
  <c r="S182" i="24"/>
  <c r="V182" i="24" s="1"/>
  <c r="S186" i="24"/>
  <c r="V186" i="24" s="1"/>
  <c r="S190" i="24"/>
  <c r="V190" i="24" s="1"/>
  <c r="S194" i="24"/>
  <c r="S198" i="24"/>
  <c r="S202" i="24"/>
  <c r="S206" i="24"/>
  <c r="S210" i="24"/>
  <c r="S214" i="24"/>
  <c r="S218" i="24"/>
  <c r="S222" i="24"/>
  <c r="S226" i="24"/>
  <c r="S230" i="24"/>
  <c r="S234" i="24"/>
  <c r="S238" i="24"/>
  <c r="S242" i="24"/>
  <c r="S246" i="24"/>
  <c r="S250" i="24"/>
  <c r="S254" i="24"/>
  <c r="S258" i="24"/>
  <c r="S262" i="24"/>
  <c r="S266" i="24"/>
  <c r="S270" i="24"/>
  <c r="S274" i="24"/>
  <c r="S278" i="24"/>
  <c r="S282" i="24"/>
  <c r="S286" i="24"/>
  <c r="S290" i="24"/>
  <c r="S294" i="24"/>
  <c r="S298" i="24"/>
  <c r="S302" i="24"/>
  <c r="S306" i="24"/>
  <c r="S310" i="24"/>
  <c r="S314" i="24"/>
  <c r="S318" i="24"/>
  <c r="S322" i="24"/>
  <c r="S326" i="24"/>
  <c r="S330" i="24"/>
  <c r="S334" i="24"/>
  <c r="S338" i="24"/>
  <c r="S342" i="24"/>
  <c r="S346" i="24"/>
  <c r="S350" i="24"/>
  <c r="S354" i="24"/>
  <c r="S358" i="24"/>
  <c r="S362" i="24"/>
  <c r="S366" i="24"/>
  <c r="S370" i="24"/>
  <c r="S374" i="24"/>
  <c r="S378" i="24"/>
  <c r="V378" i="24" s="1"/>
  <c r="S382" i="24"/>
  <c r="V382" i="24" s="1"/>
  <c r="S386" i="24"/>
  <c r="V386" i="24" s="1"/>
  <c r="S390" i="24"/>
  <c r="V390" i="24" s="1"/>
  <c r="S394" i="24"/>
  <c r="V394" i="24" s="1"/>
  <c r="S398" i="24"/>
  <c r="V398" i="24" s="1"/>
  <c r="S402" i="24"/>
  <c r="V402" i="24" s="1"/>
  <c r="S406" i="24"/>
  <c r="V406" i="24" s="1"/>
  <c r="S410" i="24"/>
  <c r="V410" i="24" s="1"/>
  <c r="S414" i="24"/>
  <c r="V414" i="24" s="1"/>
  <c r="S418" i="24"/>
  <c r="V418" i="24" s="1"/>
  <c r="S422" i="24"/>
  <c r="V422" i="24" s="1"/>
  <c r="S426" i="24"/>
  <c r="V426" i="24" s="1"/>
  <c r="S430" i="24"/>
  <c r="V430" i="24" s="1"/>
  <c r="S434" i="24"/>
  <c r="V434" i="24" s="1"/>
  <c r="S438" i="24"/>
  <c r="V438" i="24" s="1"/>
  <c r="S442" i="24"/>
  <c r="V442" i="24" s="1"/>
  <c r="S446" i="24"/>
  <c r="V446" i="24" s="1"/>
  <c r="S455" i="24"/>
  <c r="V455" i="24" s="1"/>
  <c r="U462" i="24"/>
  <c r="T462" i="24"/>
  <c r="S471" i="24"/>
  <c r="V471" i="24" s="1"/>
  <c r="U478" i="24"/>
  <c r="T478" i="24"/>
  <c r="S487" i="24"/>
  <c r="V487" i="24" s="1"/>
  <c r="U494" i="24"/>
  <c r="T494" i="24"/>
  <c r="S503" i="24"/>
  <c r="V503" i="24" s="1"/>
  <c r="U510" i="24"/>
  <c r="T510" i="24"/>
  <c r="S518" i="24"/>
  <c r="V518" i="24" s="1"/>
  <c r="S519" i="24"/>
  <c r="V519" i="24" s="1"/>
  <c r="U526" i="24"/>
  <c r="T526" i="24"/>
  <c r="S534" i="24"/>
  <c r="V534" i="24" s="1"/>
  <c r="S535" i="24"/>
  <c r="V535" i="24" s="1"/>
  <c r="U542" i="24"/>
  <c r="T542" i="24"/>
  <c r="S550" i="24"/>
  <c r="V550" i="24" s="1"/>
  <c r="S551" i="24"/>
  <c r="V551" i="24" s="1"/>
  <c r="U558" i="24"/>
  <c r="T558" i="24"/>
  <c r="S566" i="24"/>
  <c r="V566" i="24" s="1"/>
  <c r="S567" i="24"/>
  <c r="V567" i="24" s="1"/>
  <c r="U574" i="24"/>
  <c r="T574" i="24"/>
  <c r="S582" i="24"/>
  <c r="V582" i="24" s="1"/>
  <c r="S583" i="24"/>
  <c r="V583" i="24" s="1"/>
  <c r="U590" i="24"/>
  <c r="T590" i="24"/>
  <c r="S598" i="24"/>
  <c r="V598" i="24" s="1"/>
  <c r="S599" i="24"/>
  <c r="V599" i="24" s="1"/>
  <c r="U7" i="25"/>
  <c r="T7" i="25"/>
  <c r="U14" i="25"/>
  <c r="T14" i="25"/>
  <c r="S17" i="25"/>
  <c r="V17" i="25" s="1"/>
  <c r="S21" i="25"/>
  <c r="V21" i="25" s="1"/>
  <c r="S8" i="41" s="1"/>
  <c r="S25" i="25"/>
  <c r="V25" i="25" s="1"/>
  <c r="S12" i="41" s="1"/>
  <c r="U29" i="25"/>
  <c r="T29" i="25"/>
  <c r="S38" i="25"/>
  <c r="V38" i="25" s="1"/>
  <c r="U45" i="25"/>
  <c r="T45" i="25"/>
  <c r="S53" i="25"/>
  <c r="V53" i="25" s="1"/>
  <c r="S54" i="25"/>
  <c r="V54" i="25" s="1"/>
  <c r="U61" i="25"/>
  <c r="T61" i="25"/>
  <c r="S70" i="25"/>
  <c r="V70" i="25" s="1"/>
  <c r="U77" i="25"/>
  <c r="T77" i="25"/>
  <c r="S86" i="25"/>
  <c r="U93" i="25"/>
  <c r="T93" i="25"/>
  <c r="S101" i="25"/>
  <c r="V101" i="25" s="1"/>
  <c r="S102" i="25"/>
  <c r="V102" i="25" s="1"/>
  <c r="U109" i="25"/>
  <c r="T109" i="25"/>
  <c r="S117" i="25"/>
  <c r="V117" i="25" s="1"/>
  <c r="S118" i="25"/>
  <c r="V118" i="25" s="1"/>
  <c r="U125" i="25"/>
  <c r="T125" i="25"/>
  <c r="S133" i="25"/>
  <c r="V133" i="25" s="1"/>
  <c r="S134" i="25"/>
  <c r="V134" i="25" s="1"/>
  <c r="U141" i="25"/>
  <c r="T141" i="25"/>
  <c r="S150" i="25"/>
  <c r="V150" i="25" s="1"/>
  <c r="U157" i="25"/>
  <c r="T157" i="25"/>
  <c r="S165" i="25"/>
  <c r="V165" i="25" s="1"/>
  <c r="S166" i="25"/>
  <c r="V166" i="25" s="1"/>
  <c r="U173" i="25"/>
  <c r="T173" i="25"/>
  <c r="S181" i="25"/>
  <c r="V181" i="25" s="1"/>
  <c r="S182" i="25"/>
  <c r="V182" i="25" s="1"/>
  <c r="U189" i="25"/>
  <c r="T189" i="25"/>
  <c r="S198" i="25"/>
  <c r="V198" i="25" s="1"/>
  <c r="U205" i="25"/>
  <c r="T205" i="25"/>
  <c r="U209" i="25"/>
  <c r="T209" i="25"/>
  <c r="V209" i="25" s="1"/>
  <c r="U213" i="25"/>
  <c r="T213" i="25"/>
  <c r="V213" i="25" s="1"/>
  <c r="U217" i="25"/>
  <c r="T217" i="25"/>
  <c r="V217" i="25" s="1"/>
  <c r="U221" i="25"/>
  <c r="T221" i="25"/>
  <c r="V221" i="25" s="1"/>
  <c r="U225" i="25"/>
  <c r="T225" i="25"/>
  <c r="V225" i="25" s="1"/>
  <c r="U229" i="25"/>
  <c r="T229" i="25"/>
  <c r="V229" i="25" s="1"/>
  <c r="U233" i="25"/>
  <c r="T233" i="25"/>
  <c r="V233" i="25" s="1"/>
  <c r="U237" i="25"/>
  <c r="T237" i="25"/>
  <c r="V237" i="25" s="1"/>
  <c r="U241" i="25"/>
  <c r="T241" i="25"/>
  <c r="V241" i="25" s="1"/>
  <c r="U245" i="25"/>
  <c r="T245" i="25"/>
  <c r="V245" i="25" s="1"/>
  <c r="U249" i="25"/>
  <c r="T249" i="25"/>
  <c r="V249" i="25" s="1"/>
  <c r="U253" i="25"/>
  <c r="T253" i="25"/>
  <c r="V253" i="25" s="1"/>
  <c r="U257" i="25"/>
  <c r="T257" i="25"/>
  <c r="V257" i="25" s="1"/>
  <c r="U261" i="25"/>
  <c r="T261" i="25"/>
  <c r="V261" i="25" s="1"/>
  <c r="U265" i="25"/>
  <c r="T265" i="25"/>
  <c r="V265" i="25" s="1"/>
  <c r="U269" i="25"/>
  <c r="T269" i="25"/>
  <c r="V269" i="25" s="1"/>
  <c r="U273" i="25"/>
  <c r="T273" i="25"/>
  <c r="V273" i="25" s="1"/>
  <c r="U277" i="25"/>
  <c r="T277" i="25"/>
  <c r="V277" i="25" s="1"/>
  <c r="U281" i="25"/>
  <c r="T281" i="25"/>
  <c r="V281" i="25" s="1"/>
  <c r="U285" i="25"/>
  <c r="T285" i="25"/>
  <c r="V285" i="25" s="1"/>
  <c r="U289" i="25"/>
  <c r="T289" i="25"/>
  <c r="V289" i="25" s="1"/>
  <c r="U293" i="25"/>
  <c r="T293" i="25"/>
  <c r="V293" i="25" s="1"/>
  <c r="U297" i="25"/>
  <c r="T297" i="25"/>
  <c r="V297" i="25" s="1"/>
  <c r="U301" i="25"/>
  <c r="T301" i="25"/>
  <c r="V301" i="25" s="1"/>
  <c r="U305" i="25"/>
  <c r="T305" i="25"/>
  <c r="V305" i="25" s="1"/>
  <c r="U309" i="25"/>
  <c r="T309" i="25"/>
  <c r="V309" i="25" s="1"/>
  <c r="U313" i="25"/>
  <c r="T313" i="25"/>
  <c r="V313" i="25" s="1"/>
  <c r="U317" i="25"/>
  <c r="T317" i="25"/>
  <c r="V317" i="25" s="1"/>
  <c r="U321" i="25"/>
  <c r="T321" i="25"/>
  <c r="V321" i="25" s="1"/>
  <c r="U325" i="25"/>
  <c r="T325" i="25"/>
  <c r="V325" i="25" s="1"/>
  <c r="U329" i="25"/>
  <c r="T329" i="25"/>
  <c r="V329" i="25" s="1"/>
  <c r="U333" i="25"/>
  <c r="T333" i="25"/>
  <c r="V333" i="25" s="1"/>
  <c r="U337" i="25"/>
  <c r="T337" i="25"/>
  <c r="V337" i="25" s="1"/>
  <c r="U341" i="25"/>
  <c r="T341" i="25"/>
  <c r="V341" i="25" s="1"/>
  <c r="U345" i="25"/>
  <c r="T345" i="25"/>
  <c r="V345" i="25" s="1"/>
  <c r="U349" i="25"/>
  <c r="T349" i="25"/>
  <c r="V349" i="25" s="1"/>
  <c r="U353" i="25"/>
  <c r="T353" i="25"/>
  <c r="V353" i="25" s="1"/>
  <c r="U357" i="25"/>
  <c r="T357" i="25"/>
  <c r="V357" i="25" s="1"/>
  <c r="U361" i="25"/>
  <c r="T361" i="25"/>
  <c r="V361" i="25" s="1"/>
  <c r="U365" i="25"/>
  <c r="T365" i="25"/>
  <c r="V365" i="25" s="1"/>
  <c r="U369" i="25"/>
  <c r="T369" i="25"/>
  <c r="V369" i="25" s="1"/>
  <c r="U373" i="25"/>
  <c r="T373" i="25"/>
  <c r="V373" i="25" s="1"/>
  <c r="U377" i="25"/>
  <c r="T377" i="25"/>
  <c r="V377" i="25" s="1"/>
  <c r="U381" i="25"/>
  <c r="T381" i="25"/>
  <c r="V381" i="25" s="1"/>
  <c r="U385" i="25"/>
  <c r="T385" i="25"/>
  <c r="V385" i="25" s="1"/>
  <c r="S393" i="25"/>
  <c r="V393" i="25" s="1"/>
  <c r="S394" i="25"/>
  <c r="V394" i="25" s="1"/>
  <c r="U401" i="25"/>
  <c r="T401" i="25"/>
  <c r="S409" i="25"/>
  <c r="V409" i="25" s="1"/>
  <c r="S410" i="25"/>
  <c r="V410" i="25" s="1"/>
  <c r="U417" i="25"/>
  <c r="T417" i="25"/>
  <c r="S425" i="25"/>
  <c r="V425" i="25" s="1"/>
  <c r="S426" i="25"/>
  <c r="V426" i="25" s="1"/>
  <c r="U433" i="25"/>
  <c r="T433" i="25"/>
  <c r="S442" i="25"/>
  <c r="V442" i="25" s="1"/>
  <c r="U449" i="25"/>
  <c r="T449" i="25"/>
  <c r="S457" i="25"/>
  <c r="V457" i="25" s="1"/>
  <c r="S458" i="25"/>
  <c r="V458" i="25" s="1"/>
  <c r="U465" i="25"/>
  <c r="T465" i="25"/>
  <c r="S474" i="25"/>
  <c r="V474" i="25" s="1"/>
  <c r="U481" i="25"/>
  <c r="T481" i="25"/>
  <c r="S489" i="25"/>
  <c r="V489" i="25" s="1"/>
  <c r="S490" i="25"/>
  <c r="V490" i="25" s="1"/>
  <c r="U497" i="25"/>
  <c r="T497" i="25"/>
  <c r="S506" i="25"/>
  <c r="V506" i="25" s="1"/>
  <c r="U513" i="25"/>
  <c r="T513" i="25"/>
  <c r="S522" i="25"/>
  <c r="V522" i="25" s="1"/>
  <c r="U529" i="25"/>
  <c r="T529" i="25"/>
  <c r="S538" i="25"/>
  <c r="V538" i="25" s="1"/>
  <c r="U545" i="25"/>
  <c r="T545" i="25"/>
  <c r="S553" i="25"/>
  <c r="V553" i="25" s="1"/>
  <c r="S554" i="25"/>
  <c r="V554" i="25" s="1"/>
  <c r="U561" i="25"/>
  <c r="T561" i="25"/>
  <c r="S569" i="25"/>
  <c r="V569" i="25" s="1"/>
  <c r="S570" i="25"/>
  <c r="V570" i="25" s="1"/>
  <c r="U577" i="25"/>
  <c r="T577" i="25"/>
  <c r="S586" i="25"/>
  <c r="V586" i="25" s="1"/>
  <c r="U593" i="25"/>
  <c r="T593" i="25"/>
  <c r="S602" i="25"/>
  <c r="V602" i="25" s="1"/>
  <c r="U5" i="26"/>
  <c r="T5" i="26"/>
  <c r="S14" i="26"/>
  <c r="S29" i="26"/>
  <c r="U36" i="26"/>
  <c r="T36" i="26"/>
  <c r="V36" i="26" s="1"/>
  <c r="S45" i="26"/>
  <c r="U52" i="26"/>
  <c r="T52" i="26"/>
  <c r="U56" i="26"/>
  <c r="T56" i="26"/>
  <c r="S65" i="26"/>
  <c r="U72" i="26"/>
  <c r="T72" i="26"/>
  <c r="V72" i="26" s="1"/>
  <c r="S81" i="26"/>
  <c r="U88" i="26"/>
  <c r="T88" i="26"/>
  <c r="S96" i="26"/>
  <c r="S97" i="26"/>
  <c r="U104" i="26"/>
  <c r="T104" i="26"/>
  <c r="S113" i="26"/>
  <c r="U120" i="26"/>
  <c r="T120" i="26"/>
  <c r="V120" i="26" s="1"/>
  <c r="S128" i="26"/>
  <c r="V128" i="26" s="1"/>
  <c r="S129" i="26"/>
  <c r="U136" i="26"/>
  <c r="T136" i="26"/>
  <c r="V136" i="26" s="1"/>
  <c r="S149" i="26"/>
  <c r="U156" i="26"/>
  <c r="T156" i="26"/>
  <c r="S165" i="26"/>
  <c r="U172" i="26"/>
  <c r="T172" i="26"/>
  <c r="V172" i="26" s="1"/>
  <c r="S181" i="26"/>
  <c r="U188" i="26"/>
  <c r="T188" i="26"/>
  <c r="S197" i="26"/>
  <c r="V197" i="26" s="1"/>
  <c r="U204" i="26"/>
  <c r="T204" i="26"/>
  <c r="S213" i="26"/>
  <c r="U400" i="26"/>
  <c r="T400" i="26"/>
  <c r="V400" i="26" s="1"/>
  <c r="S409" i="26"/>
  <c r="U416" i="26"/>
  <c r="T416" i="26"/>
  <c r="S425" i="26"/>
  <c r="U432" i="26"/>
  <c r="T432" i="26"/>
  <c r="S441" i="26"/>
  <c r="U448" i="26"/>
  <c r="T448" i="26"/>
  <c r="V448" i="26" s="1"/>
  <c r="S456" i="26"/>
  <c r="V456" i="26" s="1"/>
  <c r="S457" i="26"/>
  <c r="U464" i="26"/>
  <c r="T464" i="26"/>
  <c r="V464" i="26" s="1"/>
  <c r="S473" i="26"/>
  <c r="U480" i="26"/>
  <c r="T480" i="26"/>
  <c r="S489" i="26"/>
  <c r="U496" i="26"/>
  <c r="T496" i="26"/>
  <c r="S504" i="26"/>
  <c r="V504" i="26" s="1"/>
  <c r="S505" i="26"/>
  <c r="U512" i="26"/>
  <c r="T512" i="26"/>
  <c r="V512" i="26" s="1"/>
  <c r="S520" i="26"/>
  <c r="V520" i="26" s="1"/>
  <c r="S521" i="26"/>
  <c r="U528" i="26"/>
  <c r="T528" i="26"/>
  <c r="S536" i="26"/>
  <c r="V536" i="26" s="1"/>
  <c r="S537" i="26"/>
  <c r="U544" i="26"/>
  <c r="T544" i="26"/>
  <c r="V544" i="26" s="1"/>
  <c r="S553" i="26"/>
  <c r="U560" i="26"/>
  <c r="T560" i="26"/>
  <c r="S568" i="26"/>
  <c r="V568" i="26" s="1"/>
  <c r="S569" i="26"/>
  <c r="U576" i="26"/>
  <c r="T576" i="26"/>
  <c r="S584" i="26"/>
  <c r="V584" i="26" s="1"/>
  <c r="S585" i="26"/>
  <c r="U592" i="26"/>
  <c r="T592" i="26"/>
  <c r="V592" i="26" s="1"/>
  <c r="S600" i="26"/>
  <c r="V600" i="26" s="1"/>
  <c r="S601" i="26"/>
  <c r="U11" i="27"/>
  <c r="T11" i="27"/>
  <c r="V11" i="27" s="1"/>
  <c r="S27" i="27"/>
  <c r="V27" i="27" s="1"/>
  <c r="U11" i="41" s="1"/>
  <c r="S28" i="27"/>
  <c r="V28" i="27" s="1"/>
  <c r="U35" i="27"/>
  <c r="T35" i="27"/>
  <c r="S43" i="27"/>
  <c r="V43" i="27" s="1"/>
  <c r="S44" i="27"/>
  <c r="V44" i="27" s="1"/>
  <c r="S47" i="27"/>
  <c r="V47" i="27" s="1"/>
  <c r="U26" i="12"/>
  <c r="AI26" i="41"/>
  <c r="U26" i="41"/>
  <c r="AI26" i="12"/>
  <c r="U55" i="27"/>
  <c r="T55" i="27"/>
  <c r="U71" i="27"/>
  <c r="T71" i="27"/>
  <c r="U87" i="27"/>
  <c r="T87" i="27"/>
  <c r="U115" i="27"/>
  <c r="T115" i="27"/>
  <c r="V115" i="27" s="1"/>
  <c r="U131" i="27"/>
  <c r="T131" i="27"/>
  <c r="AI27" i="41"/>
  <c r="U27" i="41"/>
  <c r="AI27" i="12"/>
  <c r="U27" i="12"/>
  <c r="U147" i="27"/>
  <c r="T147" i="27"/>
  <c r="U163" i="27"/>
  <c r="T163" i="27"/>
  <c r="U175" i="27"/>
  <c r="T175" i="27"/>
  <c r="AI33" i="12"/>
  <c r="U33" i="12"/>
  <c r="AI33" i="41"/>
  <c r="U33" i="41"/>
  <c r="U203" i="27"/>
  <c r="T203" i="27"/>
  <c r="U215" i="27"/>
  <c r="T215" i="27"/>
  <c r="U231" i="27"/>
  <c r="T231" i="27"/>
  <c r="U247" i="27"/>
  <c r="T247" i="27"/>
  <c r="U263" i="27"/>
  <c r="T263" i="27"/>
  <c r="U279" i="27"/>
  <c r="T279" i="27"/>
  <c r="U295" i="27"/>
  <c r="T295" i="27"/>
  <c r="U311" i="27"/>
  <c r="T311" i="27"/>
  <c r="U327" i="27"/>
  <c r="T327" i="27"/>
  <c r="U343" i="27"/>
  <c r="T343" i="27"/>
  <c r="U359" i="27"/>
  <c r="T359" i="27"/>
  <c r="U375" i="27"/>
  <c r="T375" i="27"/>
  <c r="U391" i="27"/>
  <c r="T391" i="27"/>
  <c r="U407" i="27"/>
  <c r="T407" i="27"/>
  <c r="U423" i="27"/>
  <c r="T423" i="27"/>
  <c r="U439" i="27"/>
  <c r="T439" i="27"/>
  <c r="U455" i="27"/>
  <c r="T455" i="27"/>
  <c r="U471" i="27"/>
  <c r="T471" i="27"/>
  <c r="U487" i="27"/>
  <c r="T487" i="27"/>
  <c r="U503" i="27"/>
  <c r="T503" i="27"/>
  <c r="U519" i="27"/>
  <c r="T519" i="27"/>
  <c r="U535" i="27"/>
  <c r="T535" i="27"/>
  <c r="U551" i="27"/>
  <c r="T551" i="27"/>
  <c r="U567" i="27"/>
  <c r="T567" i="27"/>
  <c r="U583" i="27"/>
  <c r="T583" i="27"/>
  <c r="U599" i="27"/>
  <c r="T599" i="27"/>
  <c r="AJ8" i="41"/>
  <c r="V8" i="41"/>
  <c r="AJ8" i="12"/>
  <c r="V8" i="12"/>
  <c r="U33" i="28"/>
  <c r="T33" i="28"/>
  <c r="U61" i="28"/>
  <c r="T61" i="28"/>
  <c r="U77" i="28"/>
  <c r="T77" i="28"/>
  <c r="V77" i="28" s="1"/>
  <c r="U93" i="28"/>
  <c r="T93" i="28"/>
  <c r="U109" i="28"/>
  <c r="T109" i="28"/>
  <c r="U137" i="28"/>
  <c r="T137" i="28"/>
  <c r="U153" i="28"/>
  <c r="T153" i="28"/>
  <c r="U169" i="28"/>
  <c r="T169" i="28"/>
  <c r="U187" i="28"/>
  <c r="T187" i="28"/>
  <c r="S187" i="28"/>
  <c r="V187" i="28" s="1"/>
  <c r="U203" i="28"/>
  <c r="T203" i="28"/>
  <c r="S203" i="28"/>
  <c r="V203" i="28" s="1"/>
  <c r="AJ22" i="41" s="1"/>
  <c r="U219" i="28"/>
  <c r="T219" i="28"/>
  <c r="S219" i="28"/>
  <c r="V219" i="28" s="1"/>
  <c r="U235" i="28"/>
  <c r="T235" i="28"/>
  <c r="S235" i="28"/>
  <c r="V235" i="28" s="1"/>
  <c r="U251" i="28"/>
  <c r="T251" i="28"/>
  <c r="S251" i="28"/>
  <c r="V251" i="28" s="1"/>
  <c r="U267" i="28"/>
  <c r="T267" i="28"/>
  <c r="S267" i="28"/>
  <c r="V267" i="28" s="1"/>
  <c r="U283" i="28"/>
  <c r="T283" i="28"/>
  <c r="S283" i="28"/>
  <c r="V283" i="28" s="1"/>
  <c r="U299" i="28"/>
  <c r="T299" i="28"/>
  <c r="S299" i="28"/>
  <c r="V299" i="28" s="1"/>
  <c r="U315" i="28"/>
  <c r="T315" i="28"/>
  <c r="S315" i="28"/>
  <c r="V315" i="28" s="1"/>
  <c r="U331" i="28"/>
  <c r="T331" i="28"/>
  <c r="S331" i="28"/>
  <c r="V331" i="28" s="1"/>
  <c r="U347" i="28"/>
  <c r="T347" i="28"/>
  <c r="S347" i="28"/>
  <c r="V347" i="28" s="1"/>
  <c r="U363" i="28"/>
  <c r="T363" i="28"/>
  <c r="S363" i="28"/>
  <c r="V363" i="28" s="1"/>
  <c r="U379" i="28"/>
  <c r="T379" i="28"/>
  <c r="S379" i="28"/>
  <c r="V379" i="28" s="1"/>
  <c r="U395" i="28"/>
  <c r="T395" i="28"/>
  <c r="S395" i="28"/>
  <c r="V395" i="28" s="1"/>
  <c r="U411" i="28"/>
  <c r="T411" i="28"/>
  <c r="S411" i="28"/>
  <c r="V411" i="28" s="1"/>
  <c r="U427" i="28"/>
  <c r="T427" i="28"/>
  <c r="S427" i="28"/>
  <c r="V427" i="28" s="1"/>
  <c r="T442" i="28"/>
  <c r="U442" i="28"/>
  <c r="S442" i="28"/>
  <c r="V442" i="28" s="1"/>
  <c r="U475" i="28"/>
  <c r="T475" i="28"/>
  <c r="S475" i="28"/>
  <c r="V475" i="28" s="1"/>
  <c r="T506" i="28"/>
  <c r="U506" i="28"/>
  <c r="S506" i="28"/>
  <c r="V506" i="28" s="1"/>
  <c r="U539" i="28"/>
  <c r="T539" i="28"/>
  <c r="S539" i="28"/>
  <c r="V539" i="28" s="1"/>
  <c r="U571" i="28"/>
  <c r="T571" i="28"/>
  <c r="S571" i="28"/>
  <c r="V571" i="28" s="1"/>
  <c r="U58" i="29"/>
  <c r="T58" i="29"/>
  <c r="S58" i="29"/>
  <c r="V58" i="29" s="1"/>
  <c r="U106" i="29"/>
  <c r="T106" i="29"/>
  <c r="S106" i="29"/>
  <c r="V106" i="29" s="1"/>
  <c r="U182" i="29"/>
  <c r="T182" i="29"/>
  <c r="S182" i="29"/>
  <c r="V182" i="29" s="1"/>
  <c r="U286" i="29"/>
  <c r="T286" i="29"/>
  <c r="S286" i="29"/>
  <c r="V286" i="29" s="1"/>
  <c r="S20" i="13"/>
  <c r="V20" i="13" s="1"/>
  <c r="S24" i="13"/>
  <c r="V24" i="13" s="1"/>
  <c r="S42" i="13"/>
  <c r="V42" i="13" s="1"/>
  <c r="S50" i="13"/>
  <c r="V50" i="13" s="1"/>
  <c r="S54" i="13"/>
  <c r="S94" i="13"/>
  <c r="V94" i="13" s="1"/>
  <c r="S98" i="13"/>
  <c r="V98" i="13" s="1"/>
  <c r="S126" i="13"/>
  <c r="S142" i="13"/>
  <c r="V142" i="13" s="1"/>
  <c r="S170" i="13"/>
  <c r="S182" i="13"/>
  <c r="S186" i="13"/>
  <c r="S190" i="13"/>
  <c r="S238" i="13"/>
  <c r="V238" i="13" s="1"/>
  <c r="S266" i="13"/>
  <c r="AF8" i="41"/>
  <c r="R8" i="41"/>
  <c r="AF8" i="12"/>
  <c r="R8" i="12"/>
  <c r="U470" i="24"/>
  <c r="T470" i="24"/>
  <c r="U486" i="24"/>
  <c r="T486" i="24"/>
  <c r="U502" i="24"/>
  <c r="T502" i="24"/>
  <c r="AG31" i="12"/>
  <c r="S31" i="12"/>
  <c r="AG31" i="41"/>
  <c r="S31" i="41"/>
  <c r="U37" i="25"/>
  <c r="T37" i="25"/>
  <c r="U69" i="25"/>
  <c r="T69" i="25"/>
  <c r="V69" i="25" s="1"/>
  <c r="AG10" i="41"/>
  <c r="S10" i="41"/>
  <c r="AG10" i="12"/>
  <c r="S10" i="12"/>
  <c r="U149" i="25"/>
  <c r="T149" i="25"/>
  <c r="U197" i="25"/>
  <c r="T197" i="25"/>
  <c r="U441" i="25"/>
  <c r="T441" i="25"/>
  <c r="U473" i="25"/>
  <c r="T473" i="25"/>
  <c r="U505" i="25"/>
  <c r="T505" i="25"/>
  <c r="U521" i="25"/>
  <c r="T521" i="25"/>
  <c r="U537" i="25"/>
  <c r="T537" i="25"/>
  <c r="U44" i="26"/>
  <c r="T44" i="26"/>
  <c r="V44" i="26" s="1"/>
  <c r="U64" i="26"/>
  <c r="T64" i="26"/>
  <c r="V64" i="26" s="1"/>
  <c r="U148" i="26"/>
  <c r="T148" i="26"/>
  <c r="V148" i="26" s="1"/>
  <c r="U180" i="26"/>
  <c r="T180" i="26"/>
  <c r="V180" i="26" s="1"/>
  <c r="U196" i="26"/>
  <c r="T196" i="26"/>
  <c r="V196" i="26" s="1"/>
  <c r="U424" i="26"/>
  <c r="T424" i="26"/>
  <c r="V424" i="26" s="1"/>
  <c r="U488" i="26"/>
  <c r="T488" i="26"/>
  <c r="V488" i="26" s="1"/>
  <c r="U552" i="26"/>
  <c r="T552" i="26"/>
  <c r="V552" i="26" s="1"/>
  <c r="V12" i="27"/>
  <c r="U95" i="27"/>
  <c r="T95" i="27"/>
  <c r="U183" i="27"/>
  <c r="T183" i="27"/>
  <c r="U223" i="27"/>
  <c r="T223" i="27"/>
  <c r="U271" i="27"/>
  <c r="T271" i="27"/>
  <c r="U287" i="27"/>
  <c r="T287" i="27"/>
  <c r="U351" i="27"/>
  <c r="T351" i="27"/>
  <c r="U367" i="27"/>
  <c r="T367" i="27"/>
  <c r="U463" i="27"/>
  <c r="T463" i="27"/>
  <c r="U511" i="27"/>
  <c r="T511" i="27"/>
  <c r="U543" i="27"/>
  <c r="T543" i="27"/>
  <c r="U575" i="27"/>
  <c r="T575" i="27"/>
  <c r="U53" i="28"/>
  <c r="T53" i="28"/>
  <c r="U211" i="28"/>
  <c r="T211" i="28"/>
  <c r="S211" i="28"/>
  <c r="U227" i="28"/>
  <c r="T227" i="28"/>
  <c r="S227" i="28"/>
  <c r="V227" i="28" s="1"/>
  <c r="V33" i="12" s="1"/>
  <c r="U259" i="28"/>
  <c r="T259" i="28"/>
  <c r="S259" i="28"/>
  <c r="V259" i="28" s="1"/>
  <c r="T8" i="13"/>
  <c r="T17" i="13"/>
  <c r="T19" i="13"/>
  <c r="T26" i="13"/>
  <c r="S13" i="13"/>
  <c r="V13" i="13" s="1"/>
  <c r="T14" i="13"/>
  <c r="U17" i="13"/>
  <c r="U18" i="13"/>
  <c r="U25" i="13"/>
  <c r="S28" i="13"/>
  <c r="T41" i="13"/>
  <c r="S44" i="13"/>
  <c r="V44" i="13" s="1"/>
  <c r="T45" i="13"/>
  <c r="S48" i="13"/>
  <c r="V48" i="13" s="1"/>
  <c r="S52" i="13"/>
  <c r="V52" i="13" s="1"/>
  <c r="S56" i="13"/>
  <c r="V56" i="13" s="1"/>
  <c r="S64" i="13"/>
  <c r="V64" i="13" s="1"/>
  <c r="U66" i="13"/>
  <c r="S68" i="13"/>
  <c r="V68" i="13" s="1"/>
  <c r="S72" i="13"/>
  <c r="U78" i="13"/>
  <c r="S80" i="13"/>
  <c r="V80" i="13" s="1"/>
  <c r="S84" i="13"/>
  <c r="V84" i="13" s="1"/>
  <c r="S88" i="13"/>
  <c r="V88" i="13" s="1"/>
  <c r="S92" i="13"/>
  <c r="S96" i="13"/>
  <c r="S100" i="13"/>
  <c r="V100" i="13" s="1"/>
  <c r="S104" i="13"/>
  <c r="V104" i="13" s="1"/>
  <c r="S108" i="13"/>
  <c r="V108" i="13" s="1"/>
  <c r="S116" i="13"/>
  <c r="V116" i="13" s="1"/>
  <c r="S120" i="13"/>
  <c r="V120" i="13" s="1"/>
  <c r="S124" i="13"/>
  <c r="S128" i="13"/>
  <c r="S140" i="13"/>
  <c r="V140" i="13" s="1"/>
  <c r="S144" i="13"/>
  <c r="V144" i="13" s="1"/>
  <c r="U150" i="13"/>
  <c r="S156" i="13"/>
  <c r="S164" i="13"/>
  <c r="V164" i="13" s="1"/>
  <c r="S176" i="13"/>
  <c r="S188" i="13"/>
  <c r="S196" i="13"/>
  <c r="V196" i="13" s="1"/>
  <c r="S200" i="13"/>
  <c r="V200" i="13" s="1"/>
  <c r="S204" i="13"/>
  <c r="V204" i="13" s="1"/>
  <c r="S208" i="13"/>
  <c r="V208" i="13" s="1"/>
  <c r="S216" i="13"/>
  <c r="V216" i="13" s="1"/>
  <c r="U218" i="13"/>
  <c r="S220" i="13"/>
  <c r="S224" i="13"/>
  <c r="V224" i="13" s="1"/>
  <c r="S228" i="13"/>
  <c r="V228" i="13" s="1"/>
  <c r="S232" i="13"/>
  <c r="V232" i="13" s="1"/>
  <c r="S236" i="13"/>
  <c r="V236" i="13" s="1"/>
  <c r="U242" i="13"/>
  <c r="S244" i="13"/>
  <c r="S248" i="13"/>
  <c r="V248" i="13" s="1"/>
  <c r="S252" i="13"/>
  <c r="V252" i="13" s="1"/>
  <c r="S256" i="13"/>
  <c r="V256" i="13" s="1"/>
  <c r="S260" i="13"/>
  <c r="S264" i="13"/>
  <c r="V264" i="13" s="1"/>
  <c r="S268" i="13"/>
  <c r="V268" i="13" s="1"/>
  <c r="S272" i="13"/>
  <c r="V272" i="13" s="1"/>
  <c r="S276" i="13"/>
  <c r="U278" i="13"/>
  <c r="S284" i="13"/>
  <c r="V284" i="13" s="1"/>
  <c r="S288" i="13"/>
  <c r="V288" i="13" s="1"/>
  <c r="U290" i="13"/>
  <c r="S292" i="13"/>
  <c r="V292" i="13" s="1"/>
  <c r="U294" i="13"/>
  <c r="S296" i="13"/>
  <c r="U302" i="13"/>
  <c r="U318" i="13"/>
  <c r="S324" i="13"/>
  <c r="V324" i="13" s="1"/>
  <c r="U326" i="13"/>
  <c r="S328" i="13"/>
  <c r="V328" i="13" s="1"/>
  <c r="S348" i="13"/>
  <c r="V348" i="13" s="1"/>
  <c r="S360" i="13"/>
  <c r="V360" i="13" s="1"/>
  <c r="S364" i="13"/>
  <c r="V364" i="13" s="1"/>
  <c r="U366" i="13"/>
  <c r="T138" i="24"/>
  <c r="T142" i="24"/>
  <c r="T146" i="24"/>
  <c r="T150" i="24"/>
  <c r="T154" i="24"/>
  <c r="T158" i="24"/>
  <c r="T162" i="24"/>
  <c r="V162" i="24" s="1"/>
  <c r="T166" i="24"/>
  <c r="T170" i="24"/>
  <c r="T174" i="24"/>
  <c r="T178" i="24"/>
  <c r="T182" i="24"/>
  <c r="T186" i="24"/>
  <c r="T190" i="24"/>
  <c r="T194" i="24"/>
  <c r="T198" i="24"/>
  <c r="V199" i="24"/>
  <c r="T202" i="24"/>
  <c r="V203" i="24"/>
  <c r="T206" i="24"/>
  <c r="V207" i="24"/>
  <c r="T210" i="24"/>
  <c r="V211" i="24"/>
  <c r="T214" i="24"/>
  <c r="V215" i="24"/>
  <c r="T218" i="24"/>
  <c r="V219" i="24"/>
  <c r="T222" i="24"/>
  <c r="V223" i="24"/>
  <c r="T226" i="24"/>
  <c r="V227" i="24"/>
  <c r="T230" i="24"/>
  <c r="V231" i="24"/>
  <c r="T234" i="24"/>
  <c r="V235" i="24"/>
  <c r="T238" i="24"/>
  <c r="V239" i="24"/>
  <c r="T242" i="24"/>
  <c r="T246" i="24"/>
  <c r="T250" i="24"/>
  <c r="T254" i="24"/>
  <c r="T258" i="24"/>
  <c r="T262" i="24"/>
  <c r="T266" i="24"/>
  <c r="T270" i="24"/>
  <c r="T274" i="24"/>
  <c r="T278" i="24"/>
  <c r="T282" i="24"/>
  <c r="T286" i="24"/>
  <c r="T290" i="24"/>
  <c r="T294" i="24"/>
  <c r="T298" i="24"/>
  <c r="T302" i="24"/>
  <c r="T306" i="24"/>
  <c r="T310" i="24"/>
  <c r="T314" i="24"/>
  <c r="T318" i="24"/>
  <c r="T322" i="24"/>
  <c r="T326" i="24"/>
  <c r="T330" i="24"/>
  <c r="T334" i="24"/>
  <c r="T338" i="24"/>
  <c r="T342" i="24"/>
  <c r="T346" i="24"/>
  <c r="T350" i="24"/>
  <c r="T354" i="24"/>
  <c r="T358" i="24"/>
  <c r="T362" i="24"/>
  <c r="T366" i="24"/>
  <c r="T370" i="24"/>
  <c r="T374" i="24"/>
  <c r="T378" i="24"/>
  <c r="T382" i="24"/>
  <c r="T386" i="24"/>
  <c r="T390" i="24"/>
  <c r="T394" i="24"/>
  <c r="T398" i="24"/>
  <c r="T402" i="24"/>
  <c r="T406" i="24"/>
  <c r="T410" i="24"/>
  <c r="T414" i="24"/>
  <c r="T418" i="24"/>
  <c r="T422" i="24"/>
  <c r="T426" i="24"/>
  <c r="T430" i="24"/>
  <c r="T434" i="24"/>
  <c r="T438" i="24"/>
  <c r="T442" i="24"/>
  <c r="T446" i="24"/>
  <c r="U450" i="24"/>
  <c r="T450" i="24"/>
  <c r="T455" i="24"/>
  <c r="S458" i="24"/>
  <c r="V458" i="24" s="1"/>
  <c r="S459" i="24"/>
  <c r="V459" i="24" s="1"/>
  <c r="U466" i="24"/>
  <c r="T466" i="24"/>
  <c r="T471" i="24"/>
  <c r="S474" i="24"/>
  <c r="V474" i="24" s="1"/>
  <c r="S475" i="24"/>
  <c r="V475" i="24" s="1"/>
  <c r="U482" i="24"/>
  <c r="T482" i="24"/>
  <c r="T487" i="24"/>
  <c r="S490" i="24"/>
  <c r="V490" i="24" s="1"/>
  <c r="S491" i="24"/>
  <c r="V491" i="24" s="1"/>
  <c r="U498" i="24"/>
  <c r="T498" i="24"/>
  <c r="T503" i="24"/>
  <c r="S506" i="24"/>
  <c r="V506" i="24" s="1"/>
  <c r="S507" i="24"/>
  <c r="V507" i="24" s="1"/>
  <c r="U514" i="24"/>
  <c r="T514" i="24"/>
  <c r="T519" i="24"/>
  <c r="S522" i="24"/>
  <c r="V522" i="24" s="1"/>
  <c r="S523" i="24"/>
  <c r="V523" i="24" s="1"/>
  <c r="U530" i="24"/>
  <c r="T530" i="24"/>
  <c r="T535" i="24"/>
  <c r="S538" i="24"/>
  <c r="V538" i="24" s="1"/>
  <c r="S539" i="24"/>
  <c r="V539" i="24" s="1"/>
  <c r="U546" i="24"/>
  <c r="T546" i="24"/>
  <c r="T551" i="24"/>
  <c r="S554" i="24"/>
  <c r="V554" i="24" s="1"/>
  <c r="S555" i="24"/>
  <c r="V555" i="24" s="1"/>
  <c r="U562" i="24"/>
  <c r="T562" i="24"/>
  <c r="T567" i="24"/>
  <c r="S570" i="24"/>
  <c r="V570" i="24" s="1"/>
  <c r="S571" i="24"/>
  <c r="V571" i="24" s="1"/>
  <c r="U578" i="24"/>
  <c r="T578" i="24"/>
  <c r="T583" i="24"/>
  <c r="S586" i="24"/>
  <c r="V586" i="24" s="1"/>
  <c r="S587" i="24"/>
  <c r="V587" i="24" s="1"/>
  <c r="U594" i="24"/>
  <c r="T594" i="24"/>
  <c r="T599" i="24"/>
  <c r="S602" i="24"/>
  <c r="V602" i="24" s="1"/>
  <c r="S603" i="24"/>
  <c r="V603" i="24" s="1"/>
  <c r="S6" i="25"/>
  <c r="V6" i="25" s="1"/>
  <c r="T17" i="25"/>
  <c r="S18" i="25"/>
  <c r="V18" i="25" s="1"/>
  <c r="T21" i="25"/>
  <c r="S22" i="25"/>
  <c r="V22" i="25" s="1"/>
  <c r="T25" i="25"/>
  <c r="S26" i="25"/>
  <c r="V26" i="25" s="1"/>
  <c r="U33" i="25"/>
  <c r="T33" i="25"/>
  <c r="T38" i="25"/>
  <c r="S41" i="25"/>
  <c r="V41" i="25" s="1"/>
  <c r="S42" i="25"/>
  <c r="V42" i="25" s="1"/>
  <c r="AG9" i="12" s="1"/>
  <c r="U49" i="25"/>
  <c r="T49" i="25"/>
  <c r="T54" i="25"/>
  <c r="S57" i="25"/>
  <c r="V57" i="25" s="1"/>
  <c r="S58" i="25"/>
  <c r="V58" i="25" s="1"/>
  <c r="AG13" i="41" s="1"/>
  <c r="U65" i="25"/>
  <c r="T65" i="25"/>
  <c r="T70" i="25"/>
  <c r="S73" i="25"/>
  <c r="V73" i="25" s="1"/>
  <c r="S74" i="25"/>
  <c r="V74" i="25" s="1"/>
  <c r="U81" i="25"/>
  <c r="T81" i="25"/>
  <c r="T86" i="25"/>
  <c r="S89" i="25"/>
  <c r="V89" i="25" s="1"/>
  <c r="S90" i="25"/>
  <c r="V90" i="25" s="1"/>
  <c r="U97" i="25"/>
  <c r="T97" i="25"/>
  <c r="T102" i="25"/>
  <c r="S105" i="25"/>
  <c r="V105" i="25" s="1"/>
  <c r="AG21" i="12" s="1"/>
  <c r="S106" i="25"/>
  <c r="V106" i="25" s="1"/>
  <c r="U113" i="25"/>
  <c r="T113" i="25"/>
  <c r="T118" i="25"/>
  <c r="S30" i="41"/>
  <c r="AG30" i="12"/>
  <c r="S30" i="12"/>
  <c r="AG30" i="41"/>
  <c r="S121" i="25"/>
  <c r="V121" i="25" s="1"/>
  <c r="S122" i="25"/>
  <c r="V122" i="25" s="1"/>
  <c r="U129" i="25"/>
  <c r="T129" i="25"/>
  <c r="T134" i="25"/>
  <c r="S26" i="12"/>
  <c r="AG26" i="41"/>
  <c r="S137" i="25"/>
  <c r="V137" i="25" s="1"/>
  <c r="S138" i="25"/>
  <c r="V138" i="25" s="1"/>
  <c r="S26" i="41" s="1"/>
  <c r="U145" i="25"/>
  <c r="T145" i="25"/>
  <c r="T150" i="25"/>
  <c r="S153" i="25"/>
  <c r="V153" i="25" s="1"/>
  <c r="S154" i="25"/>
  <c r="V154" i="25" s="1"/>
  <c r="S28" i="12" s="1"/>
  <c r="U161" i="25"/>
  <c r="T161" i="25"/>
  <c r="T166" i="25"/>
  <c r="S169" i="25"/>
  <c r="V169" i="25" s="1"/>
  <c r="S170" i="25"/>
  <c r="V170" i="25" s="1"/>
  <c r="U177" i="25"/>
  <c r="T177" i="25"/>
  <c r="V177" i="25" s="1"/>
  <c r="T182" i="25"/>
  <c r="S185" i="25"/>
  <c r="V185" i="25" s="1"/>
  <c r="S186" i="25"/>
  <c r="V186" i="25" s="1"/>
  <c r="U193" i="25"/>
  <c r="T193" i="25"/>
  <c r="V193" i="25" s="1"/>
  <c r="T198" i="25"/>
  <c r="AG37" i="12"/>
  <c r="S37" i="12"/>
  <c r="S201" i="25"/>
  <c r="V201" i="25" s="1"/>
  <c r="AG37" i="41" s="1"/>
  <c r="S202" i="25"/>
  <c r="V202" i="25" s="1"/>
  <c r="U389" i="25"/>
  <c r="T389" i="25"/>
  <c r="T394" i="25"/>
  <c r="S397" i="25"/>
  <c r="V397" i="25" s="1"/>
  <c r="S398" i="25"/>
  <c r="V398" i="25" s="1"/>
  <c r="U405" i="25"/>
  <c r="T405" i="25"/>
  <c r="T410" i="25"/>
  <c r="S413" i="25"/>
  <c r="V413" i="25" s="1"/>
  <c r="S414" i="25"/>
  <c r="V414" i="25" s="1"/>
  <c r="U421" i="25"/>
  <c r="T421" i="25"/>
  <c r="T426" i="25"/>
  <c r="S429" i="25"/>
  <c r="V429" i="25" s="1"/>
  <c r="S430" i="25"/>
  <c r="V430" i="25" s="1"/>
  <c r="U437" i="25"/>
  <c r="T437" i="25"/>
  <c r="T442" i="25"/>
  <c r="S445" i="25"/>
  <c r="V445" i="25" s="1"/>
  <c r="S446" i="25"/>
  <c r="V446" i="25" s="1"/>
  <c r="U453" i="25"/>
  <c r="T453" i="25"/>
  <c r="T458" i="25"/>
  <c r="S461" i="25"/>
  <c r="V461" i="25" s="1"/>
  <c r="S462" i="25"/>
  <c r="V462" i="25" s="1"/>
  <c r="U469" i="25"/>
  <c r="T469" i="25"/>
  <c r="T474" i="25"/>
  <c r="S477" i="25"/>
  <c r="V477" i="25" s="1"/>
  <c r="S478" i="25"/>
  <c r="V478" i="25" s="1"/>
  <c r="U485" i="25"/>
  <c r="T485" i="25"/>
  <c r="T490" i="25"/>
  <c r="S493" i="25"/>
  <c r="V493" i="25" s="1"/>
  <c r="S494" i="25"/>
  <c r="V494" i="25" s="1"/>
  <c r="U501" i="25"/>
  <c r="T501" i="25"/>
  <c r="T506" i="25"/>
  <c r="S509" i="25"/>
  <c r="V509" i="25" s="1"/>
  <c r="S510" i="25"/>
  <c r="V510" i="25" s="1"/>
  <c r="U517" i="25"/>
  <c r="T517" i="25"/>
  <c r="T522" i="25"/>
  <c r="S525" i="25"/>
  <c r="V525" i="25" s="1"/>
  <c r="S526" i="25"/>
  <c r="V526" i="25" s="1"/>
  <c r="U533" i="25"/>
  <c r="T533" i="25"/>
  <c r="T538" i="25"/>
  <c r="S541" i="25"/>
  <c r="V541" i="25" s="1"/>
  <c r="S542" i="25"/>
  <c r="V542" i="25" s="1"/>
  <c r="U549" i="25"/>
  <c r="T549" i="25"/>
  <c r="T554" i="25"/>
  <c r="S557" i="25"/>
  <c r="V557" i="25" s="1"/>
  <c r="S558" i="25"/>
  <c r="V558" i="25" s="1"/>
  <c r="U565" i="25"/>
  <c r="T565" i="25"/>
  <c r="T570" i="25"/>
  <c r="S573" i="25"/>
  <c r="V573" i="25" s="1"/>
  <c r="S574" i="25"/>
  <c r="V574" i="25" s="1"/>
  <c r="U581" i="25"/>
  <c r="T581" i="25"/>
  <c r="T586" i="25"/>
  <c r="S589" i="25"/>
  <c r="V589" i="25" s="1"/>
  <c r="S590" i="25"/>
  <c r="V590" i="25" s="1"/>
  <c r="U597" i="25"/>
  <c r="T597" i="25"/>
  <c r="T602" i="25"/>
  <c r="S605" i="25"/>
  <c r="V605" i="25" s="1"/>
  <c r="U12" i="26"/>
  <c r="T12" i="26"/>
  <c r="V12" i="26" s="1"/>
  <c r="T14" i="26"/>
  <c r="T29" i="26"/>
  <c r="S32" i="26"/>
  <c r="V32" i="26" s="1"/>
  <c r="S33" i="26"/>
  <c r="V33" i="26" s="1"/>
  <c r="U40" i="26"/>
  <c r="T40" i="26"/>
  <c r="T45" i="26"/>
  <c r="S48" i="26"/>
  <c r="V48" i="26" s="1"/>
  <c r="S49" i="26"/>
  <c r="V49" i="26" s="1"/>
  <c r="U60" i="26"/>
  <c r="T60" i="26"/>
  <c r="V60" i="26" s="1"/>
  <c r="T65" i="26"/>
  <c r="S68" i="26"/>
  <c r="V68" i="26" s="1"/>
  <c r="S69" i="26"/>
  <c r="V69" i="26" s="1"/>
  <c r="U76" i="26"/>
  <c r="T76" i="26"/>
  <c r="T81" i="26"/>
  <c r="S84" i="26"/>
  <c r="V84" i="26" s="1"/>
  <c r="S85" i="26"/>
  <c r="V85" i="26" s="1"/>
  <c r="U92" i="26"/>
  <c r="T92" i="26"/>
  <c r="V92" i="26" s="1"/>
  <c r="T97" i="26"/>
  <c r="S100" i="26"/>
  <c r="V100" i="26" s="1"/>
  <c r="S101" i="26"/>
  <c r="V101" i="26" s="1"/>
  <c r="U108" i="26"/>
  <c r="T108" i="26"/>
  <c r="T113" i="26"/>
  <c r="S116" i="26"/>
  <c r="V116" i="26" s="1"/>
  <c r="S117" i="26"/>
  <c r="V117" i="26" s="1"/>
  <c r="U124" i="26"/>
  <c r="T124" i="26"/>
  <c r="V124" i="26" s="1"/>
  <c r="T129" i="26"/>
  <c r="S132" i="26"/>
  <c r="V132" i="26" s="1"/>
  <c r="S133" i="26"/>
  <c r="V133" i="26" s="1"/>
  <c r="U140" i="26"/>
  <c r="T140" i="26"/>
  <c r="U144" i="26"/>
  <c r="T144" i="26"/>
  <c r="T149" i="26"/>
  <c r="S152" i="26"/>
  <c r="V152" i="26" s="1"/>
  <c r="S153" i="26"/>
  <c r="V153" i="26" s="1"/>
  <c r="U160" i="26"/>
  <c r="T160" i="26"/>
  <c r="V160" i="26" s="1"/>
  <c r="T165" i="26"/>
  <c r="S168" i="26"/>
  <c r="V168" i="26" s="1"/>
  <c r="S169" i="26"/>
  <c r="V169" i="26" s="1"/>
  <c r="U176" i="26"/>
  <c r="T176" i="26"/>
  <c r="T181" i="26"/>
  <c r="S184" i="26"/>
  <c r="V184" i="26" s="1"/>
  <c r="S185" i="26"/>
  <c r="V185" i="26" s="1"/>
  <c r="U192" i="26"/>
  <c r="T192" i="26"/>
  <c r="V192" i="26" s="1"/>
  <c r="T197" i="26"/>
  <c r="S200" i="26"/>
  <c r="V200" i="26" s="1"/>
  <c r="S201" i="26"/>
  <c r="V201" i="26" s="1"/>
  <c r="U208" i="26"/>
  <c r="T208" i="26"/>
  <c r="T213" i="26"/>
  <c r="S216" i="26"/>
  <c r="V216" i="26" s="1"/>
  <c r="S217" i="26"/>
  <c r="V217" i="26" s="1"/>
  <c r="S220" i="26"/>
  <c r="V220" i="26" s="1"/>
  <c r="S221" i="26"/>
  <c r="V221" i="26" s="1"/>
  <c r="S224" i="26"/>
  <c r="V224" i="26" s="1"/>
  <c r="S225" i="26"/>
  <c r="V225" i="26" s="1"/>
  <c r="S228" i="26"/>
  <c r="V228" i="26" s="1"/>
  <c r="S229" i="26"/>
  <c r="V229" i="26" s="1"/>
  <c r="S232" i="26"/>
  <c r="V232" i="26" s="1"/>
  <c r="S233" i="26"/>
  <c r="V233" i="26" s="1"/>
  <c r="S236" i="26"/>
  <c r="V236" i="26" s="1"/>
  <c r="S237" i="26"/>
  <c r="V237" i="26" s="1"/>
  <c r="S240" i="26"/>
  <c r="V240" i="26" s="1"/>
  <c r="S241" i="26"/>
  <c r="V241" i="26" s="1"/>
  <c r="S244" i="26"/>
  <c r="V244" i="26" s="1"/>
  <c r="S245" i="26"/>
  <c r="V245" i="26" s="1"/>
  <c r="S248" i="26"/>
  <c r="V248" i="26" s="1"/>
  <c r="S249" i="26"/>
  <c r="V249" i="26" s="1"/>
  <c r="S252" i="26"/>
  <c r="V252" i="26" s="1"/>
  <c r="S253" i="26"/>
  <c r="V253" i="26" s="1"/>
  <c r="S256" i="26"/>
  <c r="V256" i="26" s="1"/>
  <c r="S257" i="26"/>
  <c r="V257" i="26" s="1"/>
  <c r="S260" i="26"/>
  <c r="V260" i="26" s="1"/>
  <c r="S261" i="26"/>
  <c r="V261" i="26" s="1"/>
  <c r="S264" i="26"/>
  <c r="V264" i="26" s="1"/>
  <c r="S265" i="26"/>
  <c r="V265" i="26" s="1"/>
  <c r="S268" i="26"/>
  <c r="V268" i="26" s="1"/>
  <c r="S269" i="26"/>
  <c r="V269" i="26" s="1"/>
  <c r="S272" i="26"/>
  <c r="V272" i="26" s="1"/>
  <c r="S273" i="26"/>
  <c r="V273" i="26" s="1"/>
  <c r="S276" i="26"/>
  <c r="V276" i="26" s="1"/>
  <c r="S277" i="26"/>
  <c r="V277" i="26" s="1"/>
  <c r="S280" i="26"/>
  <c r="V280" i="26" s="1"/>
  <c r="S281" i="26"/>
  <c r="V281" i="26" s="1"/>
  <c r="S284" i="26"/>
  <c r="V284" i="26" s="1"/>
  <c r="S285" i="26"/>
  <c r="V285" i="26" s="1"/>
  <c r="S288" i="26"/>
  <c r="V288" i="26" s="1"/>
  <c r="S289" i="26"/>
  <c r="V289" i="26" s="1"/>
  <c r="S292" i="26"/>
  <c r="V292" i="26" s="1"/>
  <c r="S293" i="26"/>
  <c r="V293" i="26" s="1"/>
  <c r="S296" i="26"/>
  <c r="V296" i="26" s="1"/>
  <c r="S297" i="26"/>
  <c r="V297" i="26" s="1"/>
  <c r="S300" i="26"/>
  <c r="V300" i="26" s="1"/>
  <c r="S301" i="26"/>
  <c r="V301" i="26" s="1"/>
  <c r="S304" i="26"/>
  <c r="V304" i="26" s="1"/>
  <c r="S305" i="26"/>
  <c r="V305" i="26" s="1"/>
  <c r="S308" i="26"/>
  <c r="V308" i="26" s="1"/>
  <c r="S309" i="26"/>
  <c r="V309" i="26" s="1"/>
  <c r="S312" i="26"/>
  <c r="V312" i="26" s="1"/>
  <c r="S313" i="26"/>
  <c r="V313" i="26" s="1"/>
  <c r="S316" i="26"/>
  <c r="V316" i="26" s="1"/>
  <c r="S317" i="26"/>
  <c r="V317" i="26" s="1"/>
  <c r="S320" i="26"/>
  <c r="V320" i="26" s="1"/>
  <c r="S321" i="26"/>
  <c r="V321" i="26" s="1"/>
  <c r="S324" i="26"/>
  <c r="V324" i="26" s="1"/>
  <c r="S325" i="26"/>
  <c r="V325" i="26" s="1"/>
  <c r="S328" i="26"/>
  <c r="V328" i="26" s="1"/>
  <c r="S329" i="26"/>
  <c r="V329" i="26" s="1"/>
  <c r="S332" i="26"/>
  <c r="V332" i="26" s="1"/>
  <c r="S333" i="26"/>
  <c r="V333" i="26" s="1"/>
  <c r="S336" i="26"/>
  <c r="V336" i="26" s="1"/>
  <c r="S337" i="26"/>
  <c r="V337" i="26" s="1"/>
  <c r="S340" i="26"/>
  <c r="V340" i="26" s="1"/>
  <c r="S341" i="26"/>
  <c r="V341" i="26" s="1"/>
  <c r="S344" i="26"/>
  <c r="V344" i="26" s="1"/>
  <c r="S345" i="26"/>
  <c r="V345" i="26" s="1"/>
  <c r="S348" i="26"/>
  <c r="V348" i="26" s="1"/>
  <c r="S349" i="26"/>
  <c r="V349" i="26" s="1"/>
  <c r="S352" i="26"/>
  <c r="V352" i="26" s="1"/>
  <c r="S353" i="26"/>
  <c r="V353" i="26" s="1"/>
  <c r="S356" i="26"/>
  <c r="V356" i="26" s="1"/>
  <c r="S357" i="26"/>
  <c r="V357" i="26" s="1"/>
  <c r="S360" i="26"/>
  <c r="V360" i="26" s="1"/>
  <c r="AH20" i="41" s="1"/>
  <c r="S361" i="26"/>
  <c r="V361" i="26" s="1"/>
  <c r="S364" i="26"/>
  <c r="V364" i="26" s="1"/>
  <c r="S365" i="26"/>
  <c r="V365" i="26" s="1"/>
  <c r="S368" i="26"/>
  <c r="V368" i="26" s="1"/>
  <c r="S369" i="26"/>
  <c r="V369" i="26" s="1"/>
  <c r="S372" i="26"/>
  <c r="V372" i="26" s="1"/>
  <c r="S373" i="26"/>
  <c r="V373" i="26" s="1"/>
  <c r="S376" i="26"/>
  <c r="V376" i="26" s="1"/>
  <c r="S377" i="26"/>
  <c r="V377" i="26" s="1"/>
  <c r="S380" i="26"/>
  <c r="V380" i="26" s="1"/>
  <c r="S381" i="26"/>
  <c r="V381" i="26" s="1"/>
  <c r="S384" i="26"/>
  <c r="V384" i="26" s="1"/>
  <c r="S385" i="26"/>
  <c r="V385" i="26" s="1"/>
  <c r="S388" i="26"/>
  <c r="V388" i="26" s="1"/>
  <c r="S389" i="26"/>
  <c r="V389" i="26" s="1"/>
  <c r="S392" i="26"/>
  <c r="V392" i="26" s="1"/>
  <c r="S393" i="26"/>
  <c r="V393" i="26" s="1"/>
  <c r="S396" i="26"/>
  <c r="V396" i="26" s="1"/>
  <c r="S397" i="26"/>
  <c r="V397" i="26" s="1"/>
  <c r="U404" i="26"/>
  <c r="T404" i="26"/>
  <c r="T409" i="26"/>
  <c r="S412" i="26"/>
  <c r="V412" i="26" s="1"/>
  <c r="S413" i="26"/>
  <c r="V413" i="26" s="1"/>
  <c r="U420" i="26"/>
  <c r="T420" i="26"/>
  <c r="V420" i="26" s="1"/>
  <c r="T425" i="26"/>
  <c r="S428" i="26"/>
  <c r="V428" i="26" s="1"/>
  <c r="S429" i="26"/>
  <c r="V429" i="26" s="1"/>
  <c r="U436" i="26"/>
  <c r="T436" i="26"/>
  <c r="T441" i="26"/>
  <c r="S444" i="26"/>
  <c r="V444" i="26" s="1"/>
  <c r="S445" i="26"/>
  <c r="V445" i="26" s="1"/>
  <c r="U452" i="26"/>
  <c r="T452" i="26"/>
  <c r="V452" i="26" s="1"/>
  <c r="T457" i="26"/>
  <c r="S460" i="26"/>
  <c r="V460" i="26" s="1"/>
  <c r="S461" i="26"/>
  <c r="V461" i="26" s="1"/>
  <c r="U468" i="26"/>
  <c r="T468" i="26"/>
  <c r="V468" i="26" s="1"/>
  <c r="T473" i="26"/>
  <c r="S476" i="26"/>
  <c r="V476" i="26" s="1"/>
  <c r="S477" i="26"/>
  <c r="V477" i="26" s="1"/>
  <c r="U484" i="26"/>
  <c r="T484" i="26"/>
  <c r="T489" i="26"/>
  <c r="S492" i="26"/>
  <c r="V492" i="26" s="1"/>
  <c r="S493" i="26"/>
  <c r="V493" i="26" s="1"/>
  <c r="U500" i="26"/>
  <c r="T500" i="26"/>
  <c r="V500" i="26" s="1"/>
  <c r="T505" i="26"/>
  <c r="S508" i="26"/>
  <c r="V508" i="26" s="1"/>
  <c r="S509" i="26"/>
  <c r="V509" i="26" s="1"/>
  <c r="U516" i="26"/>
  <c r="T516" i="26"/>
  <c r="V516" i="26" s="1"/>
  <c r="T521" i="26"/>
  <c r="S524" i="26"/>
  <c r="V524" i="26" s="1"/>
  <c r="S525" i="26"/>
  <c r="V525" i="26" s="1"/>
  <c r="U532" i="26"/>
  <c r="T532" i="26"/>
  <c r="V532" i="26" s="1"/>
  <c r="T537" i="26"/>
  <c r="S540" i="26"/>
  <c r="V540" i="26" s="1"/>
  <c r="S541" i="26"/>
  <c r="V541" i="26" s="1"/>
  <c r="U548" i="26"/>
  <c r="T548" i="26"/>
  <c r="V548" i="26" s="1"/>
  <c r="T553" i="26"/>
  <c r="S556" i="26"/>
  <c r="V556" i="26" s="1"/>
  <c r="S557" i="26"/>
  <c r="V557" i="26" s="1"/>
  <c r="U564" i="26"/>
  <c r="T564" i="26"/>
  <c r="V564" i="26" s="1"/>
  <c r="T569" i="26"/>
  <c r="S572" i="26"/>
  <c r="V572" i="26" s="1"/>
  <c r="S573" i="26"/>
  <c r="V573" i="26" s="1"/>
  <c r="U580" i="26"/>
  <c r="T580" i="26"/>
  <c r="V580" i="26" s="1"/>
  <c r="T585" i="26"/>
  <c r="S588" i="26"/>
  <c r="V588" i="26" s="1"/>
  <c r="S589" i="26"/>
  <c r="V589" i="26" s="1"/>
  <c r="U596" i="26"/>
  <c r="T596" i="26"/>
  <c r="T601" i="26"/>
  <c r="S604" i="26"/>
  <c r="V604" i="26" s="1"/>
  <c r="S605" i="26"/>
  <c r="V605" i="26" s="1"/>
  <c r="S5" i="27"/>
  <c r="V5" i="27" s="1"/>
  <c r="T28" i="27"/>
  <c r="U9" i="41"/>
  <c r="AI9" i="12"/>
  <c r="U9" i="12"/>
  <c r="AI9" i="41"/>
  <c r="U39" i="27"/>
  <c r="T39" i="27"/>
  <c r="T44" i="27"/>
  <c r="U14" i="12"/>
  <c r="AI14" i="41"/>
  <c r="U14" i="41"/>
  <c r="AI14" i="12"/>
  <c r="U51" i="27"/>
  <c r="T51" i="27"/>
  <c r="S63" i="27"/>
  <c r="V63" i="27" s="1"/>
  <c r="U67" i="27"/>
  <c r="T67" i="27"/>
  <c r="S79" i="27"/>
  <c r="V79" i="27" s="1"/>
  <c r="AI16" i="12" s="1"/>
  <c r="U83" i="27"/>
  <c r="T83" i="27"/>
  <c r="V92" i="27"/>
  <c r="S95" i="27"/>
  <c r="V95" i="27" s="1"/>
  <c r="U99" i="27"/>
  <c r="T99" i="27"/>
  <c r="S107" i="27"/>
  <c r="V107" i="27" s="1"/>
  <c r="U22" i="12" s="1"/>
  <c r="U111" i="27"/>
  <c r="T111" i="27"/>
  <c r="S123" i="27"/>
  <c r="V123" i="27" s="1"/>
  <c r="I104" i="20" s="1"/>
  <c r="U127" i="27"/>
  <c r="T127" i="27"/>
  <c r="AI25" i="12"/>
  <c r="U25" i="12"/>
  <c r="AI25" i="41"/>
  <c r="U25" i="41"/>
  <c r="S139" i="27"/>
  <c r="V139" i="27" s="1"/>
  <c r="U143" i="27"/>
  <c r="T143" i="27"/>
  <c r="U159" i="27"/>
  <c r="T159" i="27"/>
  <c r="AI37" i="12"/>
  <c r="U37" i="12"/>
  <c r="AI37" i="41"/>
  <c r="U37" i="41"/>
  <c r="S183" i="27"/>
  <c r="V183" i="27" s="1"/>
  <c r="AI31" i="12" s="1"/>
  <c r="U187" i="27"/>
  <c r="T187" i="27"/>
  <c r="S195" i="27"/>
  <c r="V195" i="27" s="1"/>
  <c r="U199" i="27"/>
  <c r="T199" i="27"/>
  <c r="S223" i="27"/>
  <c r="V223" i="27" s="1"/>
  <c r="U227" i="27"/>
  <c r="T227" i="27"/>
  <c r="S239" i="27"/>
  <c r="V239" i="27" s="1"/>
  <c r="U243" i="27"/>
  <c r="T243" i="27"/>
  <c r="U259" i="27"/>
  <c r="T259" i="27"/>
  <c r="S271" i="27"/>
  <c r="V271" i="27" s="1"/>
  <c r="U275" i="27"/>
  <c r="T275" i="27"/>
  <c r="S287" i="27"/>
  <c r="V287" i="27" s="1"/>
  <c r="U291" i="27"/>
  <c r="T291" i="27"/>
  <c r="S303" i="27"/>
  <c r="V303" i="27" s="1"/>
  <c r="I42" i="20" s="1"/>
  <c r="U307" i="27"/>
  <c r="T307" i="27"/>
  <c r="S319" i="27"/>
  <c r="V319" i="27" s="1"/>
  <c r="U323" i="27"/>
  <c r="T323" i="27"/>
  <c r="S335" i="27"/>
  <c r="V335" i="27" s="1"/>
  <c r="U339" i="27"/>
  <c r="T339" i="27"/>
  <c r="S351" i="27"/>
  <c r="V351" i="27" s="1"/>
  <c r="U355" i="27"/>
  <c r="T355" i="27"/>
  <c r="S367" i="27"/>
  <c r="V367" i="27" s="1"/>
  <c r="U371" i="27"/>
  <c r="T371" i="27"/>
  <c r="S383" i="27"/>
  <c r="V383" i="27" s="1"/>
  <c r="U387" i="27"/>
  <c r="T387" i="27"/>
  <c r="U403" i="27"/>
  <c r="T403" i="27"/>
  <c r="S415" i="27"/>
  <c r="V415" i="27" s="1"/>
  <c r="U419" i="27"/>
  <c r="T419" i="27"/>
  <c r="U435" i="27"/>
  <c r="T435" i="27"/>
  <c r="U451" i="27"/>
  <c r="T451" i="27"/>
  <c r="S463" i="27"/>
  <c r="V463" i="27" s="1"/>
  <c r="U467" i="27"/>
  <c r="T467" i="27"/>
  <c r="U483" i="27"/>
  <c r="T483" i="27"/>
  <c r="S495" i="27"/>
  <c r="V495" i="27" s="1"/>
  <c r="U499" i="27"/>
  <c r="T499" i="27"/>
  <c r="S511" i="27"/>
  <c r="V511" i="27" s="1"/>
  <c r="U515" i="27"/>
  <c r="T515" i="27"/>
  <c r="S527" i="27"/>
  <c r="V527" i="27" s="1"/>
  <c r="U531" i="27"/>
  <c r="T531" i="27"/>
  <c r="S543" i="27"/>
  <c r="V543" i="27" s="1"/>
  <c r="U547" i="27"/>
  <c r="T547" i="27"/>
  <c r="S559" i="27"/>
  <c r="V559" i="27" s="1"/>
  <c r="U563" i="27"/>
  <c r="T563" i="27"/>
  <c r="S575" i="27"/>
  <c r="V575" i="27" s="1"/>
  <c r="U579" i="27"/>
  <c r="T579" i="27"/>
  <c r="U595" i="27"/>
  <c r="T595" i="27"/>
  <c r="S6" i="28"/>
  <c r="V6" i="28" s="1"/>
  <c r="AJ9" i="12"/>
  <c r="V9" i="12"/>
  <c r="AJ9" i="41"/>
  <c r="V9" i="41"/>
  <c r="U29" i="28"/>
  <c r="T29" i="28"/>
  <c r="V10" i="12"/>
  <c r="AJ10" i="41"/>
  <c r="V10" i="41"/>
  <c r="AJ10" i="12"/>
  <c r="S41" i="28"/>
  <c r="V41" i="28" s="1"/>
  <c r="AJ11" i="12" s="1"/>
  <c r="U45" i="28"/>
  <c r="T45" i="28"/>
  <c r="S53" i="28"/>
  <c r="V53" i="28" s="1"/>
  <c r="V12" i="12" s="1"/>
  <c r="U57" i="28"/>
  <c r="T57" i="28"/>
  <c r="S69" i="28"/>
  <c r="V69" i="28" s="1"/>
  <c r="U73" i="28"/>
  <c r="T73" i="28"/>
  <c r="S85" i="28"/>
  <c r="V85" i="28" s="1"/>
  <c r="AJ16" i="12" s="1"/>
  <c r="U89" i="28"/>
  <c r="T89" i="28"/>
  <c r="U105" i="28"/>
  <c r="T105" i="28"/>
  <c r="S117" i="28"/>
  <c r="V117" i="28" s="1"/>
  <c r="AJ19" i="12" s="1"/>
  <c r="U121" i="28"/>
  <c r="T121" i="28"/>
  <c r="V126" i="28"/>
  <c r="AJ14" i="41" s="1"/>
  <c r="S129" i="28"/>
  <c r="V129" i="28" s="1"/>
  <c r="V20" i="41" s="1"/>
  <c r="U133" i="28"/>
  <c r="T133" i="28"/>
  <c r="U149" i="28"/>
  <c r="T149" i="28"/>
  <c r="S161" i="28"/>
  <c r="V161" i="28" s="1"/>
  <c r="AJ21" i="41" s="1"/>
  <c r="V25" i="12"/>
  <c r="AJ25" i="41"/>
  <c r="V25" i="41"/>
  <c r="AJ25" i="12"/>
  <c r="U165" i="28"/>
  <c r="T165" i="28"/>
  <c r="S177" i="28"/>
  <c r="V177" i="28" s="1"/>
  <c r="AJ26" i="41" s="1"/>
  <c r="U191" i="28"/>
  <c r="T191" i="28"/>
  <c r="S191" i="28"/>
  <c r="V191" i="28" s="1"/>
  <c r="U207" i="28"/>
  <c r="T207" i="28"/>
  <c r="S207" i="28"/>
  <c r="V207" i="28" s="1"/>
  <c r="U223" i="28"/>
  <c r="T223" i="28"/>
  <c r="S223" i="28"/>
  <c r="V223" i="28" s="1"/>
  <c r="U239" i="28"/>
  <c r="T239" i="28"/>
  <c r="S239" i="28"/>
  <c r="V239" i="28" s="1"/>
  <c r="U255" i="28"/>
  <c r="T255" i="28"/>
  <c r="S255" i="28"/>
  <c r="V255" i="28" s="1"/>
  <c r="U271" i="28"/>
  <c r="T271" i="28"/>
  <c r="S271" i="28"/>
  <c r="V271" i="28" s="1"/>
  <c r="U287" i="28"/>
  <c r="T287" i="28"/>
  <c r="S287" i="28"/>
  <c r="V287" i="28" s="1"/>
  <c r="U303" i="28"/>
  <c r="T303" i="28"/>
  <c r="S303" i="28"/>
  <c r="V303" i="28" s="1"/>
  <c r="U319" i="28"/>
  <c r="T319" i="28"/>
  <c r="S319" i="28"/>
  <c r="V319" i="28" s="1"/>
  <c r="U335" i="28"/>
  <c r="T335" i="28"/>
  <c r="S335" i="28"/>
  <c r="V335" i="28" s="1"/>
  <c r="U351" i="28"/>
  <c r="T351" i="28"/>
  <c r="S351" i="28"/>
  <c r="V351" i="28" s="1"/>
  <c r="U367" i="28"/>
  <c r="T367" i="28"/>
  <c r="S367" i="28"/>
  <c r="V367" i="28" s="1"/>
  <c r="U383" i="28"/>
  <c r="T383" i="28"/>
  <c r="S383" i="28"/>
  <c r="V383" i="28" s="1"/>
  <c r="U399" i="28"/>
  <c r="T399" i="28"/>
  <c r="S399" i="28"/>
  <c r="V399" i="28" s="1"/>
  <c r="U415" i="28"/>
  <c r="T415" i="28"/>
  <c r="S415" i="28"/>
  <c r="V415" i="28" s="1"/>
  <c r="U431" i="28"/>
  <c r="T431" i="28"/>
  <c r="S431" i="28"/>
  <c r="V431" i="28" s="1"/>
  <c r="T458" i="28"/>
  <c r="U458" i="28"/>
  <c r="S458" i="28"/>
  <c r="V458" i="28" s="1"/>
  <c r="U491" i="28"/>
  <c r="T491" i="28"/>
  <c r="S491" i="28"/>
  <c r="V491" i="28" s="1"/>
  <c r="T522" i="28"/>
  <c r="U522" i="28"/>
  <c r="S522" i="28"/>
  <c r="V522" i="28" s="1"/>
  <c r="U555" i="28"/>
  <c r="T555" i="28"/>
  <c r="S555" i="28"/>
  <c r="V555" i="28" s="1"/>
  <c r="W9" i="12"/>
  <c r="AK9" i="41"/>
  <c r="W9" i="41"/>
  <c r="AK9" i="12"/>
  <c r="W16" i="12"/>
  <c r="AK16" i="41"/>
  <c r="W16" i="41"/>
  <c r="AK16" i="12"/>
  <c r="U90" i="29"/>
  <c r="T90" i="29"/>
  <c r="S90" i="29"/>
  <c r="V90" i="29" s="1"/>
  <c r="AK17" i="41" s="1"/>
  <c r="U166" i="29"/>
  <c r="T166" i="29"/>
  <c r="S166" i="29"/>
  <c r="V166" i="29" s="1"/>
  <c r="U222" i="29"/>
  <c r="T222" i="29"/>
  <c r="S222" i="29"/>
  <c r="V222" i="29" s="1"/>
  <c r="U270" i="29"/>
  <c r="T270" i="29"/>
  <c r="S270" i="29"/>
  <c r="V270" i="29" s="1"/>
  <c r="U454" i="24"/>
  <c r="T454" i="24"/>
  <c r="U85" i="25"/>
  <c r="T85" i="25"/>
  <c r="U585" i="25"/>
  <c r="T585" i="25"/>
  <c r="U601" i="25"/>
  <c r="T601" i="25"/>
  <c r="U13" i="26"/>
  <c r="T13" i="26"/>
  <c r="V13" i="26" s="1"/>
  <c r="U28" i="26"/>
  <c r="T28" i="26"/>
  <c r="U80" i="26"/>
  <c r="T80" i="26"/>
  <c r="V80" i="26" s="1"/>
  <c r="U112" i="26"/>
  <c r="T112" i="26"/>
  <c r="U164" i="26"/>
  <c r="T164" i="26"/>
  <c r="V164" i="26" s="1"/>
  <c r="U212" i="26"/>
  <c r="T212" i="26"/>
  <c r="V212" i="26" s="1"/>
  <c r="U408" i="26"/>
  <c r="T408" i="26"/>
  <c r="V408" i="26" s="1"/>
  <c r="U440" i="26"/>
  <c r="T440" i="26"/>
  <c r="U472" i="26"/>
  <c r="T472" i="26"/>
  <c r="V472" i="26" s="1"/>
  <c r="AI21" i="12"/>
  <c r="U21" i="12"/>
  <c r="AI21" i="41"/>
  <c r="U21" i="41"/>
  <c r="U155" i="27"/>
  <c r="T155" i="27"/>
  <c r="U171" i="27"/>
  <c r="T171" i="27"/>
  <c r="U211" i="27"/>
  <c r="T211" i="27"/>
  <c r="U255" i="27"/>
  <c r="T255" i="27"/>
  <c r="U399" i="27"/>
  <c r="T399" i="27"/>
  <c r="U431" i="27"/>
  <c r="T431" i="27"/>
  <c r="U447" i="27"/>
  <c r="T447" i="27"/>
  <c r="U479" i="27"/>
  <c r="T479" i="27"/>
  <c r="U591" i="27"/>
  <c r="T591" i="27"/>
  <c r="U7" i="28"/>
  <c r="T7" i="28"/>
  <c r="V7" i="28" s="1"/>
  <c r="U101" i="28"/>
  <c r="T101" i="28"/>
  <c r="V125" i="28"/>
  <c r="V20" i="12" s="1"/>
  <c r="U145" i="28"/>
  <c r="T145" i="28"/>
  <c r="U243" i="28"/>
  <c r="T243" i="28"/>
  <c r="S243" i="28"/>
  <c r="V243" i="28" s="1"/>
  <c r="U275" i="28"/>
  <c r="T275" i="28"/>
  <c r="S275" i="28"/>
  <c r="V275" i="28" s="1"/>
  <c r="U291" i="28"/>
  <c r="T291" i="28"/>
  <c r="S291" i="28"/>
  <c r="V291" i="28" s="1"/>
  <c r="U307" i="28"/>
  <c r="T307" i="28"/>
  <c r="S307" i="28"/>
  <c r="V307" i="28" s="1"/>
  <c r="U323" i="28"/>
  <c r="T323" i="28"/>
  <c r="S323" i="28"/>
  <c r="V323" i="28" s="1"/>
  <c r="U339" i="28"/>
  <c r="T339" i="28"/>
  <c r="S339" i="28"/>
  <c r="V339" i="28" s="1"/>
  <c r="U355" i="28"/>
  <c r="T355" i="28"/>
  <c r="S355" i="28"/>
  <c r="V355" i="28" s="1"/>
  <c r="U371" i="28"/>
  <c r="T371" i="28"/>
  <c r="S371" i="28"/>
  <c r="V371" i="28" s="1"/>
  <c r="U387" i="28"/>
  <c r="T387" i="28"/>
  <c r="S387" i="28"/>
  <c r="V387" i="28" s="1"/>
  <c r="U403" i="28"/>
  <c r="T403" i="28"/>
  <c r="S403" i="28"/>
  <c r="V403" i="28" s="1"/>
  <c r="U419" i="28"/>
  <c r="T419" i="28"/>
  <c r="S419" i="28"/>
  <c r="V419" i="28" s="1"/>
  <c r="U435" i="28"/>
  <c r="T435" i="28"/>
  <c r="S435" i="28"/>
  <c r="V435" i="28" s="1"/>
  <c r="U443" i="28"/>
  <c r="T443" i="28"/>
  <c r="S443" i="28"/>
  <c r="V443" i="28" s="1"/>
  <c r="T474" i="28"/>
  <c r="U474" i="28"/>
  <c r="S474" i="28"/>
  <c r="V474" i="28" s="1"/>
  <c r="U507" i="28"/>
  <c r="T507" i="28"/>
  <c r="S507" i="28"/>
  <c r="V507" i="28" s="1"/>
  <c r="T538" i="28"/>
  <c r="U538" i="28"/>
  <c r="S538" i="28"/>
  <c r="V538" i="28" s="1"/>
  <c r="U603" i="28"/>
  <c r="T603" i="28"/>
  <c r="S603" i="28"/>
  <c r="V603" i="28" s="1"/>
  <c r="U34" i="29"/>
  <c r="T34" i="29"/>
  <c r="S34" i="29"/>
  <c r="V34" i="29" s="1"/>
  <c r="U150" i="29"/>
  <c r="T150" i="29"/>
  <c r="S150" i="29"/>
  <c r="U254" i="29"/>
  <c r="T254" i="29"/>
  <c r="S254" i="29"/>
  <c r="V254" i="29" s="1"/>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U8" i="12"/>
  <c r="AI8" i="41"/>
  <c r="U8" i="41"/>
  <c r="AI8" i="12"/>
  <c r="U30" i="12"/>
  <c r="AI30" i="41"/>
  <c r="U30" i="41"/>
  <c r="AI30" i="12"/>
  <c r="AI19" i="41"/>
  <c r="U19" i="41"/>
  <c r="AI19" i="12"/>
  <c r="U19"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V439" i="28" s="1"/>
  <c r="T446" i="28"/>
  <c r="U446" i="28"/>
  <c r="S455" i="28"/>
  <c r="V455" i="28" s="1"/>
  <c r="T462" i="28"/>
  <c r="U462" i="28"/>
  <c r="S471" i="28"/>
  <c r="V471" i="28" s="1"/>
  <c r="T478" i="28"/>
  <c r="U478" i="28"/>
  <c r="S487" i="28"/>
  <c r="V487" i="28" s="1"/>
  <c r="T494" i="28"/>
  <c r="U494" i="28"/>
  <c r="S503" i="28"/>
  <c r="V503" i="28" s="1"/>
  <c r="T510" i="28"/>
  <c r="U510" i="28"/>
  <c r="S519" i="28"/>
  <c r="V519" i="28" s="1"/>
  <c r="T526" i="28"/>
  <c r="U526" i="28"/>
  <c r="S535" i="28"/>
  <c r="V535" i="28" s="1"/>
  <c r="T542" i="28"/>
  <c r="U542" i="28"/>
  <c r="U551" i="28"/>
  <c r="T551" i="28"/>
  <c r="U567" i="28"/>
  <c r="T567" i="28"/>
  <c r="U583" i="28"/>
  <c r="T583" i="28"/>
  <c r="U599" i="28"/>
  <c r="T599"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78" i="29"/>
  <c r="T178" i="29"/>
  <c r="U194" i="29"/>
  <c r="T194" i="29"/>
  <c r="W30" i="41"/>
  <c r="AK30" i="12"/>
  <c r="W30" i="12"/>
  <c r="AK30" i="41"/>
  <c r="U210" i="29"/>
  <c r="T210" i="29"/>
  <c r="U218" i="29"/>
  <c r="T218" i="29"/>
  <c r="U234" i="29"/>
  <c r="T234"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55" i="28"/>
  <c r="T466" i="28"/>
  <c r="U466" i="28"/>
  <c r="T471" i="28"/>
  <c r="T482" i="28"/>
  <c r="U482" i="28"/>
  <c r="T487" i="28"/>
  <c r="T498" i="28"/>
  <c r="U498" i="28"/>
  <c r="T503" i="28"/>
  <c r="T514" i="28"/>
  <c r="U514" i="28"/>
  <c r="T519" i="28"/>
  <c r="T530" i="28"/>
  <c r="U530" i="28"/>
  <c r="T535" i="28"/>
  <c r="T546" i="28"/>
  <c r="U546" i="28"/>
  <c r="U563" i="28"/>
  <c r="T563" i="28"/>
  <c r="U579" i="28"/>
  <c r="T579" i="28"/>
  <c r="U595" i="28"/>
  <c r="T595" i="28"/>
  <c r="U15" i="29"/>
  <c r="T15" i="29"/>
  <c r="U16" i="29"/>
  <c r="T16" i="29"/>
  <c r="U17" i="29"/>
  <c r="T17" i="29"/>
  <c r="U18" i="29"/>
  <c r="T18" i="29"/>
  <c r="U19" i="29"/>
  <c r="T19" i="29"/>
  <c r="U20" i="29"/>
  <c r="T20" i="29"/>
  <c r="U21" i="29"/>
  <c r="T21" i="29"/>
  <c r="U22" i="29"/>
  <c r="T22" i="29"/>
  <c r="U23" i="29"/>
  <c r="T23" i="29"/>
  <c r="U24" i="29"/>
  <c r="T24" i="29"/>
  <c r="U25" i="29"/>
  <c r="T25" i="29"/>
  <c r="U26" i="29"/>
  <c r="T26" i="29"/>
  <c r="U42" i="29"/>
  <c r="T42" i="29"/>
  <c r="U50" i="29"/>
  <c r="T50" i="29"/>
  <c r="U66" i="29"/>
  <c r="T66" i="29"/>
  <c r="U82" i="29"/>
  <c r="T82" i="29"/>
  <c r="U98" i="29"/>
  <c r="T98" i="29"/>
  <c r="W22" i="41"/>
  <c r="AK22" i="12"/>
  <c r="W22" i="12"/>
  <c r="AK22" i="41"/>
  <c r="U114" i="29"/>
  <c r="T114" i="29"/>
  <c r="U126" i="29"/>
  <c r="T126" i="29"/>
  <c r="V126" i="29" s="1"/>
  <c r="U142" i="29"/>
  <c r="T142" i="29"/>
  <c r="U158" i="29"/>
  <c r="T158" i="29"/>
  <c r="U174" i="29"/>
  <c r="T174" i="29"/>
  <c r="W28" i="12"/>
  <c r="AK28" i="41"/>
  <c r="W28" i="41"/>
  <c r="AK28" i="12"/>
  <c r="U190" i="29"/>
  <c r="T190" i="29"/>
  <c r="V190" i="29" s="1"/>
  <c r="U206" i="29"/>
  <c r="T206" i="29"/>
  <c r="U214" i="29"/>
  <c r="T214" i="29"/>
  <c r="U230" i="29"/>
  <c r="T230" i="29"/>
  <c r="U246" i="29"/>
  <c r="T246" i="29"/>
  <c r="U262" i="29"/>
  <c r="T262" i="29"/>
  <c r="U278" i="29"/>
  <c r="T278" i="29"/>
  <c r="U294" i="29"/>
  <c r="T294" i="29"/>
  <c r="AJ28" i="12"/>
  <c r="V28" i="12"/>
  <c r="AJ28" i="41"/>
  <c r="V28" i="41"/>
  <c r="AJ30" i="41"/>
  <c r="V30" i="41"/>
  <c r="AJ30" i="12"/>
  <c r="V30" i="12"/>
  <c r="T454" i="28"/>
  <c r="U454" i="28"/>
  <c r="T470" i="28"/>
  <c r="U470" i="28"/>
  <c r="T486" i="28"/>
  <c r="U486" i="28"/>
  <c r="T502" i="28"/>
  <c r="U502" i="28"/>
  <c r="T518" i="28"/>
  <c r="U518" i="28"/>
  <c r="T534" i="28"/>
  <c r="U534" i="28"/>
  <c r="U559" i="28"/>
  <c r="T559" i="28"/>
  <c r="U575" i="28"/>
  <c r="T575" i="28"/>
  <c r="U591" i="28"/>
  <c r="T591" i="28"/>
  <c r="U8" i="29"/>
  <c r="T8" i="29"/>
  <c r="U9" i="29"/>
  <c r="T9" i="29"/>
  <c r="U38" i="29"/>
  <c r="T38" i="29"/>
  <c r="U62" i="29"/>
  <c r="T62" i="29"/>
  <c r="U78" i="29"/>
  <c r="T78" i="29"/>
  <c r="U94" i="29"/>
  <c r="T94" i="29"/>
  <c r="U110" i="29"/>
  <c r="T110" i="29"/>
  <c r="AK29" i="41"/>
  <c r="W29" i="41"/>
  <c r="AK29" i="12"/>
  <c r="W29" i="12"/>
  <c r="U138" i="29"/>
  <c r="T138" i="29"/>
  <c r="U154" i="29"/>
  <c r="T154" i="29"/>
  <c r="U170" i="29"/>
  <c r="T170" i="29"/>
  <c r="U186" i="29"/>
  <c r="T186" i="29"/>
  <c r="U202" i="29"/>
  <c r="T202" i="29"/>
  <c r="U226" i="29"/>
  <c r="T226" i="29"/>
  <c r="V226" i="29" s="1"/>
  <c r="U242" i="29"/>
  <c r="T242" i="29"/>
  <c r="U258" i="29"/>
  <c r="T258" i="29"/>
  <c r="U274" i="29"/>
  <c r="T274" i="29"/>
  <c r="U290" i="29"/>
  <c r="T290" i="29"/>
  <c r="AL12" i="41"/>
  <c r="X12" i="41"/>
  <c r="AL12" i="12"/>
  <c r="G12" i="12" s="1"/>
  <c r="X12" i="12"/>
  <c r="F12" i="12" s="1"/>
  <c r="X23" i="12"/>
  <c r="F23" i="12" s="1"/>
  <c r="AL23" i="41"/>
  <c r="X23" i="41"/>
  <c r="AL23" i="12"/>
  <c r="G23" i="12" s="1"/>
  <c r="AO7" i="41"/>
  <c r="AA7" i="41"/>
  <c r="AO7" i="12"/>
  <c r="AA7" i="12"/>
  <c r="U550" i="28"/>
  <c r="U554" i="28"/>
  <c r="U558" i="28"/>
  <c r="U562" i="28"/>
  <c r="U566" i="28"/>
  <c r="U570" i="28"/>
  <c r="U574" i="28"/>
  <c r="U578" i="28"/>
  <c r="U582" i="28"/>
  <c r="U586" i="28"/>
  <c r="U590" i="28"/>
  <c r="U594" i="28"/>
  <c r="U598" i="28"/>
  <c r="U602" i="28"/>
  <c r="U6" i="29"/>
  <c r="U7" i="29"/>
  <c r="U14" i="29"/>
  <c r="U29" i="29"/>
  <c r="U33" i="29"/>
  <c r="U37" i="29"/>
  <c r="U41" i="29"/>
  <c r="U45" i="29"/>
  <c r="U49" i="29"/>
  <c r="U53" i="29"/>
  <c r="U57" i="29"/>
  <c r="U61" i="29"/>
  <c r="U65" i="29"/>
  <c r="U69" i="29"/>
  <c r="U73" i="29"/>
  <c r="U77" i="29"/>
  <c r="U81" i="29"/>
  <c r="U85" i="29"/>
  <c r="U89" i="29"/>
  <c r="U93" i="29"/>
  <c r="U97" i="29"/>
  <c r="U101" i="29"/>
  <c r="U105" i="29"/>
  <c r="U109" i="29"/>
  <c r="U113" i="29"/>
  <c r="U117" i="29"/>
  <c r="U121" i="29"/>
  <c r="U125" i="29"/>
  <c r="U129" i="29"/>
  <c r="U133" i="29"/>
  <c r="U137" i="29"/>
  <c r="U141" i="29"/>
  <c r="U145" i="29"/>
  <c r="U149" i="29"/>
  <c r="U153" i="29"/>
  <c r="U157" i="29"/>
  <c r="U161" i="29"/>
  <c r="U165" i="29"/>
  <c r="U169" i="29"/>
  <c r="U173" i="29"/>
  <c r="U177" i="29"/>
  <c r="U181" i="29"/>
  <c r="U185" i="29"/>
  <c r="U189" i="29"/>
  <c r="U193" i="29"/>
  <c r="U197" i="29"/>
  <c r="U201" i="29"/>
  <c r="U205" i="29"/>
  <c r="U209" i="29"/>
  <c r="U213" i="29"/>
  <c r="U217" i="29"/>
  <c r="U221" i="29"/>
  <c r="U225" i="29"/>
  <c r="U229" i="29"/>
  <c r="U233" i="29"/>
  <c r="U237" i="29"/>
  <c r="U241" i="29"/>
  <c r="U245" i="29"/>
  <c r="U249" i="29"/>
  <c r="U253" i="29"/>
  <c r="U257" i="29"/>
  <c r="U261" i="29"/>
  <c r="U265" i="29"/>
  <c r="U269" i="29"/>
  <c r="U273" i="29"/>
  <c r="U277" i="29"/>
  <c r="U281" i="29"/>
  <c r="U285" i="29"/>
  <c r="U289" i="29"/>
  <c r="U293" i="29"/>
  <c r="U297" i="29"/>
  <c r="U301" i="29"/>
  <c r="U305" i="29"/>
  <c r="U309" i="29"/>
  <c r="U313" i="29"/>
  <c r="U317" i="29"/>
  <c r="U321" i="29"/>
  <c r="U325" i="29"/>
  <c r="U329" i="29"/>
  <c r="U333" i="29"/>
  <c r="U337" i="29"/>
  <c r="U341" i="29"/>
  <c r="U345" i="29"/>
  <c r="U349" i="29"/>
  <c r="U353" i="29"/>
  <c r="U357" i="29"/>
  <c r="U361" i="29"/>
  <c r="U365" i="29"/>
  <c r="U369" i="29"/>
  <c r="U373" i="29"/>
  <c r="U377" i="29"/>
  <c r="U381" i="29"/>
  <c r="U385" i="29"/>
  <c r="U389" i="29"/>
  <c r="U393" i="29"/>
  <c r="U397" i="29"/>
  <c r="U401" i="29"/>
  <c r="U405" i="29"/>
  <c r="U409" i="29"/>
  <c r="U413" i="29"/>
  <c r="U417" i="29"/>
  <c r="U421" i="29"/>
  <c r="U425" i="29"/>
  <c r="U429" i="29"/>
  <c r="U433" i="29"/>
  <c r="U437" i="29"/>
  <c r="U441" i="29"/>
  <c r="U445" i="29"/>
  <c r="U449" i="29"/>
  <c r="U453" i="29"/>
  <c r="U457" i="29"/>
  <c r="U461" i="29"/>
  <c r="U465" i="29"/>
  <c r="U469" i="29"/>
  <c r="U473" i="29"/>
  <c r="U477" i="29"/>
  <c r="U481" i="29"/>
  <c r="U485" i="29"/>
  <c r="U489" i="29"/>
  <c r="U493" i="29"/>
  <c r="U497" i="29"/>
  <c r="U501" i="29"/>
  <c r="U505" i="29"/>
  <c r="U509" i="29"/>
  <c r="U513" i="29"/>
  <c r="U517" i="29"/>
  <c r="U521" i="29"/>
  <c r="U525" i="29"/>
  <c r="U529" i="29"/>
  <c r="U533" i="29"/>
  <c r="U537" i="29"/>
  <c r="U541" i="29"/>
  <c r="U545" i="29"/>
  <c r="U549" i="29"/>
  <c r="U553" i="29"/>
  <c r="U557" i="29"/>
  <c r="U561" i="29"/>
  <c r="U565" i="29"/>
  <c r="U569" i="29"/>
  <c r="U573" i="29"/>
  <c r="U577" i="29"/>
  <c r="U581" i="29"/>
  <c r="U585" i="29"/>
  <c r="U589" i="29"/>
  <c r="U593" i="29"/>
  <c r="U597" i="29"/>
  <c r="U601" i="29"/>
  <c r="U605" i="29"/>
  <c r="U19" i="30"/>
  <c r="U23" i="30"/>
  <c r="U27" i="30"/>
  <c r="U31" i="30"/>
  <c r="U35" i="30"/>
  <c r="U39" i="30"/>
  <c r="U43" i="30"/>
  <c r="U47" i="30"/>
  <c r="U51" i="30"/>
  <c r="U55" i="30"/>
  <c r="U59" i="30"/>
  <c r="U63" i="30"/>
  <c r="U67" i="30"/>
  <c r="U71" i="30"/>
  <c r="U75" i="30"/>
  <c r="U79" i="30"/>
  <c r="U83" i="30"/>
  <c r="U87" i="30"/>
  <c r="U91" i="30"/>
  <c r="U95" i="30"/>
  <c r="U99" i="30"/>
  <c r="U103" i="30"/>
  <c r="U107" i="30"/>
  <c r="U111" i="30"/>
  <c r="U115" i="30"/>
  <c r="U119" i="30"/>
  <c r="U123" i="30"/>
  <c r="U127" i="30"/>
  <c r="U131" i="30"/>
  <c r="U135" i="30"/>
  <c r="U139" i="30"/>
  <c r="U143" i="30"/>
  <c r="U147" i="30"/>
  <c r="U151" i="30"/>
  <c r="U155" i="30"/>
  <c r="U159" i="30"/>
  <c r="U163" i="30"/>
  <c r="U167" i="30"/>
  <c r="U171" i="30"/>
  <c r="U175" i="30"/>
  <c r="U179" i="30"/>
  <c r="U183" i="30"/>
  <c r="U187" i="30"/>
  <c r="U191" i="30"/>
  <c r="U195" i="30"/>
  <c r="U199" i="30"/>
  <c r="U203" i="30"/>
  <c r="U207" i="30"/>
  <c r="U211" i="30"/>
  <c r="U215" i="30"/>
  <c r="U219" i="30"/>
  <c r="U223" i="30"/>
  <c r="U227" i="30"/>
  <c r="U231" i="30"/>
  <c r="U235" i="30"/>
  <c r="U239" i="30"/>
  <c r="U243" i="30"/>
  <c r="U247" i="30"/>
  <c r="U251" i="30"/>
  <c r="U255" i="30"/>
  <c r="U259" i="30"/>
  <c r="U263" i="30"/>
  <c r="U267" i="30"/>
  <c r="U271" i="30"/>
  <c r="U275" i="30"/>
  <c r="U279" i="30"/>
  <c r="U283" i="30"/>
  <c r="U287" i="30"/>
  <c r="U291" i="30"/>
  <c r="U295" i="30"/>
  <c r="U299" i="30"/>
  <c r="U303" i="30"/>
  <c r="U307" i="30"/>
  <c r="U311" i="30"/>
  <c r="U315" i="30"/>
  <c r="U319" i="30"/>
  <c r="U323" i="30"/>
  <c r="U327" i="30"/>
  <c r="U331" i="30"/>
  <c r="U335" i="30"/>
  <c r="U339" i="30"/>
  <c r="U343" i="30"/>
  <c r="U347" i="30"/>
  <c r="U351" i="30"/>
  <c r="U355" i="30"/>
  <c r="U359" i="30"/>
  <c r="U363" i="30"/>
  <c r="U367" i="30"/>
  <c r="U371" i="30"/>
  <c r="U375" i="30"/>
  <c r="U379" i="30"/>
  <c r="U383" i="30"/>
  <c r="U387" i="30"/>
  <c r="U391" i="30"/>
  <c r="U395" i="30"/>
  <c r="U399" i="30"/>
  <c r="U403" i="30"/>
  <c r="U407" i="30"/>
  <c r="U411" i="30"/>
  <c r="U415" i="30"/>
  <c r="U419" i="30"/>
  <c r="U423" i="30"/>
  <c r="U427" i="30"/>
  <c r="U431" i="30"/>
  <c r="U435" i="30"/>
  <c r="U439" i="30"/>
  <c r="U443" i="30"/>
  <c r="U447" i="30"/>
  <c r="U451" i="30"/>
  <c r="U455" i="30"/>
  <c r="U459" i="30"/>
  <c r="U463" i="30"/>
  <c r="U467" i="30"/>
  <c r="U471" i="30"/>
  <c r="U475" i="30"/>
  <c r="U479" i="30"/>
  <c r="U483" i="30"/>
  <c r="U487" i="30"/>
  <c r="U491" i="30"/>
  <c r="U495" i="30"/>
  <c r="U499" i="30"/>
  <c r="U503" i="30"/>
  <c r="U507" i="30"/>
  <c r="U511" i="30"/>
  <c r="U515" i="30"/>
  <c r="U519" i="30"/>
  <c r="U523" i="30"/>
  <c r="U527" i="30"/>
  <c r="U531" i="30"/>
  <c r="U535" i="30"/>
  <c r="U539" i="30"/>
  <c r="U543" i="30"/>
  <c r="U547" i="30"/>
  <c r="U551" i="30"/>
  <c r="U555" i="30"/>
  <c r="U559" i="30"/>
  <c r="U563" i="30"/>
  <c r="U567" i="30"/>
  <c r="U571" i="30"/>
  <c r="U575" i="30"/>
  <c r="U579" i="30"/>
  <c r="U583" i="30"/>
  <c r="U587" i="30"/>
  <c r="U591" i="30"/>
  <c r="U595" i="30"/>
  <c r="U5" i="31"/>
  <c r="V5" i="31" s="1"/>
  <c r="U12" i="31"/>
  <c r="U13" i="31"/>
  <c r="U28" i="31"/>
  <c r="U32" i="31"/>
  <c r="U36" i="31"/>
  <c r="U40" i="31"/>
  <c r="U44" i="31"/>
  <c r="U48" i="31"/>
  <c r="U52" i="31"/>
  <c r="U56" i="31"/>
  <c r="U60" i="31"/>
  <c r="U64" i="31"/>
  <c r="U68" i="31"/>
  <c r="U72" i="31"/>
  <c r="U76" i="31"/>
  <c r="U80" i="31"/>
  <c r="U84" i="31"/>
  <c r="U88" i="31"/>
  <c r="U92" i="31"/>
  <c r="U96" i="31"/>
  <c r="U100" i="31"/>
  <c r="U104" i="31"/>
  <c r="U108" i="31"/>
  <c r="U112" i="31"/>
  <c r="U116" i="31"/>
  <c r="U120" i="31"/>
  <c r="U124" i="31"/>
  <c r="U128" i="31"/>
  <c r="U132" i="31"/>
  <c r="U136" i="31"/>
  <c r="U140" i="31"/>
  <c r="U144" i="31"/>
  <c r="U148" i="31"/>
  <c r="U152" i="31"/>
  <c r="U156" i="31"/>
  <c r="U160" i="31"/>
  <c r="U164" i="31"/>
  <c r="U168" i="31"/>
  <c r="U172" i="31"/>
  <c r="U176" i="31"/>
  <c r="U180" i="31"/>
  <c r="U184" i="31"/>
  <c r="U188" i="31"/>
  <c r="U192" i="31"/>
  <c r="U196" i="31"/>
  <c r="U200" i="31"/>
  <c r="U204" i="31"/>
  <c r="U208" i="31"/>
  <c r="U212" i="31"/>
  <c r="U216" i="31"/>
  <c r="U220" i="31"/>
  <c r="U224" i="31"/>
  <c r="U228" i="31"/>
  <c r="U232" i="31"/>
  <c r="U236" i="31"/>
  <c r="U240" i="31"/>
  <c r="U244" i="31"/>
  <c r="U248" i="31"/>
  <c r="U252" i="31"/>
  <c r="U256" i="31"/>
  <c r="U260" i="31"/>
  <c r="U264" i="31"/>
  <c r="U268" i="31"/>
  <c r="U272" i="31"/>
  <c r="U276" i="31"/>
  <c r="U280" i="31"/>
  <c r="U284" i="31"/>
  <c r="U288" i="31"/>
  <c r="U292" i="31"/>
  <c r="U296" i="31"/>
  <c r="U300" i="31"/>
  <c r="U304" i="31"/>
  <c r="U308" i="31"/>
  <c r="U312" i="31"/>
  <c r="U316" i="31"/>
  <c r="U320" i="31"/>
  <c r="U324" i="31"/>
  <c r="U328" i="31"/>
  <c r="U332" i="31"/>
  <c r="U336" i="31"/>
  <c r="U340" i="31"/>
  <c r="U344" i="31"/>
  <c r="U348" i="31"/>
  <c r="U352" i="31"/>
  <c r="U356" i="31"/>
  <c r="U360" i="31"/>
  <c r="U364" i="31"/>
  <c r="U368" i="31"/>
  <c r="U372" i="31"/>
  <c r="U376" i="31"/>
  <c r="U380" i="31"/>
  <c r="U384" i="31"/>
  <c r="U388" i="31"/>
  <c r="U392" i="31"/>
  <c r="U396" i="31"/>
  <c r="U400" i="31"/>
  <c r="U404" i="31"/>
  <c r="U408" i="31"/>
  <c r="U412" i="31"/>
  <c r="U416" i="31"/>
  <c r="U420" i="31"/>
  <c r="U424" i="31"/>
  <c r="U428" i="31"/>
  <c r="U432" i="31"/>
  <c r="U436" i="31"/>
  <c r="U440" i="31"/>
  <c r="U444" i="31"/>
  <c r="U448" i="31"/>
  <c r="U452" i="31"/>
  <c r="U456" i="31"/>
  <c r="U460" i="31"/>
  <c r="U464" i="31"/>
  <c r="U468" i="31"/>
  <c r="U472" i="31"/>
  <c r="U476" i="31"/>
  <c r="U480" i="31"/>
  <c r="U484" i="31"/>
  <c r="U488" i="31"/>
  <c r="U492" i="31"/>
  <c r="U496" i="31"/>
  <c r="U500" i="31"/>
  <c r="U504" i="31"/>
  <c r="U508" i="31"/>
  <c r="U512" i="31"/>
  <c r="U516" i="31"/>
  <c r="U520" i="31"/>
  <c r="U524" i="31"/>
  <c r="U528" i="31"/>
  <c r="U532" i="31"/>
  <c r="U536" i="31"/>
  <c r="U540" i="31"/>
  <c r="U544" i="31"/>
  <c r="U548" i="31"/>
  <c r="U552" i="31"/>
  <c r="U556" i="31"/>
  <c r="U560" i="31"/>
  <c r="U564" i="31"/>
  <c r="U568" i="31"/>
  <c r="U572" i="31"/>
  <c r="U576" i="31"/>
  <c r="U580" i="31"/>
  <c r="U584" i="31"/>
  <c r="U588" i="31"/>
  <c r="U592" i="31"/>
  <c r="U596" i="31"/>
  <c r="U600" i="31"/>
  <c r="U604" i="31"/>
  <c r="U10" i="32"/>
  <c r="U11" i="32"/>
  <c r="U27" i="32"/>
  <c r="U31" i="32"/>
  <c r="U35" i="32"/>
  <c r="U39" i="32"/>
  <c r="U43" i="32"/>
  <c r="U47" i="32"/>
  <c r="U51" i="32"/>
  <c r="U55" i="32"/>
  <c r="U59" i="32"/>
  <c r="U63" i="32"/>
  <c r="U67" i="32"/>
  <c r="U71" i="32"/>
  <c r="U75" i="32"/>
  <c r="U79" i="32"/>
  <c r="U83" i="32"/>
  <c r="U87" i="32"/>
  <c r="U91" i="32"/>
  <c r="U95" i="32"/>
  <c r="U99" i="32"/>
  <c r="U103" i="32"/>
  <c r="U107" i="32"/>
  <c r="U111" i="32"/>
  <c r="U115" i="32"/>
  <c r="U119" i="32"/>
  <c r="U123" i="32"/>
  <c r="U127" i="32"/>
  <c r="U131" i="32"/>
  <c r="U135" i="32"/>
  <c r="U139" i="32"/>
  <c r="U143" i="32"/>
  <c r="U147" i="32"/>
  <c r="U151" i="32"/>
  <c r="U155" i="32"/>
  <c r="U159" i="32"/>
  <c r="U163" i="32"/>
  <c r="U167" i="32"/>
  <c r="U171" i="32"/>
  <c r="U175" i="32"/>
  <c r="U179" i="32"/>
  <c r="U183" i="32"/>
  <c r="U187" i="32"/>
  <c r="U191" i="32"/>
  <c r="U195" i="32"/>
  <c r="U199" i="32"/>
  <c r="U203" i="32"/>
  <c r="U207" i="32"/>
  <c r="U211" i="32"/>
  <c r="U215" i="32"/>
  <c r="U219" i="32"/>
  <c r="U223" i="32"/>
  <c r="U227" i="32"/>
  <c r="U231" i="32"/>
  <c r="U235" i="32"/>
  <c r="U239" i="32"/>
  <c r="U243" i="32"/>
  <c r="U247" i="32"/>
  <c r="U251" i="32"/>
  <c r="U255" i="32"/>
  <c r="U259" i="32"/>
  <c r="U263" i="32"/>
  <c r="U267" i="32"/>
  <c r="U271" i="32"/>
  <c r="U275" i="32"/>
  <c r="U279" i="32"/>
  <c r="U283" i="32"/>
  <c r="U287" i="32"/>
  <c r="U291" i="32"/>
  <c r="U295" i="32"/>
  <c r="U299" i="32"/>
  <c r="U303" i="32"/>
  <c r="U307" i="32"/>
  <c r="U311" i="32"/>
  <c r="U315" i="32"/>
  <c r="U319" i="32"/>
  <c r="U323" i="32"/>
  <c r="U327" i="32"/>
  <c r="U331" i="32"/>
  <c r="U335" i="32"/>
  <c r="U339" i="32"/>
  <c r="U343" i="32"/>
  <c r="U347" i="32"/>
  <c r="U351" i="32"/>
  <c r="U355" i="32"/>
  <c r="U359" i="32"/>
  <c r="U363" i="32"/>
  <c r="U367" i="32"/>
  <c r="U371" i="32"/>
  <c r="U375" i="32"/>
  <c r="U379" i="32"/>
  <c r="U383" i="32"/>
  <c r="U387" i="32"/>
  <c r="U391" i="32"/>
  <c r="U395" i="32"/>
  <c r="U399" i="32"/>
  <c r="U403" i="32"/>
  <c r="U407" i="32"/>
  <c r="U411" i="32"/>
  <c r="U415" i="32"/>
  <c r="U419" i="32"/>
  <c r="U423" i="32"/>
  <c r="U427" i="32"/>
  <c r="U431" i="32"/>
  <c r="U435" i="32"/>
  <c r="U439" i="32"/>
  <c r="U443" i="32"/>
  <c r="U447" i="32"/>
  <c r="U451" i="32"/>
  <c r="U455" i="32"/>
  <c r="U459" i="32"/>
  <c r="U463" i="32"/>
  <c r="U467" i="32"/>
  <c r="U471" i="32"/>
  <c r="U475" i="32"/>
  <c r="U479" i="32"/>
  <c r="U483" i="32"/>
  <c r="U487" i="32"/>
  <c r="U491" i="32"/>
  <c r="U495" i="32"/>
  <c r="U499" i="32"/>
  <c r="U503" i="32"/>
  <c r="U507" i="32"/>
  <c r="U511" i="32"/>
  <c r="U515" i="32"/>
  <c r="U519" i="32"/>
  <c r="U523" i="32"/>
  <c r="U527" i="32"/>
  <c r="U531" i="32"/>
  <c r="U535" i="32"/>
  <c r="U539" i="32"/>
  <c r="U543" i="32"/>
  <c r="U547" i="32"/>
  <c r="U551" i="32"/>
  <c r="U555" i="32"/>
  <c r="U559" i="32"/>
  <c r="U563" i="32"/>
  <c r="U567" i="32"/>
  <c r="U571" i="32"/>
  <c r="U575" i="32"/>
  <c r="U579" i="32"/>
  <c r="U583" i="32"/>
  <c r="U587" i="32"/>
  <c r="U591" i="32"/>
  <c r="U595" i="32"/>
  <c r="U599" i="32"/>
  <c r="U603" i="32"/>
  <c r="U8" i="33"/>
  <c r="U9" i="33"/>
  <c r="U15" i="33"/>
  <c r="U16" i="33"/>
  <c r="U17" i="33"/>
  <c r="U18" i="33"/>
  <c r="U19" i="33"/>
  <c r="U20" i="33"/>
  <c r="U21" i="33"/>
  <c r="U22" i="33"/>
  <c r="U23" i="33"/>
  <c r="U24" i="33"/>
  <c r="T27" i="33"/>
  <c r="T31" i="33"/>
  <c r="T35" i="33"/>
  <c r="T39" i="33"/>
  <c r="T43" i="33"/>
  <c r="T47" i="33"/>
  <c r="T51" i="33"/>
  <c r="T55" i="33"/>
  <c r="T59" i="33"/>
  <c r="T63" i="33"/>
  <c r="T67" i="33"/>
  <c r="T71" i="33"/>
  <c r="T75" i="33"/>
  <c r="T79" i="33"/>
  <c r="T83" i="33"/>
  <c r="T87" i="33"/>
  <c r="T91" i="33"/>
  <c r="T95" i="33"/>
  <c r="T99" i="33"/>
  <c r="T103" i="33"/>
  <c r="T107" i="33"/>
  <c r="T111" i="33"/>
  <c r="T115" i="33"/>
  <c r="T119" i="33"/>
  <c r="T123" i="33"/>
  <c r="T127" i="33"/>
  <c r="T131" i="33"/>
  <c r="T135" i="33"/>
  <c r="T139" i="33"/>
  <c r="T143" i="33"/>
  <c r="T147" i="33"/>
  <c r="T151" i="33"/>
  <c r="T155" i="33"/>
  <c r="T159" i="33"/>
  <c r="T163" i="33"/>
  <c r="T167" i="33"/>
  <c r="T171" i="33"/>
  <c r="T175" i="33"/>
  <c r="T179" i="33"/>
  <c r="T183" i="33"/>
  <c r="T187" i="33"/>
  <c r="T191" i="33"/>
  <c r="T195" i="33"/>
  <c r="T199" i="33"/>
  <c r="T203" i="33"/>
  <c r="T207" i="33"/>
  <c r="T211" i="33"/>
  <c r="T215" i="33"/>
  <c r="T219" i="33"/>
  <c r="T223" i="33"/>
  <c r="T227" i="33"/>
  <c r="T231" i="33"/>
  <c r="T235" i="33"/>
  <c r="T239" i="33"/>
  <c r="T243" i="33"/>
  <c r="T247" i="33"/>
  <c r="T252" i="33"/>
  <c r="S256" i="33"/>
  <c r="V256" i="33" s="1"/>
  <c r="U263" i="33"/>
  <c r="T263" i="33"/>
  <c r="T268" i="33"/>
  <c r="S272" i="33"/>
  <c r="V272" i="33" s="1"/>
  <c r="U279" i="33"/>
  <c r="T279" i="33"/>
  <c r="T284" i="33"/>
  <c r="S288" i="33"/>
  <c r="V288" i="33" s="1"/>
  <c r="U295" i="33"/>
  <c r="T295" i="33"/>
  <c r="T300" i="33"/>
  <c r="S304" i="33"/>
  <c r="V304" i="33" s="1"/>
  <c r="U311" i="33"/>
  <c r="T311" i="33"/>
  <c r="T316" i="33"/>
  <c r="S320" i="33"/>
  <c r="V320" i="33" s="1"/>
  <c r="U327" i="33"/>
  <c r="T327" i="33"/>
  <c r="T332" i="33"/>
  <c r="S336" i="33"/>
  <c r="V336" i="33" s="1"/>
  <c r="U343" i="33"/>
  <c r="T343" i="33"/>
  <c r="T348" i="33"/>
  <c r="S352" i="33"/>
  <c r="V352" i="33" s="1"/>
  <c r="U359" i="33"/>
  <c r="T359" i="33"/>
  <c r="T364" i="33"/>
  <c r="S368" i="33"/>
  <c r="V368" i="33" s="1"/>
  <c r="U375" i="33"/>
  <c r="T375" i="33"/>
  <c r="T380" i="33"/>
  <c r="S384" i="33"/>
  <c r="V384" i="33" s="1"/>
  <c r="U391" i="33"/>
  <c r="T391" i="33"/>
  <c r="T396" i="33"/>
  <c r="S400" i="33"/>
  <c r="V400" i="33" s="1"/>
  <c r="U407" i="33"/>
  <c r="T407" i="33"/>
  <c r="T412" i="33"/>
  <c r="S416" i="33"/>
  <c r="V416" i="33" s="1"/>
  <c r="U423" i="33"/>
  <c r="T423" i="33"/>
  <c r="T428" i="33"/>
  <c r="S432" i="33"/>
  <c r="V432" i="33" s="1"/>
  <c r="U439" i="33"/>
  <c r="T439" i="33"/>
  <c r="T444" i="33"/>
  <c r="S448" i="33"/>
  <c r="V448" i="33" s="1"/>
  <c r="U455" i="33"/>
  <c r="T455" i="33"/>
  <c r="T460" i="33"/>
  <c r="S464" i="33"/>
  <c r="V464" i="33" s="1"/>
  <c r="U471" i="33"/>
  <c r="T471" i="33"/>
  <c r="T476" i="33"/>
  <c r="S480" i="33"/>
  <c r="V480" i="33" s="1"/>
  <c r="U487" i="33"/>
  <c r="T487" i="33"/>
  <c r="T492" i="33"/>
  <c r="S496" i="33"/>
  <c r="V496" i="33" s="1"/>
  <c r="U503" i="33"/>
  <c r="T503" i="33"/>
  <c r="T508" i="33"/>
  <c r="S512" i="33"/>
  <c r="V512" i="33" s="1"/>
  <c r="U519" i="33"/>
  <c r="T519" i="33"/>
  <c r="T524" i="33"/>
  <c r="S528" i="33"/>
  <c r="V528" i="33" s="1"/>
  <c r="U535" i="33"/>
  <c r="T535" i="33"/>
  <c r="T540" i="33"/>
  <c r="S544" i="33"/>
  <c r="V544" i="33" s="1"/>
  <c r="U551" i="33"/>
  <c r="T551" i="33"/>
  <c r="T556" i="33"/>
  <c r="S560" i="33"/>
  <c r="V560" i="33" s="1"/>
  <c r="U567" i="33"/>
  <c r="T567" i="33"/>
  <c r="T572" i="33"/>
  <c r="U575" i="33"/>
  <c r="T575" i="33"/>
  <c r="U591" i="33"/>
  <c r="T591" i="33"/>
  <c r="U15" i="34"/>
  <c r="T15" i="34"/>
  <c r="U16" i="34"/>
  <c r="T16" i="34"/>
  <c r="U17" i="34"/>
  <c r="T17" i="34"/>
  <c r="U18" i="34"/>
  <c r="T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P22" i="20"/>
  <c r="AB20" i="39"/>
  <c r="P30" i="20"/>
  <c r="AB28" i="39"/>
  <c r="P38" i="20"/>
  <c r="AB36" i="39"/>
  <c r="P46" i="20"/>
  <c r="AB44" i="39"/>
  <c r="P54" i="20"/>
  <c r="AB52" i="39"/>
  <c r="P62" i="20"/>
  <c r="AB60" i="39"/>
  <c r="P70" i="20"/>
  <c r="AB68" i="39"/>
  <c r="P78" i="20"/>
  <c r="AB76" i="39"/>
  <c r="P86" i="20"/>
  <c r="AB84" i="39"/>
  <c r="P94" i="20"/>
  <c r="AB92" i="39"/>
  <c r="P102" i="20"/>
  <c r="AB100" i="39"/>
  <c r="P110" i="20"/>
  <c r="C24" i="39"/>
  <c r="AB116" i="39"/>
  <c r="P126" i="20"/>
  <c r="AB124" i="39"/>
  <c r="P134" i="20"/>
  <c r="AB132" i="39"/>
  <c r="P142" i="20"/>
  <c r="AB140" i="39"/>
  <c r="P150" i="20"/>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P20" i="20"/>
  <c r="AB18" i="39"/>
  <c r="P28" i="20"/>
  <c r="AB26" i="39"/>
  <c r="P36" i="20"/>
  <c r="AB34" i="39"/>
  <c r="P44" i="20"/>
  <c r="AB42" i="39"/>
  <c r="P52" i="20"/>
  <c r="AB50" i="39"/>
  <c r="P60" i="20"/>
  <c r="AB58" i="39"/>
  <c r="P68" i="20"/>
  <c r="AB66" i="39"/>
  <c r="P76" i="20"/>
  <c r="AB74" i="39"/>
  <c r="P84" i="20"/>
  <c r="AB82" i="39"/>
  <c r="P92" i="20"/>
  <c r="AB90" i="39"/>
  <c r="P100" i="20"/>
  <c r="AB98" i="39"/>
  <c r="P108" i="20"/>
  <c r="AB106" i="39"/>
  <c r="P116" i="20"/>
  <c r="AB114" i="39"/>
  <c r="P124" i="20"/>
  <c r="AB122" i="39"/>
  <c r="P132" i="20"/>
  <c r="AB130" i="39"/>
  <c r="P140" i="20"/>
  <c r="AB138" i="39"/>
  <c r="P148" i="20"/>
  <c r="AK7" i="41"/>
  <c r="W7" i="41"/>
  <c r="AK7" i="12"/>
  <c r="W7" i="12"/>
  <c r="AK11" i="12"/>
  <c r="W11" i="12"/>
  <c r="AK11" i="41"/>
  <c r="W11" i="41"/>
  <c r="W20" i="12"/>
  <c r="AK25" i="41"/>
  <c r="W25" i="41"/>
  <c r="AK25" i="12"/>
  <c r="W25" i="12"/>
  <c r="W26" i="41"/>
  <c r="AK26" i="12"/>
  <c r="W26" i="12"/>
  <c r="AK26" i="41"/>
  <c r="T306" i="29"/>
  <c r="T310" i="29"/>
  <c r="T314" i="29"/>
  <c r="T318" i="29"/>
  <c r="T322" i="29"/>
  <c r="T326" i="29"/>
  <c r="T330" i="29"/>
  <c r="T334" i="29"/>
  <c r="T338" i="29"/>
  <c r="T342" i="29"/>
  <c r="T346" i="29"/>
  <c r="T350" i="29"/>
  <c r="T354" i="29"/>
  <c r="T358" i="29"/>
  <c r="T362" i="29"/>
  <c r="T366" i="29"/>
  <c r="T370" i="29"/>
  <c r="T374" i="29"/>
  <c r="T378" i="29"/>
  <c r="T382" i="29"/>
  <c r="T386" i="29"/>
  <c r="T390" i="29"/>
  <c r="T394" i="29"/>
  <c r="T398" i="29"/>
  <c r="T402" i="29"/>
  <c r="T406" i="29"/>
  <c r="T410" i="29"/>
  <c r="T414" i="29"/>
  <c r="T418" i="29"/>
  <c r="T422" i="29"/>
  <c r="T426" i="29"/>
  <c r="T430" i="29"/>
  <c r="T434" i="29"/>
  <c r="T438" i="29"/>
  <c r="T442" i="29"/>
  <c r="T446" i="29"/>
  <c r="T450" i="29"/>
  <c r="T454" i="29"/>
  <c r="T458" i="29"/>
  <c r="T462" i="29"/>
  <c r="T466" i="29"/>
  <c r="T470" i="29"/>
  <c r="T474" i="29"/>
  <c r="T478" i="29"/>
  <c r="T482" i="29"/>
  <c r="T486" i="29"/>
  <c r="T490" i="29"/>
  <c r="T494" i="29"/>
  <c r="T498" i="29"/>
  <c r="T502" i="29"/>
  <c r="T506" i="29"/>
  <c r="T510" i="29"/>
  <c r="T514" i="29"/>
  <c r="T518" i="29"/>
  <c r="T522" i="29"/>
  <c r="T526" i="29"/>
  <c r="T530" i="29"/>
  <c r="T534" i="29"/>
  <c r="T538" i="29"/>
  <c r="T542" i="29"/>
  <c r="T546" i="29"/>
  <c r="T550" i="29"/>
  <c r="T554" i="29"/>
  <c r="T558" i="29"/>
  <c r="T562" i="29"/>
  <c r="T566" i="29"/>
  <c r="T570" i="29"/>
  <c r="T574" i="29"/>
  <c r="T578" i="29"/>
  <c r="T582" i="29"/>
  <c r="T586" i="29"/>
  <c r="T590" i="29"/>
  <c r="T594" i="29"/>
  <c r="T598" i="29"/>
  <c r="T602" i="29"/>
  <c r="T5" i="30"/>
  <c r="T20" i="30"/>
  <c r="T24" i="30"/>
  <c r="T28" i="30"/>
  <c r="T32" i="30"/>
  <c r="T36" i="30"/>
  <c r="T40" i="30"/>
  <c r="T44" i="30"/>
  <c r="T48" i="30"/>
  <c r="X31" i="12"/>
  <c r="F31" i="12" s="1"/>
  <c r="AL31" i="41"/>
  <c r="X31" i="41"/>
  <c r="AL31" i="12"/>
  <c r="G31" i="12" s="1"/>
  <c r="T52" i="30"/>
  <c r="T56" i="30"/>
  <c r="T60" i="30"/>
  <c r="T64" i="30"/>
  <c r="T68" i="30"/>
  <c r="T72" i="30"/>
  <c r="T76" i="30"/>
  <c r="T80" i="30"/>
  <c r="T84" i="30"/>
  <c r="T88" i="30"/>
  <c r="T92" i="30"/>
  <c r="T96" i="30"/>
  <c r="T100" i="30"/>
  <c r="T104" i="30"/>
  <c r="T108" i="30"/>
  <c r="X29" i="41"/>
  <c r="AL29" i="12"/>
  <c r="G29" i="12" s="1"/>
  <c r="X29" i="12"/>
  <c r="F29" i="12" s="1"/>
  <c r="AL29" i="41"/>
  <c r="T112" i="30"/>
  <c r="V112" i="30" s="1"/>
  <c r="T116" i="30"/>
  <c r="T120" i="30"/>
  <c r="T124" i="30"/>
  <c r="T128" i="30"/>
  <c r="T132" i="30"/>
  <c r="AL22" i="12"/>
  <c r="G22" i="12" s="1"/>
  <c r="X22" i="12"/>
  <c r="F22" i="12" s="1"/>
  <c r="AL22" i="41"/>
  <c r="X22" i="41"/>
  <c r="T136" i="30"/>
  <c r="T140" i="30"/>
  <c r="V140" i="30" s="1"/>
  <c r="T144" i="30"/>
  <c r="T148" i="30"/>
  <c r="T152" i="30"/>
  <c r="T156" i="30"/>
  <c r="T160" i="30"/>
  <c r="V160" i="30" s="1"/>
  <c r="T164" i="30"/>
  <c r="T168" i="30"/>
  <c r="T172" i="30"/>
  <c r="T176" i="30"/>
  <c r="T180" i="30"/>
  <c r="T184" i="30"/>
  <c r="T188" i="30"/>
  <c r="V188" i="30" s="1"/>
  <c r="T192" i="30"/>
  <c r="T196" i="30"/>
  <c r="T200" i="30"/>
  <c r="T204" i="30"/>
  <c r="V204" i="30" s="1"/>
  <c r="T208" i="30"/>
  <c r="T212" i="30"/>
  <c r="T216" i="30"/>
  <c r="T220" i="30"/>
  <c r="T224" i="30"/>
  <c r="T228" i="30"/>
  <c r="T232" i="30"/>
  <c r="T236" i="30"/>
  <c r="T240" i="30"/>
  <c r="T244" i="30"/>
  <c r="T248" i="30"/>
  <c r="T252" i="30"/>
  <c r="T256" i="30"/>
  <c r="T260" i="30"/>
  <c r="T264" i="30"/>
  <c r="T268" i="30"/>
  <c r="T272" i="30"/>
  <c r="T276" i="30"/>
  <c r="T280" i="30"/>
  <c r="T284" i="30"/>
  <c r="T288" i="30"/>
  <c r="T292" i="30"/>
  <c r="T296" i="30"/>
  <c r="T300" i="30"/>
  <c r="T304" i="30"/>
  <c r="T308" i="30"/>
  <c r="T312" i="30"/>
  <c r="T316" i="30"/>
  <c r="T320" i="30"/>
  <c r="T324" i="30"/>
  <c r="T328" i="30"/>
  <c r="T332" i="30"/>
  <c r="T336" i="30"/>
  <c r="T340" i="30"/>
  <c r="T344" i="30"/>
  <c r="T348" i="30"/>
  <c r="T352" i="30"/>
  <c r="T356" i="30"/>
  <c r="T360" i="30"/>
  <c r="T364" i="30"/>
  <c r="T368" i="30"/>
  <c r="T372" i="30"/>
  <c r="T376" i="30"/>
  <c r="T380" i="30"/>
  <c r="T384" i="30"/>
  <c r="T388" i="30"/>
  <c r="T392" i="30"/>
  <c r="T396" i="30"/>
  <c r="T400" i="30"/>
  <c r="T404" i="30"/>
  <c r="T408" i="30"/>
  <c r="T412" i="30"/>
  <c r="T416" i="30"/>
  <c r="T420" i="30"/>
  <c r="T424" i="30"/>
  <c r="T428" i="30"/>
  <c r="T432" i="30"/>
  <c r="T436" i="30"/>
  <c r="T440" i="30"/>
  <c r="T444" i="30"/>
  <c r="T448" i="30"/>
  <c r="T452" i="30"/>
  <c r="T456" i="30"/>
  <c r="T460" i="30"/>
  <c r="T464" i="30"/>
  <c r="T468" i="30"/>
  <c r="T472" i="30"/>
  <c r="T476" i="30"/>
  <c r="T480" i="30"/>
  <c r="T484" i="30"/>
  <c r="T488" i="30"/>
  <c r="T492" i="30"/>
  <c r="T496" i="30"/>
  <c r="T500" i="30"/>
  <c r="T504" i="30"/>
  <c r="T508" i="30"/>
  <c r="T512" i="30"/>
  <c r="T516" i="30"/>
  <c r="T520" i="30"/>
  <c r="T524" i="30"/>
  <c r="T528" i="30"/>
  <c r="T532" i="30"/>
  <c r="T536" i="30"/>
  <c r="T540" i="30"/>
  <c r="T544" i="30"/>
  <c r="T548" i="30"/>
  <c r="T552" i="30"/>
  <c r="T556" i="30"/>
  <c r="T560" i="30"/>
  <c r="T564" i="30"/>
  <c r="T568" i="30"/>
  <c r="T572"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V5" i="32" s="1"/>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V25" i="33" s="1"/>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M26" i="20"/>
  <c r="P26" i="20"/>
  <c r="AB24" i="39"/>
  <c r="M34" i="20"/>
  <c r="P34" i="20"/>
  <c r="AB32" i="39"/>
  <c r="P42" i="20"/>
  <c r="AB40" i="39"/>
  <c r="M50" i="20"/>
  <c r="P50" i="20"/>
  <c r="AB48" i="39"/>
  <c r="M58" i="20"/>
  <c r="P58" i="20"/>
  <c r="AB56" i="39"/>
  <c r="M66" i="20"/>
  <c r="P66" i="20"/>
  <c r="AB64" i="39"/>
  <c r="N74" i="20"/>
  <c r="I74" i="20"/>
  <c r="P74" i="20"/>
  <c r="AB72" i="39"/>
  <c r="N82" i="20"/>
  <c r="M82" i="20"/>
  <c r="P82" i="20"/>
  <c r="AB80" i="39"/>
  <c r="M90" i="20"/>
  <c r="P90" i="20"/>
  <c r="AB88" i="39"/>
  <c r="N98" i="20"/>
  <c r="M98" i="20"/>
  <c r="P98" i="20"/>
  <c r="AB96" i="39"/>
  <c r="M106" i="20"/>
  <c r="P106" i="20"/>
  <c r="AB104" i="39"/>
  <c r="N114" i="20"/>
  <c r="M114" i="20"/>
  <c r="P114" i="20"/>
  <c r="AB112" i="39"/>
  <c r="M122" i="20"/>
  <c r="P122" i="20"/>
  <c r="AB120" i="39"/>
  <c r="N130" i="20"/>
  <c r="M130" i="20"/>
  <c r="I130" i="20"/>
  <c r="P130" i="20"/>
  <c r="AB128" i="39"/>
  <c r="M138" i="20"/>
  <c r="I138" i="20"/>
  <c r="P138" i="20"/>
  <c r="AB136" i="39"/>
  <c r="N146" i="20"/>
  <c r="M146" i="20"/>
  <c r="P146" i="20"/>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O32" i="20"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V251" i="33" s="1"/>
  <c r="S252" i="33"/>
  <c r="V252" i="33" s="1"/>
  <c r="U259" i="33"/>
  <c r="T259" i="33"/>
  <c r="S267" i="33"/>
  <c r="V267" i="33" s="1"/>
  <c r="S268" i="33"/>
  <c r="V268" i="33" s="1"/>
  <c r="U275" i="33"/>
  <c r="T275" i="33"/>
  <c r="S283" i="33"/>
  <c r="V283" i="33" s="1"/>
  <c r="S284" i="33"/>
  <c r="V284" i="33" s="1"/>
  <c r="U291" i="33"/>
  <c r="T291" i="33"/>
  <c r="S299" i="33"/>
  <c r="V299" i="33" s="1"/>
  <c r="S300" i="33"/>
  <c r="V300" i="33" s="1"/>
  <c r="U307" i="33"/>
  <c r="T307" i="33"/>
  <c r="S315" i="33"/>
  <c r="V315" i="33" s="1"/>
  <c r="S316" i="33"/>
  <c r="V316" i="33" s="1"/>
  <c r="U323" i="33"/>
  <c r="T323" i="33"/>
  <c r="S331" i="33"/>
  <c r="V331" i="33" s="1"/>
  <c r="S332" i="33"/>
  <c r="V332" i="33" s="1"/>
  <c r="U339" i="33"/>
  <c r="T339" i="33"/>
  <c r="S347" i="33"/>
  <c r="V347" i="33" s="1"/>
  <c r="S348" i="33"/>
  <c r="V348" i="33" s="1"/>
  <c r="U355" i="33"/>
  <c r="T355" i="33"/>
  <c r="S363" i="33"/>
  <c r="V363" i="33" s="1"/>
  <c r="S364" i="33"/>
  <c r="V364" i="33" s="1"/>
  <c r="U371" i="33"/>
  <c r="T371" i="33"/>
  <c r="S379" i="33"/>
  <c r="V379" i="33" s="1"/>
  <c r="S380" i="33"/>
  <c r="V380" i="33" s="1"/>
  <c r="U387" i="33"/>
  <c r="T387" i="33"/>
  <c r="S395" i="33"/>
  <c r="V395" i="33" s="1"/>
  <c r="S396" i="33"/>
  <c r="V396" i="33" s="1"/>
  <c r="U403" i="33"/>
  <c r="T403" i="33"/>
  <c r="S411" i="33"/>
  <c r="V411" i="33" s="1"/>
  <c r="S412" i="33"/>
  <c r="V412" i="33" s="1"/>
  <c r="U419" i="33"/>
  <c r="T419" i="33"/>
  <c r="S427" i="33"/>
  <c r="V427" i="33" s="1"/>
  <c r="S428" i="33"/>
  <c r="V428" i="33" s="1"/>
  <c r="U435" i="33"/>
  <c r="T435" i="33"/>
  <c r="S443" i="33"/>
  <c r="V443" i="33" s="1"/>
  <c r="S444" i="33"/>
  <c r="V444" i="33" s="1"/>
  <c r="U451" i="33"/>
  <c r="T451" i="33"/>
  <c r="S459" i="33"/>
  <c r="V459" i="33" s="1"/>
  <c r="S460" i="33"/>
  <c r="V460" i="33" s="1"/>
  <c r="U467" i="33"/>
  <c r="T467" i="33"/>
  <c r="S475" i="33"/>
  <c r="V475" i="33" s="1"/>
  <c r="S476" i="33"/>
  <c r="V476" i="33" s="1"/>
  <c r="U483" i="33"/>
  <c r="T483" i="33"/>
  <c r="S491" i="33"/>
  <c r="V491" i="33" s="1"/>
  <c r="S492" i="33"/>
  <c r="V492" i="33" s="1"/>
  <c r="U499" i="33"/>
  <c r="T499" i="33"/>
  <c r="S507" i="33"/>
  <c r="V507" i="33" s="1"/>
  <c r="S508" i="33"/>
  <c r="V508" i="33" s="1"/>
  <c r="U515" i="33"/>
  <c r="T515" i="33"/>
  <c r="S523" i="33"/>
  <c r="V523" i="33" s="1"/>
  <c r="S524" i="33"/>
  <c r="V524" i="33" s="1"/>
  <c r="U531" i="33"/>
  <c r="T531" i="33"/>
  <c r="S539" i="33"/>
  <c r="V539" i="33" s="1"/>
  <c r="S540" i="33"/>
  <c r="V540" i="33" s="1"/>
  <c r="U547" i="33"/>
  <c r="T547" i="33"/>
  <c r="S555" i="33"/>
  <c r="V555" i="33" s="1"/>
  <c r="S556" i="33"/>
  <c r="V556" i="33" s="1"/>
  <c r="U563" i="33"/>
  <c r="T563" i="33"/>
  <c r="S571" i="33"/>
  <c r="V571" i="33" s="1"/>
  <c r="S572" i="33"/>
  <c r="V572" i="33" s="1"/>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M24" i="20"/>
  <c r="I24" i="20"/>
  <c r="P24" i="20"/>
  <c r="AB22" i="39"/>
  <c r="M32" i="20"/>
  <c r="I32" i="20"/>
  <c r="P32" i="20"/>
  <c r="N32" i="20"/>
  <c r="AB30" i="39"/>
  <c r="M40" i="20"/>
  <c r="P40" i="20"/>
  <c r="AB38" i="39"/>
  <c r="M48" i="20"/>
  <c r="P48" i="20"/>
  <c r="N48" i="20"/>
  <c r="AB46" i="39"/>
  <c r="M56" i="20"/>
  <c r="P56" i="20"/>
  <c r="AB54" i="39"/>
  <c r="M64" i="20"/>
  <c r="P64" i="20"/>
  <c r="O64" i="20"/>
  <c r="AB62" i="39"/>
  <c r="M72" i="20"/>
  <c r="P72" i="20"/>
  <c r="AB70" i="39"/>
  <c r="M80" i="20"/>
  <c r="P80" i="20"/>
  <c r="AB78" i="39"/>
  <c r="M88" i="20"/>
  <c r="P88" i="20"/>
  <c r="AB86" i="39"/>
  <c r="M96" i="20"/>
  <c r="P96" i="20"/>
  <c r="O96" i="20"/>
  <c r="AB94" i="39"/>
  <c r="M104" i="20"/>
  <c r="P104" i="20"/>
  <c r="O104" i="20"/>
  <c r="AB102" i="39"/>
  <c r="M112" i="20"/>
  <c r="P112" i="20"/>
  <c r="O112" i="20"/>
  <c r="N112" i="20"/>
  <c r="AB110" i="39"/>
  <c r="M120" i="20"/>
  <c r="P120" i="20"/>
  <c r="O120" i="20"/>
  <c r="AB118" i="39"/>
  <c r="M128" i="20"/>
  <c r="P128" i="20"/>
  <c r="O128" i="20"/>
  <c r="AB126" i="39"/>
  <c r="M136" i="20"/>
  <c r="P136" i="20"/>
  <c r="O136" i="20"/>
  <c r="AB134" i="39"/>
  <c r="M144" i="20"/>
  <c r="P144" i="20"/>
  <c r="O144" i="20"/>
  <c r="N144" i="20"/>
  <c r="AB142" i="39"/>
  <c r="M152" i="20"/>
  <c r="I152" i="20"/>
  <c r="P152" i="20"/>
  <c r="O152" i="20"/>
  <c r="O160" i="20"/>
  <c r="O168" i="20"/>
  <c r="O176" i="20"/>
  <c r="O184" i="20"/>
  <c r="O192" i="20"/>
  <c r="O200" i="20"/>
  <c r="O208" i="20"/>
  <c r="P298" i="22"/>
  <c r="P294" i="22"/>
  <c r="P290" i="22"/>
  <c r="P286" i="22"/>
  <c r="P282" i="22"/>
  <c r="P278" i="22"/>
  <c r="P274" i="22"/>
  <c r="P270" i="22"/>
  <c r="P266" i="22"/>
  <c r="P262" i="22"/>
  <c r="P258" i="22"/>
  <c r="P254" i="22"/>
  <c r="P250" i="22"/>
  <c r="P246" i="22"/>
  <c r="P243" i="22"/>
  <c r="P297" i="22"/>
  <c r="P293" i="22"/>
  <c r="P289" i="22"/>
  <c r="P285" i="22"/>
  <c r="P281" i="22"/>
  <c r="P277" i="22"/>
  <c r="P273" i="22"/>
  <c r="P269" i="22"/>
  <c r="P265" i="22"/>
  <c r="P257" i="22"/>
  <c r="P249" i="22"/>
  <c r="P227" i="22"/>
  <c r="P223" i="22"/>
  <c r="P261" i="22"/>
  <c r="P253" i="22"/>
  <c r="P245" i="22"/>
  <c r="P229" i="22"/>
  <c r="P225" i="22"/>
  <c r="P213" i="22"/>
  <c r="P196" i="22"/>
  <c r="P192" i="22"/>
  <c r="P204" i="22"/>
  <c r="P221" i="22"/>
  <c r="P219" i="22"/>
  <c r="P217" i="22"/>
  <c r="P209" i="22"/>
  <c r="P195" i="22"/>
  <c r="P194" i="22"/>
  <c r="P188" i="22"/>
  <c r="P168" i="22"/>
  <c r="P163" i="22"/>
  <c r="P152" i="22"/>
  <c r="P147" i="22"/>
  <c r="P136" i="22"/>
  <c r="P131" i="22"/>
  <c r="P164" i="22"/>
  <c r="P148" i="22"/>
  <c r="P132" i="22"/>
  <c r="P176" i="22"/>
  <c r="P171" i="22"/>
  <c r="P160" i="22"/>
  <c r="P155" i="22"/>
  <c r="P144" i="22"/>
  <c r="P139" i="22"/>
  <c r="P180" i="22"/>
  <c r="P172" i="22"/>
  <c r="P156" i="22"/>
  <c r="P140" i="22"/>
  <c r="P806" i="21"/>
  <c r="P802" i="21"/>
  <c r="P798" i="21"/>
  <c r="P794" i="21"/>
  <c r="P790" i="21"/>
  <c r="P786" i="21"/>
  <c r="P782" i="21"/>
  <c r="P778" i="21"/>
  <c r="P774" i="21"/>
  <c r="P770" i="21"/>
  <c r="P766" i="21"/>
  <c r="P762" i="21"/>
  <c r="P758" i="21"/>
  <c r="P754" i="21"/>
  <c r="P750" i="21"/>
  <c r="P746" i="21"/>
  <c r="P742" i="21"/>
  <c r="P738" i="21"/>
  <c r="P734" i="21"/>
  <c r="P730" i="21"/>
  <c r="P726" i="21"/>
  <c r="P722" i="21"/>
  <c r="P718" i="21"/>
  <c r="P714" i="21"/>
  <c r="P710" i="21"/>
  <c r="P706" i="21"/>
  <c r="P702" i="21"/>
  <c r="P698" i="21"/>
  <c r="P694" i="21"/>
  <c r="P690" i="21"/>
  <c r="P807" i="21"/>
  <c r="P803" i="21"/>
  <c r="P799" i="21"/>
  <c r="P795" i="21"/>
  <c r="P791" i="21"/>
  <c r="P787" i="21"/>
  <c r="P783" i="21"/>
  <c r="P779" i="21"/>
  <c r="P775" i="21"/>
  <c r="P771" i="21"/>
  <c r="P767" i="21"/>
  <c r="P763" i="21"/>
  <c r="P759" i="21"/>
  <c r="P755" i="21"/>
  <c r="P751" i="21"/>
  <c r="P747" i="21"/>
  <c r="P743" i="21"/>
  <c r="P739" i="21"/>
  <c r="P735" i="21"/>
  <c r="P731" i="21"/>
  <c r="P727" i="21"/>
  <c r="P723" i="21"/>
  <c r="P719" i="21"/>
  <c r="P715" i="21"/>
  <c r="P711" i="21"/>
  <c r="P707" i="21"/>
  <c r="P703" i="21"/>
  <c r="P699" i="21"/>
  <c r="P695" i="21"/>
  <c r="P691" i="21"/>
  <c r="P687" i="21"/>
  <c r="P683" i="21"/>
  <c r="P679" i="21"/>
  <c r="P675" i="21"/>
  <c r="P671" i="21"/>
  <c r="P804" i="21"/>
  <c r="P800" i="21"/>
  <c r="P796" i="21"/>
  <c r="P792" i="21"/>
  <c r="P788" i="21"/>
  <c r="P784" i="21"/>
  <c r="P780" i="21"/>
  <c r="P776" i="21"/>
  <c r="P772" i="21"/>
  <c r="P768" i="21"/>
  <c r="P764" i="21"/>
  <c r="P760" i="21"/>
  <c r="P756" i="21"/>
  <c r="P752" i="21"/>
  <c r="P748" i="21"/>
  <c r="P744" i="21"/>
  <c r="P740" i="21"/>
  <c r="P736" i="21"/>
  <c r="P732" i="21"/>
  <c r="P728" i="21"/>
  <c r="P724" i="21"/>
  <c r="P720" i="21"/>
  <c r="P716" i="21"/>
  <c r="P712" i="21"/>
  <c r="P704" i="21"/>
  <c r="P700" i="21"/>
  <c r="P128" i="22"/>
  <c r="P90" i="22"/>
  <c r="P88" i="22"/>
  <c r="P86" i="22"/>
  <c r="P84" i="22"/>
  <c r="P82" i="22"/>
  <c r="P80" i="22"/>
  <c r="P78" i="22"/>
  <c r="P76" i="22"/>
  <c r="P74" i="22"/>
  <c r="P72" i="22"/>
  <c r="P70" i="22"/>
  <c r="P68" i="22"/>
  <c r="P66" i="22"/>
  <c r="P64" i="22"/>
  <c r="P62" i="22"/>
  <c r="P60" i="22"/>
  <c r="P58" i="22"/>
  <c r="P56" i="22"/>
  <c r="P54" i="22"/>
  <c r="P52" i="22"/>
  <c r="P50" i="22"/>
  <c r="P48" i="22"/>
  <c r="P46" i="22"/>
  <c r="P44" i="22"/>
  <c r="P42" i="22"/>
  <c r="P805" i="21"/>
  <c r="P801" i="21"/>
  <c r="P797" i="21"/>
  <c r="P793" i="21"/>
  <c r="P789" i="21"/>
  <c r="P785" i="21"/>
  <c r="P781" i="21"/>
  <c r="P777" i="21"/>
  <c r="P773" i="21"/>
  <c r="P769" i="21"/>
  <c r="P765" i="21"/>
  <c r="P761" i="21"/>
  <c r="P757" i="21"/>
  <c r="P753" i="21"/>
  <c r="P749" i="21"/>
  <c r="P745" i="21"/>
  <c r="P741" i="21"/>
  <c r="P737" i="21"/>
  <c r="P733" i="21"/>
  <c r="P729" i="21"/>
  <c r="P725" i="21"/>
  <c r="P721" i="21"/>
  <c r="P717" i="21"/>
  <c r="P713" i="21"/>
  <c r="P709" i="21"/>
  <c r="P705" i="21"/>
  <c r="P701" i="21"/>
  <c r="P697" i="21"/>
  <c r="P693" i="21"/>
  <c r="P689" i="21"/>
  <c r="P685" i="21"/>
  <c r="P681" i="21"/>
  <c r="P677" i="21"/>
  <c r="P673" i="21"/>
  <c r="P692" i="21"/>
  <c r="P686" i="21"/>
  <c r="P678" i="21"/>
  <c r="P667" i="21"/>
  <c r="P663" i="21"/>
  <c r="P659" i="21"/>
  <c r="P655" i="21"/>
  <c r="P651" i="21"/>
  <c r="P647" i="21"/>
  <c r="P643" i="21"/>
  <c r="P639" i="21"/>
  <c r="P635" i="21"/>
  <c r="P631" i="21"/>
  <c r="P627" i="21"/>
  <c r="P623" i="21"/>
  <c r="P619" i="21"/>
  <c r="P615" i="21"/>
  <c r="P611" i="21"/>
  <c r="P607" i="21"/>
  <c r="P603" i="21"/>
  <c r="P599" i="21"/>
  <c r="P595" i="21"/>
  <c r="P591" i="21"/>
  <c r="P587" i="21"/>
  <c r="P583" i="21"/>
  <c r="P579" i="21"/>
  <c r="P575" i="21"/>
  <c r="P571" i="21"/>
  <c r="P567" i="21"/>
  <c r="P563" i="21"/>
  <c r="P559" i="21"/>
  <c r="P555" i="21"/>
  <c r="P551" i="21"/>
  <c r="P547" i="21"/>
  <c r="P543" i="21"/>
  <c r="P539" i="21"/>
  <c r="P535" i="21"/>
  <c r="P531" i="21"/>
  <c r="P527" i="21"/>
  <c r="P523" i="21"/>
  <c r="P519" i="21"/>
  <c r="P515" i="21"/>
  <c r="P511" i="21"/>
  <c r="P507" i="21"/>
  <c r="P503" i="21"/>
  <c r="P499" i="21"/>
  <c r="P495" i="21"/>
  <c r="P491" i="21"/>
  <c r="P487" i="21"/>
  <c r="P483" i="21"/>
  <c r="P479" i="21"/>
  <c r="P688" i="21"/>
  <c r="P684" i="21"/>
  <c r="P676" i="21"/>
  <c r="P668" i="21"/>
  <c r="P664" i="21"/>
  <c r="P660" i="21"/>
  <c r="P656" i="21"/>
  <c r="P652" i="21"/>
  <c r="P648" i="21"/>
  <c r="P644" i="21"/>
  <c r="P640" i="21"/>
  <c r="P636" i="21"/>
  <c r="P632" i="21"/>
  <c r="P628" i="21"/>
  <c r="P624" i="21"/>
  <c r="P620" i="21"/>
  <c r="P616" i="21"/>
  <c r="P612" i="21"/>
  <c r="P604" i="21"/>
  <c r="P600" i="21"/>
  <c r="P596" i="21"/>
  <c r="P592" i="21"/>
  <c r="P588" i="21"/>
  <c r="P584" i="21"/>
  <c r="P580" i="21"/>
  <c r="P576" i="21"/>
  <c r="P572" i="21"/>
  <c r="P568" i="21"/>
  <c r="P564" i="21"/>
  <c r="P560" i="21"/>
  <c r="P556" i="21"/>
  <c r="P552" i="21"/>
  <c r="P548" i="21"/>
  <c r="P544" i="21"/>
  <c r="P540" i="21"/>
  <c r="P536" i="21"/>
  <c r="P532" i="21"/>
  <c r="P528" i="21"/>
  <c r="P524" i="21"/>
  <c r="P520" i="21"/>
  <c r="P516" i="21"/>
  <c r="P512" i="21"/>
  <c r="P504" i="21"/>
  <c r="P500" i="21"/>
  <c r="P496" i="21"/>
  <c r="P492" i="21"/>
  <c r="P488" i="21"/>
  <c r="P484" i="21"/>
  <c r="P480" i="21"/>
  <c r="P476" i="21"/>
  <c r="P682" i="21"/>
  <c r="P674" i="21"/>
  <c r="P665" i="21"/>
  <c r="P661" i="21"/>
  <c r="P657" i="21"/>
  <c r="P653" i="21"/>
  <c r="P649" i="21"/>
  <c r="P645" i="21"/>
  <c r="P641" i="21"/>
  <c r="P637" i="21"/>
  <c r="P633" i="21"/>
  <c r="P629" i="21"/>
  <c r="P625" i="21"/>
  <c r="P621" i="21"/>
  <c r="P617" i="21"/>
  <c r="P613" i="21"/>
  <c r="P609" i="21"/>
  <c r="P605" i="21"/>
  <c r="P601" i="21"/>
  <c r="P597" i="21"/>
  <c r="P593" i="21"/>
  <c r="P589" i="21"/>
  <c r="P585" i="21"/>
  <c r="P581" i="21"/>
  <c r="P577" i="21"/>
  <c r="P573" i="21"/>
  <c r="P569" i="21"/>
  <c r="P565" i="21"/>
  <c r="P561" i="21"/>
  <c r="P557" i="21"/>
  <c r="P553" i="21"/>
  <c r="P549" i="21"/>
  <c r="P545" i="21"/>
  <c r="P541" i="21"/>
  <c r="P537" i="21"/>
  <c r="P533" i="21"/>
  <c r="P529" i="21"/>
  <c r="P525" i="21"/>
  <c r="P521" i="21"/>
  <c r="P696" i="21"/>
  <c r="P680" i="21"/>
  <c r="P672" i="21"/>
  <c r="P670" i="21"/>
  <c r="P669" i="21"/>
  <c r="P666" i="21"/>
  <c r="P662" i="21"/>
  <c r="P658" i="21"/>
  <c r="P654" i="21"/>
  <c r="P650" i="21"/>
  <c r="P646" i="21"/>
  <c r="P642" i="21"/>
  <c r="P638" i="21"/>
  <c r="P634" i="21"/>
  <c r="P630" i="21"/>
  <c r="P626" i="21"/>
  <c r="P622" i="21"/>
  <c r="P618" i="21"/>
  <c r="P614" i="21"/>
  <c r="P610" i="21"/>
  <c r="P606" i="21"/>
  <c r="P602" i="21"/>
  <c r="P598" i="21"/>
  <c r="P594" i="21"/>
  <c r="P590" i="21"/>
  <c r="P586" i="21"/>
  <c r="P582" i="21"/>
  <c r="P578" i="21"/>
  <c r="P574" i="21"/>
  <c r="P570" i="21"/>
  <c r="P566" i="21"/>
  <c r="P562" i="21"/>
  <c r="P558" i="21"/>
  <c r="P554" i="21"/>
  <c r="P550" i="21"/>
  <c r="P546" i="21"/>
  <c r="P542" i="21"/>
  <c r="P538" i="21"/>
  <c r="P534" i="21"/>
  <c r="P530" i="21"/>
  <c r="P526" i="21"/>
  <c r="P522" i="21"/>
  <c r="P518" i="21"/>
  <c r="P514" i="21"/>
  <c r="P510" i="21"/>
  <c r="P506" i="21"/>
  <c r="P502" i="21"/>
  <c r="P498" i="21"/>
  <c r="P494" i="21"/>
  <c r="P490" i="21"/>
  <c r="P486" i="21"/>
  <c r="P482" i="21"/>
  <c r="P478" i="21"/>
  <c r="P509" i="21"/>
  <c r="P493" i="21"/>
  <c r="P477" i="21"/>
  <c r="P472" i="21"/>
  <c r="P468" i="21"/>
  <c r="P464" i="21"/>
  <c r="P460" i="21"/>
  <c r="P456" i="21"/>
  <c r="P452" i="21"/>
  <c r="P448" i="21"/>
  <c r="P444" i="21"/>
  <c r="P440" i="21"/>
  <c r="P436" i="21"/>
  <c r="P432" i="21"/>
  <c r="P428" i="21"/>
  <c r="P424" i="21"/>
  <c r="P420" i="21"/>
  <c r="P416" i="21"/>
  <c r="P412" i="21"/>
  <c r="P404" i="21"/>
  <c r="P400" i="21"/>
  <c r="P396" i="21"/>
  <c r="P392" i="21"/>
  <c r="P388" i="21"/>
  <c r="P384" i="21"/>
  <c r="P380" i="21"/>
  <c r="P376" i="21"/>
  <c r="P372" i="21"/>
  <c r="P368" i="21"/>
  <c r="P364" i="21"/>
  <c r="P360" i="21"/>
  <c r="P356" i="21"/>
  <c r="P352" i="21"/>
  <c r="P348" i="21"/>
  <c r="P344" i="21"/>
  <c r="P340" i="21"/>
  <c r="P336" i="21"/>
  <c r="P332" i="21"/>
  <c r="P328" i="21"/>
  <c r="P324" i="21"/>
  <c r="P320" i="21"/>
  <c r="P316" i="21"/>
  <c r="P312" i="21"/>
  <c r="P304" i="21"/>
  <c r="P300" i="21"/>
  <c r="P296" i="21"/>
  <c r="P292" i="21"/>
  <c r="P288" i="21"/>
  <c r="P284" i="21"/>
  <c r="P280" i="21"/>
  <c r="P505" i="21"/>
  <c r="P489" i="21"/>
  <c r="P473" i="21"/>
  <c r="P469" i="21"/>
  <c r="P465" i="21"/>
  <c r="P461" i="21"/>
  <c r="P457" i="21"/>
  <c r="P453" i="21"/>
  <c r="P449" i="21"/>
  <c r="P445" i="21"/>
  <c r="P441" i="21"/>
  <c r="P437" i="21"/>
  <c r="P433" i="21"/>
  <c r="P429" i="21"/>
  <c r="P425" i="21"/>
  <c r="P421" i="21"/>
  <c r="P417" i="21"/>
  <c r="P413" i="21"/>
  <c r="P409" i="21"/>
  <c r="P405" i="21"/>
  <c r="P401" i="21"/>
  <c r="P397" i="21"/>
  <c r="P393" i="21"/>
  <c r="P389" i="21"/>
  <c r="P385" i="21"/>
  <c r="P381" i="21"/>
  <c r="P377" i="21"/>
  <c r="P373" i="21"/>
  <c r="P369" i="21"/>
  <c r="P365" i="21"/>
  <c r="P361" i="21"/>
  <c r="P357" i="21"/>
  <c r="P353" i="21"/>
  <c r="P349" i="21"/>
  <c r="P345" i="21"/>
  <c r="P341" i="21"/>
  <c r="P337" i="21"/>
  <c r="P333" i="21"/>
  <c r="P329" i="21"/>
  <c r="P325" i="21"/>
  <c r="P321" i="21"/>
  <c r="P317" i="21"/>
  <c r="P313" i="21"/>
  <c r="P309" i="21"/>
  <c r="P305" i="21"/>
  <c r="P301" i="21"/>
  <c r="P297" i="21"/>
  <c r="P293" i="21"/>
  <c r="P289" i="21"/>
  <c r="P285" i="21"/>
  <c r="P281" i="21"/>
  <c r="P277" i="21"/>
  <c r="P517" i="21"/>
  <c r="P501" i="21"/>
  <c r="P485" i="21"/>
  <c r="P474" i="21"/>
  <c r="P470" i="21"/>
  <c r="P466" i="21"/>
  <c r="P462" i="21"/>
  <c r="P458" i="21"/>
  <c r="P454" i="21"/>
  <c r="P450" i="21"/>
  <c r="P446" i="21"/>
  <c r="P442" i="21"/>
  <c r="P438" i="21"/>
  <c r="P434" i="21"/>
  <c r="P430" i="21"/>
  <c r="P426" i="21"/>
  <c r="P422" i="21"/>
  <c r="P418" i="21"/>
  <c r="P414" i="21"/>
  <c r="P410" i="21"/>
  <c r="P406" i="21"/>
  <c r="P402" i="21"/>
  <c r="P398" i="21"/>
  <c r="P394" i="21"/>
  <c r="P390" i="21"/>
  <c r="P386" i="21"/>
  <c r="P382" i="21"/>
  <c r="P378" i="21"/>
  <c r="P374" i="21"/>
  <c r="P370" i="21"/>
  <c r="P366" i="21"/>
  <c r="P362" i="21"/>
  <c r="P358" i="21"/>
  <c r="P354" i="21"/>
  <c r="P350" i="21"/>
  <c r="P346" i="21"/>
  <c r="P342" i="21"/>
  <c r="P338" i="21"/>
  <c r="P334" i="21"/>
  <c r="P330" i="21"/>
  <c r="P326" i="21"/>
  <c r="P322" i="21"/>
  <c r="P318" i="21"/>
  <c r="P314" i="21"/>
  <c r="P310" i="21"/>
  <c r="P306" i="21"/>
  <c r="P302" i="21"/>
  <c r="P298" i="21"/>
  <c r="P294" i="21"/>
  <c r="P290" i="21"/>
  <c r="P286" i="21"/>
  <c r="P282" i="21"/>
  <c r="P278" i="21"/>
  <c r="P513" i="21"/>
  <c r="P497" i="21"/>
  <c r="P481" i="21"/>
  <c r="P475" i="21"/>
  <c r="P471" i="21"/>
  <c r="P467" i="21"/>
  <c r="P463" i="21"/>
  <c r="P459" i="21"/>
  <c r="P455" i="21"/>
  <c r="P451" i="21"/>
  <c r="P447" i="21"/>
  <c r="P443" i="21"/>
  <c r="P439" i="21"/>
  <c r="P435" i="21"/>
  <c r="P431" i="21"/>
  <c r="P427" i="21"/>
  <c r="P423" i="21"/>
  <c r="P419" i="21"/>
  <c r="P415" i="21"/>
  <c r="P411" i="21"/>
  <c r="P407" i="21"/>
  <c r="P403" i="21"/>
  <c r="P399" i="21"/>
  <c r="P395" i="21"/>
  <c r="P391" i="21"/>
  <c r="P387" i="21"/>
  <c r="P383" i="21"/>
  <c r="P379" i="21"/>
  <c r="P375" i="21"/>
  <c r="P371" i="21"/>
  <c r="P367" i="21"/>
  <c r="P363" i="21"/>
  <c r="P359" i="21"/>
  <c r="P355" i="21"/>
  <c r="P351" i="21"/>
  <c r="P347" i="21"/>
  <c r="P343" i="21"/>
  <c r="P339" i="21"/>
  <c r="P335" i="21"/>
  <c r="P331" i="21"/>
  <c r="P327" i="21"/>
  <c r="P323" i="21"/>
  <c r="P319" i="21"/>
  <c r="P315" i="21"/>
  <c r="P311" i="21"/>
  <c r="P307" i="21"/>
  <c r="P303" i="21"/>
  <c r="P299" i="21"/>
  <c r="P295" i="21"/>
  <c r="P291" i="21"/>
  <c r="P287" i="21"/>
  <c r="P283" i="21"/>
  <c r="P279" i="21"/>
  <c r="P276" i="21"/>
  <c r="P273" i="21"/>
  <c r="P269" i="21"/>
  <c r="P265" i="21"/>
  <c r="P261" i="21"/>
  <c r="P257" i="21"/>
  <c r="P253" i="21"/>
  <c r="P249" i="21"/>
  <c r="P245" i="21"/>
  <c r="P241" i="21"/>
  <c r="P237" i="21"/>
  <c r="P233" i="21"/>
  <c r="P229" i="21"/>
  <c r="P225" i="21"/>
  <c r="P221" i="21"/>
  <c r="P217" i="21"/>
  <c r="P213" i="21"/>
  <c r="P209" i="21"/>
  <c r="P205" i="21"/>
  <c r="P201" i="21"/>
  <c r="P197" i="21"/>
  <c r="P193" i="21"/>
  <c r="P189" i="21"/>
  <c r="P185" i="21"/>
  <c r="P181" i="21"/>
  <c r="P177" i="21"/>
  <c r="P173" i="21"/>
  <c r="P169" i="21"/>
  <c r="P165" i="21"/>
  <c r="P161" i="21"/>
  <c r="P157" i="21"/>
  <c r="P153" i="21"/>
  <c r="P149" i="21"/>
  <c r="P145" i="21"/>
  <c r="P141" i="21"/>
  <c r="P137" i="21"/>
  <c r="P133" i="21"/>
  <c r="P129" i="21"/>
  <c r="P125" i="21"/>
  <c r="P121" i="21"/>
  <c r="P117" i="21"/>
  <c r="P113" i="21"/>
  <c r="P109" i="21"/>
  <c r="P105" i="21"/>
  <c r="P101" i="21"/>
  <c r="P97" i="21"/>
  <c r="P93" i="21"/>
  <c r="P89" i="21"/>
  <c r="P85" i="21"/>
  <c r="P81" i="21"/>
  <c r="P77" i="21"/>
  <c r="P73" i="21"/>
  <c r="P69" i="21"/>
  <c r="P274" i="21"/>
  <c r="P270" i="21"/>
  <c r="P266" i="21"/>
  <c r="P262" i="21"/>
  <c r="P258" i="21"/>
  <c r="P254" i="21"/>
  <c r="P250" i="21"/>
  <c r="P246" i="21"/>
  <c r="P242" i="21"/>
  <c r="P238" i="21"/>
  <c r="P234" i="21"/>
  <c r="P230" i="21"/>
  <c r="P226" i="21"/>
  <c r="P222" i="21"/>
  <c r="P218" i="21"/>
  <c r="P214" i="21"/>
  <c r="P210" i="21"/>
  <c r="P206" i="21"/>
  <c r="P202" i="21"/>
  <c r="P198" i="21"/>
  <c r="P194" i="21"/>
  <c r="P190" i="21"/>
  <c r="P186" i="21"/>
  <c r="P182" i="21"/>
  <c r="P178" i="21"/>
  <c r="P174" i="21"/>
  <c r="P170" i="21"/>
  <c r="P166" i="21"/>
  <c r="P162" i="21"/>
  <c r="P158" i="21"/>
  <c r="P154" i="21"/>
  <c r="P150" i="21"/>
  <c r="P146" i="21"/>
  <c r="P142" i="21"/>
  <c r="P138" i="21"/>
  <c r="P134" i="21"/>
  <c r="P130" i="21"/>
  <c r="P126" i="21"/>
  <c r="P122" i="21"/>
  <c r="P118" i="21"/>
  <c r="P114" i="21"/>
  <c r="P110" i="21"/>
  <c r="P106" i="21"/>
  <c r="P102" i="21"/>
  <c r="P98" i="21"/>
  <c r="P94" i="21"/>
  <c r="P90" i="21"/>
  <c r="P86" i="21"/>
  <c r="P82" i="21"/>
  <c r="P78" i="21"/>
  <c r="P74" i="21"/>
  <c r="P70" i="21"/>
  <c r="P275" i="21"/>
  <c r="P271" i="21"/>
  <c r="P267" i="21"/>
  <c r="P263" i="21"/>
  <c r="P259" i="21"/>
  <c r="P255" i="21"/>
  <c r="P251" i="21"/>
  <c r="P247" i="21"/>
  <c r="P243" i="21"/>
  <c r="P239" i="21"/>
  <c r="P235" i="21"/>
  <c r="P231" i="21"/>
  <c r="P227" i="21"/>
  <c r="P223" i="21"/>
  <c r="P219" i="21"/>
  <c r="P215" i="21"/>
  <c r="P211" i="21"/>
  <c r="P207" i="21"/>
  <c r="P203" i="21"/>
  <c r="P199" i="21"/>
  <c r="P195" i="21"/>
  <c r="P191" i="21"/>
  <c r="P187" i="21"/>
  <c r="P183" i="21"/>
  <c r="P179" i="21"/>
  <c r="P175" i="21"/>
  <c r="P171" i="21"/>
  <c r="P167" i="21"/>
  <c r="P163" i="21"/>
  <c r="P159" i="21"/>
  <c r="P155" i="21"/>
  <c r="P151" i="21"/>
  <c r="P147" i="21"/>
  <c r="P143" i="21"/>
  <c r="P139" i="21"/>
  <c r="P135" i="21"/>
  <c r="P131" i="21"/>
  <c r="P127" i="21"/>
  <c r="P123" i="21"/>
  <c r="P119" i="21"/>
  <c r="P115" i="21"/>
  <c r="P111" i="21"/>
  <c r="P107" i="21"/>
  <c r="P103" i="21"/>
  <c r="P99" i="21"/>
  <c r="P95" i="21"/>
  <c r="P91" i="21"/>
  <c r="P87" i="21"/>
  <c r="P272" i="21"/>
  <c r="P268" i="21"/>
  <c r="P264" i="21"/>
  <c r="P260" i="21"/>
  <c r="P256" i="21"/>
  <c r="P252" i="21"/>
  <c r="P248" i="21"/>
  <c r="P244" i="21"/>
  <c r="P240" i="21"/>
  <c r="P236" i="21"/>
  <c r="P232" i="21"/>
  <c r="P228" i="21"/>
  <c r="P224" i="21"/>
  <c r="P220" i="21"/>
  <c r="P216" i="21"/>
  <c r="P212" i="21"/>
  <c r="P204" i="21"/>
  <c r="P200" i="21"/>
  <c r="P196" i="21"/>
  <c r="P192" i="21"/>
  <c r="P188" i="21"/>
  <c r="P184" i="21"/>
  <c r="P180" i="21"/>
  <c r="P176" i="21"/>
  <c r="P172" i="21"/>
  <c r="P168" i="21"/>
  <c r="P164" i="21"/>
  <c r="P160" i="21"/>
  <c r="P156" i="21"/>
  <c r="P152" i="21"/>
  <c r="P148" i="21"/>
  <c r="P144" i="21"/>
  <c r="P140" i="21"/>
  <c r="P136" i="21"/>
  <c r="P132" i="21"/>
  <c r="P128" i="21"/>
  <c r="P124" i="21"/>
  <c r="P120" i="21"/>
  <c r="P116" i="21"/>
  <c r="P112" i="21"/>
  <c r="P104" i="21"/>
  <c r="P100" i="21"/>
  <c r="P96" i="21"/>
  <c r="P92" i="21"/>
  <c r="P88" i="21"/>
  <c r="P84" i="21"/>
  <c r="P80" i="21"/>
  <c r="P79" i="21"/>
  <c r="P72" i="21"/>
  <c r="P71" i="21"/>
  <c r="P67" i="21"/>
  <c r="P66" i="21"/>
  <c r="P62" i="21"/>
  <c r="P58" i="21"/>
  <c r="P54" i="21"/>
  <c r="P50" i="21"/>
  <c r="P46" i="21"/>
  <c r="P42" i="21"/>
  <c r="P38" i="21"/>
  <c r="P34" i="21"/>
  <c r="P30" i="21"/>
  <c r="P26" i="21"/>
  <c r="P22" i="21"/>
  <c r="P18" i="21"/>
  <c r="P14" i="21"/>
  <c r="P10" i="21"/>
  <c r="P1131" i="20"/>
  <c r="P1127" i="20"/>
  <c r="P1123" i="20"/>
  <c r="P1119" i="20"/>
  <c r="P1115" i="20"/>
  <c r="P1111" i="20"/>
  <c r="P1107" i="20"/>
  <c r="P1103" i="20"/>
  <c r="P1099" i="20"/>
  <c r="P1095" i="20"/>
  <c r="P1091" i="20"/>
  <c r="P1087" i="20"/>
  <c r="P1083" i="20"/>
  <c r="P1079" i="20"/>
  <c r="P1075" i="20"/>
  <c r="P1071" i="20"/>
  <c r="P1067" i="20"/>
  <c r="P1063" i="20"/>
  <c r="P1059" i="20"/>
  <c r="P1055" i="20"/>
  <c r="P1051" i="20"/>
  <c r="P1047" i="20"/>
  <c r="P1043" i="20"/>
  <c r="P1039" i="20"/>
  <c r="P1035" i="20"/>
  <c r="P1028" i="20"/>
  <c r="P1024" i="20"/>
  <c r="P1020" i="20"/>
  <c r="P1016" i="20"/>
  <c r="P1012" i="20"/>
  <c r="P1008" i="20"/>
  <c r="P1004" i="20"/>
  <c r="P1000" i="20"/>
  <c r="P996" i="20"/>
  <c r="P992" i="20"/>
  <c r="P988" i="20"/>
  <c r="P984" i="20"/>
  <c r="P980" i="20"/>
  <c r="P976" i="20"/>
  <c r="P972" i="20"/>
  <c r="P968" i="20"/>
  <c r="P964" i="20"/>
  <c r="P960" i="20"/>
  <c r="P956" i="20"/>
  <c r="P952" i="20"/>
  <c r="P948" i="20"/>
  <c r="P944" i="20"/>
  <c r="P940" i="20"/>
  <c r="P936" i="20"/>
  <c r="P932" i="20"/>
  <c r="P928" i="20"/>
  <c r="P924" i="20"/>
  <c r="P920" i="20"/>
  <c r="P916" i="20"/>
  <c r="P912" i="20"/>
  <c r="P908" i="20"/>
  <c r="P904" i="20"/>
  <c r="P900" i="20"/>
  <c r="P896" i="20"/>
  <c r="P892" i="20"/>
  <c r="P63" i="21"/>
  <c r="P59" i="21"/>
  <c r="P55" i="21"/>
  <c r="P51" i="21"/>
  <c r="P47" i="21"/>
  <c r="P43" i="21"/>
  <c r="P39" i="21"/>
  <c r="P35" i="21"/>
  <c r="P31" i="21"/>
  <c r="P27" i="21"/>
  <c r="P23" i="21"/>
  <c r="P19" i="21"/>
  <c r="P15" i="21"/>
  <c r="P11" i="21"/>
  <c r="P1132" i="20"/>
  <c r="P1128" i="20"/>
  <c r="P1124" i="20"/>
  <c r="P1120" i="20"/>
  <c r="P1116" i="20"/>
  <c r="P1112" i="20"/>
  <c r="P1108" i="20"/>
  <c r="P1104" i="20"/>
  <c r="P1100" i="20"/>
  <c r="P1096" i="20"/>
  <c r="P1092" i="20"/>
  <c r="P1088" i="20"/>
  <c r="P1084" i="20"/>
  <c r="P1080" i="20"/>
  <c r="P1076" i="20"/>
  <c r="P1072" i="20"/>
  <c r="P1068" i="20"/>
  <c r="P1064" i="20"/>
  <c r="P1060" i="20"/>
  <c r="P1056" i="20"/>
  <c r="P1052" i="20"/>
  <c r="P1048" i="20"/>
  <c r="P1044" i="20"/>
  <c r="P1040" i="20"/>
  <c r="P1036" i="20"/>
  <c r="P1029" i="20"/>
  <c r="P1025" i="20"/>
  <c r="P1021" i="20"/>
  <c r="P1017" i="20"/>
  <c r="P1013" i="20"/>
  <c r="P1009" i="20"/>
  <c r="P1005" i="20"/>
  <c r="P1001" i="20"/>
  <c r="P997" i="20"/>
  <c r="P993" i="20"/>
  <c r="P989" i="20"/>
  <c r="P985" i="20"/>
  <c r="P981" i="20"/>
  <c r="P977" i="20"/>
  <c r="P973" i="20"/>
  <c r="P969" i="20"/>
  <c r="P965" i="20"/>
  <c r="P76" i="21"/>
  <c r="P75" i="21"/>
  <c r="P68" i="21"/>
  <c r="P64" i="21"/>
  <c r="P60" i="21"/>
  <c r="P56" i="21"/>
  <c r="P52" i="21"/>
  <c r="P48" i="21"/>
  <c r="P44" i="21"/>
  <c r="P40" i="21"/>
  <c r="P36" i="21"/>
  <c r="P32" i="21"/>
  <c r="P28" i="21"/>
  <c r="P24" i="21"/>
  <c r="P20" i="21"/>
  <c r="P16" i="21"/>
  <c r="P12" i="21"/>
  <c r="P1129" i="20"/>
  <c r="P1125" i="20"/>
  <c r="P1121" i="20"/>
  <c r="P1117" i="20"/>
  <c r="P1113" i="20"/>
  <c r="P1109" i="20"/>
  <c r="P1105" i="20"/>
  <c r="P1101" i="20"/>
  <c r="P1097" i="20"/>
  <c r="P1093" i="20"/>
  <c r="P1089" i="20"/>
  <c r="P1085" i="20"/>
  <c r="P1081" i="20"/>
  <c r="P1077" i="20"/>
  <c r="P1073" i="20"/>
  <c r="P1069" i="20"/>
  <c r="P1065" i="20"/>
  <c r="P1061" i="20"/>
  <c r="P1057" i="20"/>
  <c r="P1053" i="20"/>
  <c r="P1049" i="20"/>
  <c r="P1045" i="20"/>
  <c r="P1041" i="20"/>
  <c r="P1037" i="20"/>
  <c r="P1026" i="20"/>
  <c r="P1022" i="20"/>
  <c r="P1018" i="20"/>
  <c r="P1014" i="20"/>
  <c r="P1010" i="20"/>
  <c r="P1006" i="20"/>
  <c r="P1002" i="20"/>
  <c r="P998" i="20"/>
  <c r="P994" i="20"/>
  <c r="P990" i="20"/>
  <c r="P986" i="20"/>
  <c r="P982" i="20"/>
  <c r="P978" i="20"/>
  <c r="P974" i="20"/>
  <c r="P970" i="20"/>
  <c r="P966" i="20"/>
  <c r="P962" i="20"/>
  <c r="P958" i="20"/>
  <c r="P954" i="20"/>
  <c r="P950" i="20"/>
  <c r="P946" i="20"/>
  <c r="P942" i="20"/>
  <c r="P938" i="20"/>
  <c r="P934" i="20"/>
  <c r="P926" i="20"/>
  <c r="P922" i="20"/>
  <c r="P918" i="20"/>
  <c r="P914" i="20"/>
  <c r="P910" i="20"/>
  <c r="P906" i="20"/>
  <c r="P902" i="20"/>
  <c r="P898" i="20"/>
  <c r="P894" i="20"/>
  <c r="P890" i="20"/>
  <c r="P886" i="20"/>
  <c r="P882" i="20"/>
  <c r="P878" i="20"/>
  <c r="P874" i="20"/>
  <c r="P870" i="20"/>
  <c r="P866" i="20"/>
  <c r="P862" i="20"/>
  <c r="P858" i="20"/>
  <c r="P854" i="20"/>
  <c r="P850" i="20"/>
  <c r="P846" i="20"/>
  <c r="P842" i="20"/>
  <c r="P838" i="20"/>
  <c r="P834" i="20"/>
  <c r="P830" i="20"/>
  <c r="P83" i="21"/>
  <c r="P65" i="21"/>
  <c r="P61" i="21"/>
  <c r="P57" i="21"/>
  <c r="P53" i="21"/>
  <c r="P49" i="21"/>
  <c r="P45" i="21"/>
  <c r="P41" i="21"/>
  <c r="P37" i="21"/>
  <c r="P33" i="21"/>
  <c r="P29" i="21"/>
  <c r="P25" i="21"/>
  <c r="P21" i="21"/>
  <c r="P17" i="21"/>
  <c r="P13" i="21"/>
  <c r="P9" i="21"/>
  <c r="P1130" i="20"/>
  <c r="P1126" i="20"/>
  <c r="P1122" i="20"/>
  <c r="P1118" i="20"/>
  <c r="P1114" i="20"/>
  <c r="P1110" i="20"/>
  <c r="P1106" i="20"/>
  <c r="P1102" i="20"/>
  <c r="P1098" i="20"/>
  <c r="P1094" i="20"/>
  <c r="P1090" i="20"/>
  <c r="P1086" i="20"/>
  <c r="P1082" i="20"/>
  <c r="P1078" i="20"/>
  <c r="P1074" i="20"/>
  <c r="P1070" i="20"/>
  <c r="P1066" i="20"/>
  <c r="P1062" i="20"/>
  <c r="P1058" i="20"/>
  <c r="P1054" i="20"/>
  <c r="P1050" i="20"/>
  <c r="P1046" i="20"/>
  <c r="P1042" i="20"/>
  <c r="P1038" i="20"/>
  <c r="P1034" i="20"/>
  <c r="P1027" i="20"/>
  <c r="P1023" i="20"/>
  <c r="P1019" i="20"/>
  <c r="P1015" i="20"/>
  <c r="P1011" i="20"/>
  <c r="P1007" i="20"/>
  <c r="P1003" i="20"/>
  <c r="P999" i="20"/>
  <c r="P995" i="20"/>
  <c r="P991" i="20"/>
  <c r="P987" i="20"/>
  <c r="P983" i="20"/>
  <c r="P979" i="20"/>
  <c r="P975" i="20"/>
  <c r="P971" i="20"/>
  <c r="P967" i="20"/>
  <c r="P963" i="20"/>
  <c r="P959" i="20"/>
  <c r="P955" i="20"/>
  <c r="P951" i="20"/>
  <c r="P947" i="20"/>
  <c r="P943" i="20"/>
  <c r="P939" i="20"/>
  <c r="P935" i="20"/>
  <c r="P931" i="20"/>
  <c r="P927" i="20"/>
  <c r="P923" i="20"/>
  <c r="P919" i="20"/>
  <c r="P915" i="20"/>
  <c r="P911" i="20"/>
  <c r="P907" i="20"/>
  <c r="P903" i="20"/>
  <c r="P899" i="20"/>
  <c r="P895" i="20"/>
  <c r="P891" i="20"/>
  <c r="P887" i="20"/>
  <c r="P883" i="20"/>
  <c r="P879" i="20"/>
  <c r="P875" i="20"/>
  <c r="P871" i="20"/>
  <c r="P867" i="20"/>
  <c r="P863" i="20"/>
  <c r="P859" i="20"/>
  <c r="P855" i="20"/>
  <c r="P851" i="20"/>
  <c r="P953" i="20"/>
  <c r="P937" i="20"/>
  <c r="P913" i="20"/>
  <c r="P897" i="20"/>
  <c r="P848" i="20"/>
  <c r="P835" i="20"/>
  <c r="P833" i="20"/>
  <c r="P832" i="20"/>
  <c r="P723" i="20"/>
  <c r="P719" i="20"/>
  <c r="P715" i="20"/>
  <c r="P711" i="20"/>
  <c r="P707" i="20"/>
  <c r="P703" i="20"/>
  <c r="P699" i="20"/>
  <c r="P695" i="20"/>
  <c r="P691" i="20"/>
  <c r="P687" i="20"/>
  <c r="P683" i="20"/>
  <c r="P679" i="20"/>
  <c r="P675" i="20"/>
  <c r="P671" i="20"/>
  <c r="P667" i="20"/>
  <c r="P663" i="20"/>
  <c r="P659" i="20"/>
  <c r="P655" i="20"/>
  <c r="P651" i="20"/>
  <c r="P647" i="20"/>
  <c r="P643" i="20"/>
  <c r="P639" i="20"/>
  <c r="P635" i="20"/>
  <c r="P631" i="20"/>
  <c r="P627" i="20"/>
  <c r="P624" i="20"/>
  <c r="P620" i="20"/>
  <c r="P616" i="20"/>
  <c r="P612" i="20"/>
  <c r="P608" i="20"/>
  <c r="P604" i="20"/>
  <c r="P600" i="20"/>
  <c r="P596" i="20"/>
  <c r="P592" i="20"/>
  <c r="P588" i="20"/>
  <c r="P584" i="20"/>
  <c r="P580" i="20"/>
  <c r="P576" i="20"/>
  <c r="P572" i="20"/>
  <c r="P568" i="20"/>
  <c r="P564" i="20"/>
  <c r="P560" i="20"/>
  <c r="P556" i="20"/>
  <c r="P552" i="20"/>
  <c r="P548" i="20"/>
  <c r="P544" i="20"/>
  <c r="P540" i="20"/>
  <c r="P536" i="20"/>
  <c r="P532" i="20"/>
  <c r="P528" i="20"/>
  <c r="P525" i="20"/>
  <c r="P521" i="20"/>
  <c r="P517" i="20"/>
  <c r="P513" i="20"/>
  <c r="P509" i="20"/>
  <c r="P505" i="20"/>
  <c r="P501" i="20"/>
  <c r="P497" i="20"/>
  <c r="P493" i="20"/>
  <c r="P489" i="20"/>
  <c r="P485" i="20"/>
  <c r="P481" i="20"/>
  <c r="P477" i="20"/>
  <c r="P473" i="20"/>
  <c r="P469" i="20"/>
  <c r="P465" i="20"/>
  <c r="P461" i="20"/>
  <c r="P457" i="20"/>
  <c r="P949" i="20"/>
  <c r="P933" i="20"/>
  <c r="P925" i="20"/>
  <c r="P909" i="20"/>
  <c r="P893" i="20"/>
  <c r="P885" i="20"/>
  <c r="P884" i="20"/>
  <c r="P877" i="20"/>
  <c r="P876" i="20"/>
  <c r="P869" i="20"/>
  <c r="P868" i="20"/>
  <c r="P861" i="20"/>
  <c r="P860" i="20"/>
  <c r="P853" i="20"/>
  <c r="P852" i="20"/>
  <c r="P839" i="20"/>
  <c r="P837" i="20"/>
  <c r="P836" i="20"/>
  <c r="P825" i="20"/>
  <c r="P817" i="20"/>
  <c r="P809" i="20"/>
  <c r="P801" i="20"/>
  <c r="P793" i="20"/>
  <c r="P785" i="20"/>
  <c r="P724" i="20"/>
  <c r="P720" i="20"/>
  <c r="P716" i="20"/>
  <c r="P712" i="20"/>
  <c r="P708" i="20"/>
  <c r="P704" i="20"/>
  <c r="P700" i="20"/>
  <c r="P696" i="20"/>
  <c r="P692" i="20"/>
  <c r="P688" i="20"/>
  <c r="P684" i="20"/>
  <c r="P680" i="20"/>
  <c r="P676" i="20"/>
  <c r="P672" i="20"/>
  <c r="P668" i="20"/>
  <c r="P664" i="20"/>
  <c r="P660" i="20"/>
  <c r="P656" i="20"/>
  <c r="P652" i="20"/>
  <c r="P648" i="20"/>
  <c r="P644" i="20"/>
  <c r="P640" i="20"/>
  <c r="P636" i="20"/>
  <c r="P632" i="20"/>
  <c r="P628" i="20"/>
  <c r="P625" i="20"/>
  <c r="P621" i="20"/>
  <c r="P617" i="20"/>
  <c r="P613" i="20"/>
  <c r="P609" i="20"/>
  <c r="P605" i="20"/>
  <c r="P601" i="20"/>
  <c r="P597" i="20"/>
  <c r="P593" i="20"/>
  <c r="P589" i="20"/>
  <c r="P585" i="20"/>
  <c r="P581" i="20"/>
  <c r="P577" i="20"/>
  <c r="P573" i="20"/>
  <c r="P569" i="20"/>
  <c r="P565" i="20"/>
  <c r="P561" i="20"/>
  <c r="P557" i="20"/>
  <c r="P553" i="20"/>
  <c r="P549" i="20"/>
  <c r="P545" i="20"/>
  <c r="P541" i="20"/>
  <c r="P537" i="20"/>
  <c r="P533" i="20"/>
  <c r="P529" i="20"/>
  <c r="P522" i="20"/>
  <c r="P518" i="20"/>
  <c r="P514" i="20"/>
  <c r="P510" i="20"/>
  <c r="P506" i="20"/>
  <c r="P961" i="20"/>
  <c r="P945" i="20"/>
  <c r="P921" i="20"/>
  <c r="P905" i="20"/>
  <c r="P843" i="20"/>
  <c r="P841" i="20"/>
  <c r="P840" i="20"/>
  <c r="P725" i="20"/>
  <c r="P721" i="20"/>
  <c r="P717" i="20"/>
  <c r="P713" i="20"/>
  <c r="P709" i="20"/>
  <c r="P705" i="20"/>
  <c r="P701" i="20"/>
  <c r="P697" i="20"/>
  <c r="P693" i="20"/>
  <c r="P689" i="20"/>
  <c r="P685" i="20"/>
  <c r="P681" i="20"/>
  <c r="P677" i="20"/>
  <c r="P673" i="20"/>
  <c r="P669" i="20"/>
  <c r="P665" i="20"/>
  <c r="P661" i="20"/>
  <c r="P657" i="20"/>
  <c r="P653" i="20"/>
  <c r="P649" i="20"/>
  <c r="P645" i="20"/>
  <c r="P641" i="20"/>
  <c r="P637" i="20"/>
  <c r="P633" i="20"/>
  <c r="P629" i="20"/>
  <c r="P622" i="20"/>
  <c r="P618" i="20"/>
  <c r="P614" i="20"/>
  <c r="P610" i="20"/>
  <c r="P606" i="20"/>
  <c r="P602" i="20"/>
  <c r="P598" i="20"/>
  <c r="P594" i="20"/>
  <c r="P590" i="20"/>
  <c r="P586" i="20"/>
  <c r="P582" i="20"/>
  <c r="P578" i="20"/>
  <c r="P574" i="20"/>
  <c r="P570" i="20"/>
  <c r="P566" i="20"/>
  <c r="P562" i="20"/>
  <c r="P558" i="20"/>
  <c r="P554" i="20"/>
  <c r="P550" i="20"/>
  <c r="P546" i="20"/>
  <c r="P542" i="20"/>
  <c r="P538" i="20"/>
  <c r="P534" i="20"/>
  <c r="P530" i="20"/>
  <c r="P957" i="20"/>
  <c r="P941" i="20"/>
  <c r="P917" i="20"/>
  <c r="P901" i="20"/>
  <c r="P889" i="20"/>
  <c r="P888" i="20"/>
  <c r="P881" i="20"/>
  <c r="P880" i="20"/>
  <c r="P873" i="20"/>
  <c r="P872" i="20"/>
  <c r="P865" i="20"/>
  <c r="P864" i="20"/>
  <c r="P857" i="20"/>
  <c r="P856" i="20"/>
  <c r="P849" i="20"/>
  <c r="P847" i="20"/>
  <c r="P845" i="20"/>
  <c r="P844" i="20"/>
  <c r="P831" i="20"/>
  <c r="P821" i="20"/>
  <c r="P813" i="20"/>
  <c r="P805" i="20"/>
  <c r="P797" i="20"/>
  <c r="P789" i="20"/>
  <c r="P774" i="20"/>
  <c r="P758" i="20"/>
  <c r="P742" i="20"/>
  <c r="P710" i="20"/>
  <c r="P694" i="20"/>
  <c r="P678" i="20"/>
  <c r="P662" i="20"/>
  <c r="P646" i="20"/>
  <c r="P630" i="20"/>
  <c r="P623" i="20"/>
  <c r="P607" i="20"/>
  <c r="P591" i="20"/>
  <c r="P575" i="20"/>
  <c r="P559" i="20"/>
  <c r="P543" i="20"/>
  <c r="P524" i="20"/>
  <c r="P523" i="20"/>
  <c r="P516" i="20"/>
  <c r="P515" i="20"/>
  <c r="P508" i="20"/>
  <c r="P507" i="20"/>
  <c r="P504" i="20"/>
  <c r="P503" i="20"/>
  <c r="P490" i="20"/>
  <c r="P488" i="20"/>
  <c r="P487" i="20"/>
  <c r="P474" i="20"/>
  <c r="P472" i="20"/>
  <c r="P471" i="20"/>
  <c r="P458" i="20"/>
  <c r="P456" i="20"/>
  <c r="P453" i="20"/>
  <c r="P449" i="20"/>
  <c r="P445" i="20"/>
  <c r="P441" i="20"/>
  <c r="P437" i="20"/>
  <c r="P433" i="20"/>
  <c r="P429" i="20"/>
  <c r="P419" i="20"/>
  <c r="P415" i="20"/>
  <c r="P411" i="20"/>
  <c r="P407" i="20"/>
  <c r="P403" i="20"/>
  <c r="P399" i="20"/>
  <c r="P395" i="20"/>
  <c r="P391" i="20"/>
  <c r="P387" i="20"/>
  <c r="P383" i="20"/>
  <c r="P379" i="20"/>
  <c r="P375" i="20"/>
  <c r="P371" i="20"/>
  <c r="P367" i="20"/>
  <c r="P363" i="20"/>
  <c r="P359" i="20"/>
  <c r="P355" i="20"/>
  <c r="P351" i="20"/>
  <c r="P347" i="20"/>
  <c r="P343" i="20"/>
  <c r="P339" i="20"/>
  <c r="P335" i="20"/>
  <c r="P331" i="20"/>
  <c r="P327" i="20"/>
  <c r="P323" i="20"/>
  <c r="P319" i="20"/>
  <c r="P315" i="20"/>
  <c r="P311" i="20"/>
  <c r="P307" i="20"/>
  <c r="P303" i="20"/>
  <c r="P299" i="20"/>
  <c r="P295" i="20"/>
  <c r="P291" i="20"/>
  <c r="P287" i="20"/>
  <c r="P283" i="20"/>
  <c r="P279" i="20"/>
  <c r="P275" i="20"/>
  <c r="P271" i="20"/>
  <c r="P267" i="20"/>
  <c r="P263" i="20"/>
  <c r="P259" i="20"/>
  <c r="P255" i="20"/>
  <c r="P251" i="20"/>
  <c r="P247" i="20"/>
  <c r="P243" i="20"/>
  <c r="P239" i="20"/>
  <c r="P235" i="20"/>
  <c r="P231" i="20"/>
  <c r="P227" i="20"/>
  <c r="P223" i="20"/>
  <c r="P722" i="20"/>
  <c r="P706" i="20"/>
  <c r="P690" i="20"/>
  <c r="P674" i="20"/>
  <c r="P658" i="20"/>
  <c r="P642" i="20"/>
  <c r="P619" i="20"/>
  <c r="P603" i="20"/>
  <c r="P587" i="20"/>
  <c r="P571" i="20"/>
  <c r="P555" i="20"/>
  <c r="P539" i="20"/>
  <c r="P494" i="20"/>
  <c r="P492" i="20"/>
  <c r="P491" i="20"/>
  <c r="P478" i="20"/>
  <c r="P476" i="20"/>
  <c r="P475" i="20"/>
  <c r="P462" i="20"/>
  <c r="P460" i="20"/>
  <c r="P459" i="20"/>
  <c r="P454" i="20"/>
  <c r="P450" i="20"/>
  <c r="P446" i="20"/>
  <c r="P442" i="20"/>
  <c r="P438" i="20"/>
  <c r="P434" i="20"/>
  <c r="P430" i="20"/>
  <c r="P420" i="20"/>
  <c r="P416" i="20"/>
  <c r="P412" i="20"/>
  <c r="P408" i="20"/>
  <c r="P404" i="20"/>
  <c r="P400" i="20"/>
  <c r="P396" i="20"/>
  <c r="P392" i="20"/>
  <c r="P388" i="20"/>
  <c r="P384" i="20"/>
  <c r="P380" i="20"/>
  <c r="P376" i="20"/>
  <c r="P372" i="20"/>
  <c r="P368" i="20"/>
  <c r="P364" i="20"/>
  <c r="P360" i="20"/>
  <c r="P356" i="20"/>
  <c r="P352" i="20"/>
  <c r="P348" i="20"/>
  <c r="P344" i="20"/>
  <c r="P340" i="20"/>
  <c r="P336" i="20"/>
  <c r="P332" i="20"/>
  <c r="P328" i="20"/>
  <c r="P324" i="20"/>
  <c r="P320" i="20"/>
  <c r="P316" i="20"/>
  <c r="P312" i="20"/>
  <c r="P308" i="20"/>
  <c r="P304" i="20"/>
  <c r="P300" i="20"/>
  <c r="P296" i="20"/>
  <c r="P292" i="20"/>
  <c r="P288" i="20"/>
  <c r="P284" i="20"/>
  <c r="P280" i="20"/>
  <c r="P276" i="20"/>
  <c r="P272" i="20"/>
  <c r="P268" i="20"/>
  <c r="P264" i="20"/>
  <c r="P260" i="20"/>
  <c r="P256" i="20"/>
  <c r="P252" i="20"/>
  <c r="P248" i="20"/>
  <c r="P244" i="20"/>
  <c r="P240" i="20"/>
  <c r="P236" i="20"/>
  <c r="P232" i="20"/>
  <c r="P228" i="20"/>
  <c r="P224" i="20"/>
  <c r="P796" i="20"/>
  <c r="P766" i="20"/>
  <c r="P750" i="20"/>
  <c r="P734" i="20"/>
  <c r="P718" i="20"/>
  <c r="P702" i="20"/>
  <c r="P686" i="20"/>
  <c r="P670" i="20"/>
  <c r="P654" i="20"/>
  <c r="P638" i="20"/>
  <c r="P615" i="20"/>
  <c r="P599" i="20"/>
  <c r="P583" i="20"/>
  <c r="P567" i="20"/>
  <c r="P551" i="20"/>
  <c r="P535" i="20"/>
  <c r="P520" i="20"/>
  <c r="P519" i="20"/>
  <c r="P512" i="20"/>
  <c r="P511" i="20"/>
  <c r="P498" i="20"/>
  <c r="P496" i="20"/>
  <c r="P495" i="20"/>
  <c r="P482" i="20"/>
  <c r="P480" i="20"/>
  <c r="P479" i="20"/>
  <c r="P466" i="20"/>
  <c r="P464" i="20"/>
  <c r="P463" i="20"/>
  <c r="P455" i="20"/>
  <c r="P451" i="20"/>
  <c r="P447" i="20"/>
  <c r="P443" i="20"/>
  <c r="P439" i="20"/>
  <c r="P435" i="20"/>
  <c r="P431" i="20"/>
  <c r="P427" i="20"/>
  <c r="P417" i="20"/>
  <c r="P413" i="20"/>
  <c r="P409" i="20"/>
  <c r="P405" i="20"/>
  <c r="P401" i="20"/>
  <c r="P397" i="20"/>
  <c r="P393" i="20"/>
  <c r="P389" i="20"/>
  <c r="P385" i="20"/>
  <c r="P381" i="20"/>
  <c r="P377" i="20"/>
  <c r="P373" i="20"/>
  <c r="P369" i="20"/>
  <c r="P365" i="20"/>
  <c r="P361" i="20"/>
  <c r="P357" i="20"/>
  <c r="P353" i="20"/>
  <c r="P349" i="20"/>
  <c r="P345" i="20"/>
  <c r="P341" i="20"/>
  <c r="P337" i="20"/>
  <c r="P333" i="20"/>
  <c r="P329" i="20"/>
  <c r="P325" i="20"/>
  <c r="P317" i="20"/>
  <c r="P313" i="20"/>
  <c r="P309" i="20"/>
  <c r="P305" i="20"/>
  <c r="P301" i="20"/>
  <c r="P297" i="20"/>
  <c r="P293" i="20"/>
  <c r="P289" i="20"/>
  <c r="P285" i="20"/>
  <c r="P281" i="20"/>
  <c r="P277" i="20"/>
  <c r="P273" i="20"/>
  <c r="P269" i="20"/>
  <c r="P265" i="20"/>
  <c r="P261" i="20"/>
  <c r="P257" i="20"/>
  <c r="P253" i="20"/>
  <c r="P249" i="20"/>
  <c r="P245" i="20"/>
  <c r="P241" i="20"/>
  <c r="P237" i="20"/>
  <c r="P233" i="20"/>
  <c r="P229" i="20"/>
  <c r="P225" i="20"/>
  <c r="P714" i="20"/>
  <c r="P698" i="20"/>
  <c r="P682" i="20"/>
  <c r="P666" i="20"/>
  <c r="P650" i="20"/>
  <c r="P634" i="20"/>
  <c r="P611" i="20"/>
  <c r="P595" i="20"/>
  <c r="P579" i="20"/>
  <c r="P563" i="20"/>
  <c r="P547" i="20"/>
  <c r="P531" i="20"/>
  <c r="P527" i="20"/>
  <c r="P502" i="20"/>
  <c r="P500" i="20"/>
  <c r="P499" i="20"/>
  <c r="P486" i="20"/>
  <c r="P484" i="20"/>
  <c r="P483" i="20"/>
  <c r="P470" i="20"/>
  <c r="P468" i="20"/>
  <c r="P467" i="20"/>
  <c r="P452" i="20"/>
  <c r="P448" i="20"/>
  <c r="P444" i="20"/>
  <c r="P440" i="20"/>
  <c r="P436" i="20"/>
  <c r="P432" i="20"/>
  <c r="P428" i="20"/>
  <c r="P418" i="20"/>
  <c r="P414" i="20"/>
  <c r="P410" i="20"/>
  <c r="P406" i="20"/>
  <c r="P402" i="20"/>
  <c r="P398" i="20"/>
  <c r="P394" i="20"/>
  <c r="P390" i="20"/>
  <c r="P386" i="20"/>
  <c r="P382" i="20"/>
  <c r="P378" i="20"/>
  <c r="P374" i="20"/>
  <c r="P370" i="20"/>
  <c r="P366" i="20"/>
  <c r="P362" i="20"/>
  <c r="P358" i="20"/>
  <c r="P354" i="20"/>
  <c r="P350" i="20"/>
  <c r="P346" i="20"/>
  <c r="P342" i="20"/>
  <c r="P338" i="20"/>
  <c r="P334" i="20"/>
  <c r="P330" i="20"/>
  <c r="P326" i="20"/>
  <c r="P322" i="20"/>
  <c r="P318" i="20"/>
  <c r="P314" i="20"/>
  <c r="P310" i="20"/>
  <c r="P306" i="20"/>
  <c r="P302" i="20"/>
  <c r="P298" i="20"/>
  <c r="P294" i="20"/>
  <c r="P290" i="20"/>
  <c r="P286" i="20"/>
  <c r="P282" i="20"/>
  <c r="P278" i="20"/>
  <c r="P274" i="20"/>
  <c r="P270" i="20"/>
  <c r="P266" i="20"/>
  <c r="P262" i="20"/>
  <c r="P258" i="20"/>
  <c r="P254" i="20"/>
  <c r="P250" i="20"/>
  <c r="P246" i="20"/>
  <c r="P242" i="20"/>
  <c r="P238" i="20"/>
  <c r="P234" i="20"/>
  <c r="P230" i="20"/>
  <c r="P226" i="20"/>
  <c r="P222" i="20"/>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O7" i="14"/>
  <c r="M19" i="20"/>
  <c r="O21" i="20"/>
  <c r="I23" i="20"/>
  <c r="M23" i="20"/>
  <c r="O25" i="20"/>
  <c r="M27" i="20"/>
  <c r="O29" i="20"/>
  <c r="M31" i="20"/>
  <c r="O33" i="20"/>
  <c r="M35" i="20"/>
  <c r="O37" i="20"/>
  <c r="M39" i="20"/>
  <c r="O41" i="20"/>
  <c r="M43" i="20"/>
  <c r="O45" i="20"/>
  <c r="M47" i="20"/>
  <c r="O49" i="20"/>
  <c r="M51" i="20"/>
  <c r="O53" i="20"/>
  <c r="I55" i="20"/>
  <c r="M55" i="20"/>
  <c r="O57" i="20"/>
  <c r="M59" i="20"/>
  <c r="O61" i="20"/>
  <c r="M63" i="20"/>
  <c r="O65" i="20"/>
  <c r="M67" i="20"/>
  <c r="O69" i="20"/>
  <c r="M71" i="20"/>
  <c r="O73" i="20"/>
  <c r="M75" i="20"/>
  <c r="O77" i="20"/>
  <c r="M79" i="20"/>
  <c r="O81" i="20"/>
  <c r="M83" i="20"/>
  <c r="O85" i="20"/>
  <c r="I87" i="20"/>
  <c r="M87" i="20"/>
  <c r="O89" i="20"/>
  <c r="M91" i="20"/>
  <c r="O93" i="20"/>
  <c r="M95" i="20"/>
  <c r="O97" i="20"/>
  <c r="M99" i="20"/>
  <c r="O101" i="20"/>
  <c r="M103" i="20"/>
  <c r="O105" i="20"/>
  <c r="M107" i="20"/>
  <c r="O109" i="20"/>
  <c r="M111" i="20"/>
  <c r="O113" i="20"/>
  <c r="M115" i="20"/>
  <c r="O117" i="20"/>
  <c r="I119" i="20"/>
  <c r="M119" i="20"/>
  <c r="O121" i="20"/>
  <c r="M123" i="20"/>
  <c r="O125" i="20"/>
  <c r="M127" i="20"/>
  <c r="O129" i="20"/>
  <c r="M131" i="20"/>
  <c r="O133" i="20"/>
  <c r="M135" i="20"/>
  <c r="O137" i="20"/>
  <c r="M139" i="20"/>
  <c r="O141" i="20"/>
  <c r="M143" i="20"/>
  <c r="O145" i="20"/>
  <c r="M147" i="20"/>
  <c r="O149" i="20"/>
  <c r="I151" i="20"/>
  <c r="M151" i="20"/>
  <c r="N157" i="20"/>
  <c r="N165" i="20"/>
  <c r="N173" i="20"/>
  <c r="N181" i="20"/>
  <c r="N189" i="20"/>
  <c r="N197" i="20"/>
  <c r="N205" i="20"/>
  <c r="AB200" i="39"/>
  <c r="O210" i="20"/>
  <c r="N210" i="20"/>
  <c r="P210" i="20"/>
  <c r="AB204" i="39"/>
  <c r="O214" i="20"/>
  <c r="M214" i="20"/>
  <c r="I214" i="20"/>
  <c r="P214" i="20"/>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O8" i="14"/>
  <c r="O15" i="14"/>
  <c r="N19" i="20"/>
  <c r="P21" i="20"/>
  <c r="P25" i="20"/>
  <c r="P29" i="20"/>
  <c r="P33" i="20"/>
  <c r="N35" i="20"/>
  <c r="P37" i="20"/>
  <c r="P41" i="20"/>
  <c r="P45" i="20"/>
  <c r="P49" i="20"/>
  <c r="N51" i="20"/>
  <c r="P53" i="20"/>
  <c r="P57" i="20"/>
  <c r="P61" i="20"/>
  <c r="P65" i="20"/>
  <c r="N67" i="20"/>
  <c r="P69" i="20"/>
  <c r="P73" i="20"/>
  <c r="P77" i="20"/>
  <c r="P81" i="20"/>
  <c r="N83" i="20"/>
  <c r="P85" i="20"/>
  <c r="P89" i="20"/>
  <c r="P93" i="20"/>
  <c r="P97" i="20"/>
  <c r="N99" i="20"/>
  <c r="P101" i="20"/>
  <c r="P105" i="20"/>
  <c r="P109" i="20"/>
  <c r="P113" i="20"/>
  <c r="N115" i="20"/>
  <c r="P117" i="20"/>
  <c r="P121" i="20"/>
  <c r="P125" i="20"/>
  <c r="P129" i="20"/>
  <c r="N131" i="20"/>
  <c r="P133" i="20"/>
  <c r="P137" i="20"/>
  <c r="P141" i="20"/>
  <c r="P145" i="20"/>
  <c r="N147" i="20"/>
  <c r="P149" i="20"/>
  <c r="AB143" i="39"/>
  <c r="M153" i="20"/>
  <c r="O153" i="20"/>
  <c r="P153" i="20"/>
  <c r="P155" i="20"/>
  <c r="P157" i="20"/>
  <c r="P159" i="20"/>
  <c r="P161" i="20"/>
  <c r="P163" i="20"/>
  <c r="P165" i="20"/>
  <c r="P167" i="20"/>
  <c r="P169" i="20"/>
  <c r="P171" i="20"/>
  <c r="P173" i="20"/>
  <c r="P175" i="20"/>
  <c r="P177" i="20"/>
  <c r="P179" i="20"/>
  <c r="P181" i="20"/>
  <c r="P183" i="20"/>
  <c r="P185" i="20"/>
  <c r="P187" i="20"/>
  <c r="P189" i="20"/>
  <c r="P191" i="20"/>
  <c r="P193" i="20"/>
  <c r="P195" i="20"/>
  <c r="P197" i="20"/>
  <c r="P199" i="20"/>
  <c r="P201" i="20"/>
  <c r="P203" i="20"/>
  <c r="P205" i="20"/>
  <c r="P207" i="20"/>
  <c r="P730" i="20"/>
  <c r="O733" i="20"/>
  <c r="P738" i="20"/>
  <c r="O741" i="20"/>
  <c r="P746" i="20"/>
  <c r="O749" i="20"/>
  <c r="P754" i="20"/>
  <c r="O757" i="20"/>
  <c r="P762" i="20"/>
  <c r="O765" i="20"/>
  <c r="P770" i="20"/>
  <c r="O773" i="20"/>
  <c r="P778" i="20"/>
  <c r="P781" i="20"/>
  <c r="AP7" i="12"/>
  <c r="O16" i="14"/>
  <c r="O19" i="20"/>
  <c r="M21" i="20"/>
  <c r="O23" i="20"/>
  <c r="M25" i="20"/>
  <c r="O27" i="20"/>
  <c r="M29" i="20"/>
  <c r="O31" i="20"/>
  <c r="M33" i="20"/>
  <c r="O35" i="20"/>
  <c r="M37" i="20"/>
  <c r="O39" i="20"/>
  <c r="M41" i="20"/>
  <c r="O43" i="20"/>
  <c r="I45" i="20"/>
  <c r="M45" i="20"/>
  <c r="O47" i="20"/>
  <c r="M49" i="20"/>
  <c r="O51" i="20"/>
  <c r="M53" i="20"/>
  <c r="O55" i="20"/>
  <c r="M57" i="20"/>
  <c r="O59" i="20"/>
  <c r="M61" i="20"/>
  <c r="O63" i="20"/>
  <c r="M65" i="20"/>
  <c r="O67" i="20"/>
  <c r="M69" i="20"/>
  <c r="O71" i="20"/>
  <c r="M73" i="20"/>
  <c r="O75" i="20"/>
  <c r="I77" i="20"/>
  <c r="M77" i="20"/>
  <c r="O79" i="20"/>
  <c r="M81" i="20"/>
  <c r="O83" i="20"/>
  <c r="M85" i="20"/>
  <c r="O87" i="20"/>
  <c r="M89" i="20"/>
  <c r="O91" i="20"/>
  <c r="M93" i="20"/>
  <c r="O95" i="20"/>
  <c r="M97" i="20"/>
  <c r="O99" i="20"/>
  <c r="M101" i="20"/>
  <c r="O103" i="20"/>
  <c r="M105" i="20"/>
  <c r="O107" i="20"/>
  <c r="I109" i="20"/>
  <c r="M109" i="20"/>
  <c r="O111" i="20"/>
  <c r="M113" i="20"/>
  <c r="O115" i="20"/>
  <c r="M117" i="20"/>
  <c r="O119" i="20"/>
  <c r="M121" i="20"/>
  <c r="O123" i="20"/>
  <c r="M125" i="20"/>
  <c r="O127" i="20"/>
  <c r="M129" i="20"/>
  <c r="O131" i="20"/>
  <c r="M133" i="20"/>
  <c r="O135" i="20"/>
  <c r="M137" i="20"/>
  <c r="O139" i="20"/>
  <c r="I141" i="20"/>
  <c r="M141" i="20"/>
  <c r="O143" i="20"/>
  <c r="M145" i="20"/>
  <c r="O147" i="20"/>
  <c r="M149" i="20"/>
  <c r="O151" i="20"/>
  <c r="AB144" i="39"/>
  <c r="P154" i="20"/>
  <c r="AB146" i="39"/>
  <c r="P156" i="20"/>
  <c r="AB148" i="39"/>
  <c r="P158" i="20"/>
  <c r="AB150" i="39"/>
  <c r="P160" i="20"/>
  <c r="AB152" i="39"/>
  <c r="P162" i="20"/>
  <c r="AB154" i="39"/>
  <c r="P164" i="20"/>
  <c r="AB156" i="39"/>
  <c r="P166" i="20"/>
  <c r="AB158" i="39"/>
  <c r="P168" i="20"/>
  <c r="AB160" i="39"/>
  <c r="P170" i="20"/>
  <c r="AB162" i="39"/>
  <c r="P172" i="20"/>
  <c r="AB164" i="39"/>
  <c r="P174" i="20"/>
  <c r="AB166" i="39"/>
  <c r="P176" i="20"/>
  <c r="AB168" i="39"/>
  <c r="P178" i="20"/>
  <c r="AB170" i="39"/>
  <c r="P180" i="20"/>
  <c r="AB172" i="39"/>
  <c r="P182" i="20"/>
  <c r="AB174" i="39"/>
  <c r="P184" i="20"/>
  <c r="AB176" i="39"/>
  <c r="P186" i="20"/>
  <c r="AB178" i="39"/>
  <c r="P188" i="20"/>
  <c r="AB180" i="39"/>
  <c r="P190" i="20"/>
  <c r="AB182" i="39"/>
  <c r="P192" i="20"/>
  <c r="AB184" i="39"/>
  <c r="P194" i="20"/>
  <c r="AB186" i="39"/>
  <c r="P196" i="20"/>
  <c r="AB188" i="39"/>
  <c r="P198" i="20"/>
  <c r="AB190" i="39"/>
  <c r="P200" i="20"/>
  <c r="AB192" i="39"/>
  <c r="P202" i="20"/>
  <c r="AB194" i="39"/>
  <c r="P204" i="20"/>
  <c r="AB196" i="39"/>
  <c r="P206" i="20"/>
  <c r="AB198" i="39"/>
  <c r="P208" i="20"/>
  <c r="AB202" i="39"/>
  <c r="M212" i="20"/>
  <c r="P212" i="20"/>
  <c r="M731" i="20"/>
  <c r="M739" i="20"/>
  <c r="M747" i="20"/>
  <c r="M755" i="20"/>
  <c r="M763" i="20"/>
  <c r="M771" i="20"/>
  <c r="M779" i="20"/>
  <c r="O795" i="20"/>
  <c r="AB7" i="41"/>
  <c r="P19" i="20"/>
  <c r="P23" i="20"/>
  <c r="P27" i="20"/>
  <c r="P31" i="20"/>
  <c r="P35" i="20"/>
  <c r="P39" i="20"/>
  <c r="P43" i="20"/>
  <c r="P47" i="20"/>
  <c r="P51" i="20"/>
  <c r="P55" i="20"/>
  <c r="P59" i="20"/>
  <c r="P63" i="20"/>
  <c r="P67" i="20"/>
  <c r="P71" i="20"/>
  <c r="P75" i="20"/>
  <c r="P79" i="20"/>
  <c r="P83" i="20"/>
  <c r="P87" i="20"/>
  <c r="P91" i="20"/>
  <c r="P95" i="20"/>
  <c r="P99" i="20"/>
  <c r="P103" i="20"/>
  <c r="P107" i="20"/>
  <c r="P111" i="20"/>
  <c r="P115" i="20"/>
  <c r="P119" i="20"/>
  <c r="P123" i="20"/>
  <c r="P127" i="20"/>
  <c r="P131" i="20"/>
  <c r="P135" i="20"/>
  <c r="P139" i="20"/>
  <c r="P143" i="20"/>
  <c r="P147" i="20"/>
  <c r="P151" i="20"/>
  <c r="AB145" i="39"/>
  <c r="O155" i="20"/>
  <c r="M155" i="20"/>
  <c r="AB147" i="39"/>
  <c r="M157" i="20"/>
  <c r="O157" i="20"/>
  <c r="AB149" i="39"/>
  <c r="O159" i="20"/>
  <c r="M159" i="20"/>
  <c r="AB151" i="39"/>
  <c r="M161" i="20"/>
  <c r="O161" i="20"/>
  <c r="AB153" i="39"/>
  <c r="O163" i="20"/>
  <c r="M163" i="20"/>
  <c r="AB155" i="39"/>
  <c r="M165" i="20"/>
  <c r="O165" i="20"/>
  <c r="AB157" i="39"/>
  <c r="O167" i="20"/>
  <c r="M167" i="20"/>
  <c r="AB159" i="39"/>
  <c r="M169" i="20"/>
  <c r="O169" i="20"/>
  <c r="AB161" i="39"/>
  <c r="O171" i="20"/>
  <c r="M171" i="20"/>
  <c r="AB163" i="39"/>
  <c r="M173" i="20"/>
  <c r="O173" i="20"/>
  <c r="AB165" i="39"/>
  <c r="O175" i="20"/>
  <c r="M175" i="20"/>
  <c r="AB167" i="39"/>
  <c r="M177" i="20"/>
  <c r="O177" i="20"/>
  <c r="AB169" i="39"/>
  <c r="O179" i="20"/>
  <c r="M179" i="20"/>
  <c r="AB171" i="39"/>
  <c r="M181" i="20"/>
  <c r="O181" i="20"/>
  <c r="AB173" i="39"/>
  <c r="O183" i="20"/>
  <c r="M183" i="20"/>
  <c r="AB175" i="39"/>
  <c r="M185" i="20"/>
  <c r="O185" i="20"/>
  <c r="AB177" i="39"/>
  <c r="O187" i="20"/>
  <c r="M187" i="20"/>
  <c r="AB179" i="39"/>
  <c r="M189" i="20"/>
  <c r="O189" i="20"/>
  <c r="AB181" i="39"/>
  <c r="O191" i="20"/>
  <c r="M191" i="20"/>
  <c r="AB183" i="39"/>
  <c r="M193" i="20"/>
  <c r="O193" i="20"/>
  <c r="AB185" i="39"/>
  <c r="O195" i="20"/>
  <c r="M195" i="20"/>
  <c r="AB187" i="39"/>
  <c r="M197" i="20"/>
  <c r="O197" i="20"/>
  <c r="AB189" i="39"/>
  <c r="O199" i="20"/>
  <c r="M199" i="20"/>
  <c r="AB191" i="39"/>
  <c r="M201" i="20"/>
  <c r="O201" i="20"/>
  <c r="AB193" i="39"/>
  <c r="O203" i="20"/>
  <c r="M203" i="20"/>
  <c r="AB195" i="39"/>
  <c r="M205" i="20"/>
  <c r="O205" i="20"/>
  <c r="AB197" i="39"/>
  <c r="O207" i="20"/>
  <c r="M207" i="20"/>
  <c r="AB199" i="39"/>
  <c r="M209" i="20"/>
  <c r="O209" i="20"/>
  <c r="P209" i="20"/>
  <c r="AB206" i="39"/>
  <c r="M216" i="20"/>
  <c r="P216" i="20"/>
  <c r="O216" i="20"/>
  <c r="P788" i="20"/>
  <c r="M211" i="20"/>
  <c r="O213" i="20"/>
  <c r="M215" i="20"/>
  <c r="O217" i="20"/>
  <c r="AB727" i="39"/>
  <c r="M737" i="20"/>
  <c r="P737" i="20"/>
  <c r="AB732" i="39"/>
  <c r="O742" i="20"/>
  <c r="M742" i="20"/>
  <c r="I742" i="20"/>
  <c r="AB733" i="39"/>
  <c r="P743" i="20"/>
  <c r="O743" i="20"/>
  <c r="AB743" i="39"/>
  <c r="M753" i="20"/>
  <c r="P753" i="20"/>
  <c r="AB748" i="39"/>
  <c r="O758" i="20"/>
  <c r="M758" i="20"/>
  <c r="AB749" i="39"/>
  <c r="P759" i="20"/>
  <c r="O759" i="20"/>
  <c r="AB759" i="39"/>
  <c r="M769" i="20"/>
  <c r="I769" i="20"/>
  <c r="P769" i="20"/>
  <c r="AB764" i="39"/>
  <c r="O774" i="20"/>
  <c r="M774" i="20"/>
  <c r="AB765" i="39"/>
  <c r="P775" i="20"/>
  <c r="O775" i="20"/>
  <c r="AB776" i="39"/>
  <c r="P786" i="20"/>
  <c r="M786" i="20"/>
  <c r="O786" i="20"/>
  <c r="AB777" i="39"/>
  <c r="M787" i="20"/>
  <c r="P787" i="20"/>
  <c r="M790" i="20"/>
  <c r="AB782" i="39"/>
  <c r="P792" i="20"/>
  <c r="O792" i="20"/>
  <c r="N823" i="20"/>
  <c r="P213" i="20"/>
  <c r="P217" i="20"/>
  <c r="AB723" i="39"/>
  <c r="N733" i="20"/>
  <c r="M733" i="20"/>
  <c r="P733" i="20"/>
  <c r="AB728" i="39"/>
  <c r="O738" i="20"/>
  <c r="M738" i="20"/>
  <c r="AB729" i="39"/>
  <c r="P739" i="20"/>
  <c r="O739" i="20"/>
  <c r="AB739" i="39"/>
  <c r="M749" i="20"/>
  <c r="P749" i="20"/>
  <c r="AB744" i="39"/>
  <c r="O754" i="20"/>
  <c r="M754" i="20"/>
  <c r="I754" i="20"/>
  <c r="AB745" i="39"/>
  <c r="P755" i="20"/>
  <c r="O755" i="20"/>
  <c r="N755" i="20"/>
  <c r="AB755" i="39"/>
  <c r="N765" i="20"/>
  <c r="M765" i="20"/>
  <c r="P765" i="20"/>
  <c r="AB760" i="39"/>
  <c r="O770" i="20"/>
  <c r="M770" i="20"/>
  <c r="AB761" i="39"/>
  <c r="P771" i="20"/>
  <c r="O771" i="20"/>
  <c r="AB771" i="39"/>
  <c r="O781" i="20"/>
  <c r="M781" i="20"/>
  <c r="M782" i="20"/>
  <c r="AB774" i="39"/>
  <c r="P784" i="20"/>
  <c r="O784" i="20"/>
  <c r="AB790" i="39"/>
  <c r="N800" i="20"/>
  <c r="P800" i="20"/>
  <c r="O800" i="20"/>
  <c r="I800" i="20"/>
  <c r="M800" i="20"/>
  <c r="AB798" i="39"/>
  <c r="P808" i="20"/>
  <c r="O808" i="20"/>
  <c r="M808" i="20"/>
  <c r="AC94" i="40"/>
  <c r="AB806" i="39"/>
  <c r="P816" i="20"/>
  <c r="O816" i="20"/>
  <c r="M816" i="20"/>
  <c r="AC102" i="40"/>
  <c r="AB814" i="39"/>
  <c r="P824" i="20"/>
  <c r="O824" i="20"/>
  <c r="I824" i="20"/>
  <c r="M824" i="20"/>
  <c r="O211" i="20"/>
  <c r="I213" i="20"/>
  <c r="M213" i="20"/>
  <c r="O215" i="20"/>
  <c r="M217" i="20"/>
  <c r="AC91" i="40"/>
  <c r="AB719" i="39"/>
  <c r="Y7" i="39" s="1"/>
  <c r="AB724" i="39"/>
  <c r="O734" i="20"/>
  <c r="M734" i="20"/>
  <c r="AB725" i="39"/>
  <c r="P735" i="20"/>
  <c r="O735" i="20"/>
  <c r="AB735" i="39"/>
  <c r="M745" i="20"/>
  <c r="P745" i="20"/>
  <c r="AB740" i="39"/>
  <c r="O750" i="20"/>
  <c r="M750" i="20"/>
  <c r="AB741" i="39"/>
  <c r="P751" i="20"/>
  <c r="O751" i="20"/>
  <c r="N751" i="20"/>
  <c r="AB751" i="39"/>
  <c r="N761" i="20"/>
  <c r="M761" i="20"/>
  <c r="P761" i="20"/>
  <c r="AB756" i="39"/>
  <c r="O766" i="20"/>
  <c r="M766" i="20"/>
  <c r="AB757" i="39"/>
  <c r="P767" i="20"/>
  <c r="O767" i="20"/>
  <c r="AB767" i="39"/>
  <c r="M777" i="20"/>
  <c r="P777" i="20"/>
  <c r="N786" i="20"/>
  <c r="O787" i="20"/>
  <c r="M792" i="20"/>
  <c r="AB786" i="39"/>
  <c r="N796" i="20"/>
  <c r="O796" i="20"/>
  <c r="M796" i="20"/>
  <c r="M798" i="20"/>
  <c r="M806" i="20"/>
  <c r="M814" i="20"/>
  <c r="M822" i="20"/>
  <c r="P211" i="20"/>
  <c r="P215" i="20"/>
  <c r="AC92" i="40"/>
  <c r="AB720" i="39"/>
  <c r="O730" i="20"/>
  <c r="M730" i="20"/>
  <c r="AB721" i="39"/>
  <c r="P731" i="20"/>
  <c r="O731" i="20"/>
  <c r="AB731" i="39"/>
  <c r="M741" i="20"/>
  <c r="I741" i="20"/>
  <c r="P741" i="20"/>
  <c r="AB736" i="39"/>
  <c r="O746" i="20"/>
  <c r="M746" i="20"/>
  <c r="AB737" i="39"/>
  <c r="P747" i="20"/>
  <c r="O747" i="20"/>
  <c r="AB747" i="39"/>
  <c r="M757" i="20"/>
  <c r="P757" i="20"/>
  <c r="AB752" i="39"/>
  <c r="O762" i="20"/>
  <c r="M762" i="20"/>
  <c r="AB753" i="39"/>
  <c r="P763" i="20"/>
  <c r="O763" i="20"/>
  <c r="AB763" i="39"/>
  <c r="M773" i="20"/>
  <c r="P773" i="20"/>
  <c r="AB768" i="39"/>
  <c r="O778" i="20"/>
  <c r="M778" i="20"/>
  <c r="I778" i="20"/>
  <c r="AB769" i="39"/>
  <c r="P779" i="20"/>
  <c r="O779" i="20"/>
  <c r="M784" i="20"/>
  <c r="AB778" i="39"/>
  <c r="N788" i="20"/>
  <c r="O788" i="20"/>
  <c r="I788" i="20"/>
  <c r="M788" i="20"/>
  <c r="AB784" i="39"/>
  <c r="P794" i="20"/>
  <c r="M794" i="20"/>
  <c r="O794" i="20"/>
  <c r="AB785" i="39"/>
  <c r="M795" i="20"/>
  <c r="I795" i="20"/>
  <c r="P795" i="20"/>
  <c r="AB794" i="39"/>
  <c r="O804" i="20"/>
  <c r="I804" i="20"/>
  <c r="M804" i="20"/>
  <c r="P804" i="20"/>
  <c r="AB802" i="39"/>
  <c r="N812" i="20"/>
  <c r="O812" i="20"/>
  <c r="M812" i="20"/>
  <c r="P812" i="20"/>
  <c r="AC98" i="40"/>
  <c r="AB810" i="39"/>
  <c r="N820" i="20"/>
  <c r="O820" i="20"/>
  <c r="I820" i="20"/>
  <c r="M820" i="20"/>
  <c r="P820" i="20"/>
  <c r="AC106" i="40"/>
  <c r="AB818" i="39"/>
  <c r="N828" i="20"/>
  <c r="O828" i="20"/>
  <c r="I828" i="20"/>
  <c r="M828" i="20"/>
  <c r="P828" i="20"/>
  <c r="AB792" i="39"/>
  <c r="P802" i="20"/>
  <c r="I802" i="20"/>
  <c r="AB793" i="39"/>
  <c r="M803" i="20"/>
  <c r="I803" i="20"/>
  <c r="O803" i="20"/>
  <c r="AB800" i="39"/>
  <c r="P810" i="20"/>
  <c r="I810" i="20"/>
  <c r="AB801" i="39"/>
  <c r="M811" i="20"/>
  <c r="O811" i="20"/>
  <c r="AC96" i="40"/>
  <c r="AB808" i="39"/>
  <c r="P818" i="20"/>
  <c r="AC97" i="40"/>
  <c r="AB809" i="39"/>
  <c r="M819" i="20"/>
  <c r="O819" i="20"/>
  <c r="AC104" i="40"/>
  <c r="AB816" i="39"/>
  <c r="P826" i="20"/>
  <c r="I826" i="20"/>
  <c r="N826" i="20"/>
  <c r="AC105" i="40"/>
  <c r="AB817" i="39"/>
  <c r="M827" i="20"/>
  <c r="O827" i="20"/>
  <c r="O732" i="20"/>
  <c r="O736" i="20"/>
  <c r="O740" i="20"/>
  <c r="O744" i="20"/>
  <c r="O748" i="20"/>
  <c r="O752" i="20"/>
  <c r="O756" i="20"/>
  <c r="O760" i="20"/>
  <c r="O764" i="20"/>
  <c r="O768" i="20"/>
  <c r="O772" i="20"/>
  <c r="O776" i="20"/>
  <c r="O780" i="20"/>
  <c r="AB775" i="39"/>
  <c r="O785" i="20"/>
  <c r="AB783" i="39"/>
  <c r="O793" i="20"/>
  <c r="AB791" i="39"/>
  <c r="O801" i="20"/>
  <c r="I801" i="20"/>
  <c r="O802" i="20"/>
  <c r="P803" i="20"/>
  <c r="AB799" i="39"/>
  <c r="O809" i="20"/>
  <c r="N809" i="20"/>
  <c r="O810" i="20"/>
  <c r="P811" i="20"/>
  <c r="AC95" i="40"/>
  <c r="AB807" i="39"/>
  <c r="O817" i="20"/>
  <c r="I817" i="20"/>
  <c r="O818" i="20"/>
  <c r="P819" i="20"/>
  <c r="AC103" i="40"/>
  <c r="AB815" i="39"/>
  <c r="O825" i="20"/>
  <c r="O826" i="20"/>
  <c r="P827" i="20"/>
  <c r="P732" i="20"/>
  <c r="P736" i="20"/>
  <c r="P740" i="20"/>
  <c r="P744" i="20"/>
  <c r="P748" i="20"/>
  <c r="P752" i="20"/>
  <c r="P756" i="20"/>
  <c r="P760" i="20"/>
  <c r="P764" i="20"/>
  <c r="P768" i="20"/>
  <c r="P772" i="20"/>
  <c r="P776" i="20"/>
  <c r="P780" i="20"/>
  <c r="AB772" i="39"/>
  <c r="P782" i="20"/>
  <c r="AB773" i="39"/>
  <c r="M783" i="20"/>
  <c r="O783" i="20"/>
  <c r="AB780" i="39"/>
  <c r="P790" i="20"/>
  <c r="N790" i="20"/>
  <c r="AB781" i="39"/>
  <c r="M791" i="20"/>
  <c r="O791" i="20"/>
  <c r="AB788" i="39"/>
  <c r="P798" i="20"/>
  <c r="AB789" i="39"/>
  <c r="M799" i="20"/>
  <c r="O799" i="20"/>
  <c r="AB796" i="39"/>
  <c r="P806" i="20"/>
  <c r="AB797" i="39"/>
  <c r="M807" i="20"/>
  <c r="O807" i="20"/>
  <c r="AB804" i="39"/>
  <c r="P814" i="20"/>
  <c r="AC93" i="40"/>
  <c r="AB805" i="39"/>
  <c r="M815" i="20"/>
  <c r="O815" i="20"/>
  <c r="AB812" i="39"/>
  <c r="AC100" i="40"/>
  <c r="P822" i="20"/>
  <c r="AC101" i="40"/>
  <c r="AB813" i="39"/>
  <c r="M823" i="20"/>
  <c r="O823" i="20"/>
  <c r="I732" i="20"/>
  <c r="M732" i="20"/>
  <c r="M736" i="20"/>
  <c r="M740" i="20"/>
  <c r="M744" i="20"/>
  <c r="M748" i="20"/>
  <c r="M752" i="20"/>
  <c r="I756" i="20"/>
  <c r="M756" i="20"/>
  <c r="M760" i="20"/>
  <c r="I764" i="20"/>
  <c r="M764" i="20"/>
  <c r="M768" i="20"/>
  <c r="M772" i="20"/>
  <c r="M776" i="20"/>
  <c r="M780" i="20"/>
  <c r="O782" i="20"/>
  <c r="P783" i="20"/>
  <c r="AB779" i="39"/>
  <c r="O789" i="20"/>
  <c r="N789" i="20"/>
  <c r="O790" i="20"/>
  <c r="P791" i="20"/>
  <c r="AB787" i="39"/>
  <c r="O797" i="20"/>
  <c r="I797" i="20"/>
  <c r="O798" i="20"/>
  <c r="P799" i="20"/>
  <c r="M802" i="20"/>
  <c r="N803" i="20"/>
  <c r="AB795" i="39"/>
  <c r="O805" i="20"/>
  <c r="I805" i="20"/>
  <c r="N805" i="20"/>
  <c r="O806" i="20"/>
  <c r="P807" i="20"/>
  <c r="M810" i="20"/>
  <c r="AB803" i="39"/>
  <c r="O813" i="20"/>
  <c r="O814" i="20"/>
  <c r="P815" i="20"/>
  <c r="M818" i="20"/>
  <c r="AC99" i="40"/>
  <c r="AB811" i="39"/>
  <c r="O821" i="20"/>
  <c r="O822" i="20"/>
  <c r="P823" i="20"/>
  <c r="M826" i="20"/>
  <c r="N827" i="20"/>
  <c r="M12" i="22"/>
  <c r="P12" i="22"/>
  <c r="O12" i="22"/>
  <c r="M14" i="22"/>
  <c r="M17" i="22"/>
  <c r="M20" i="22"/>
  <c r="P20" i="22"/>
  <c r="O20" i="22"/>
  <c r="M22" i="22"/>
  <c r="M25" i="22"/>
  <c r="M28" i="22"/>
  <c r="I28" i="22"/>
  <c r="P28" i="22"/>
  <c r="O28" i="22"/>
  <c r="M30" i="22"/>
  <c r="M33" i="22"/>
  <c r="M36" i="22"/>
  <c r="P36" i="22"/>
  <c r="O36" i="22"/>
  <c r="M38" i="22"/>
  <c r="M41" i="22"/>
  <c r="I65" i="22"/>
  <c r="I89" i="22"/>
  <c r="O10" i="22"/>
  <c r="M10" i="22"/>
  <c r="P10" i="22"/>
  <c r="I47" i="22"/>
  <c r="P119" i="22"/>
  <c r="M13" i="22"/>
  <c r="M16" i="22"/>
  <c r="P16" i="22"/>
  <c r="O16" i="22"/>
  <c r="M18" i="22"/>
  <c r="M21" i="22"/>
  <c r="M24" i="22"/>
  <c r="I24" i="22"/>
  <c r="P24" i="22"/>
  <c r="O24" i="22"/>
  <c r="M26" i="22"/>
  <c r="M29" i="22"/>
  <c r="M32" i="22"/>
  <c r="P32" i="22"/>
  <c r="O32" i="22"/>
  <c r="M34" i="22"/>
  <c r="M37" i="22"/>
  <c r="M40" i="22"/>
  <c r="P40" i="22"/>
  <c r="O40" i="22"/>
  <c r="I85" i="22"/>
  <c r="P11" i="22"/>
  <c r="I91" i="22"/>
  <c r="O9" i="22"/>
  <c r="M11" i="22"/>
  <c r="P15" i="22"/>
  <c r="I15" i="22"/>
  <c r="P17" i="22"/>
  <c r="P18" i="22"/>
  <c r="P23" i="22"/>
  <c r="I23" i="22"/>
  <c r="N23" i="22"/>
  <c r="P25" i="22"/>
  <c r="P26" i="22"/>
  <c r="P31" i="22"/>
  <c r="P33" i="22"/>
  <c r="P34" i="22"/>
  <c r="P39" i="22"/>
  <c r="N39" i="22"/>
  <c r="M96" i="22"/>
  <c r="P96" i="22"/>
  <c r="O96" i="22"/>
  <c r="P99" i="22"/>
  <c r="M104" i="22"/>
  <c r="P104" i="22"/>
  <c r="O104" i="22"/>
  <c r="P107" i="22"/>
  <c r="M112" i="22"/>
  <c r="P112" i="22"/>
  <c r="O112" i="22"/>
  <c r="O125" i="22"/>
  <c r="M126" i="22"/>
  <c r="O126" i="22"/>
  <c r="P126" i="22"/>
  <c r="M130" i="22"/>
  <c r="P130" i="22"/>
  <c r="P9" i="22"/>
  <c r="I13" i="22"/>
  <c r="O13" i="22"/>
  <c r="O14" i="22"/>
  <c r="I21" i="22"/>
  <c r="O21" i="22"/>
  <c r="O22" i="22"/>
  <c r="N22" i="22"/>
  <c r="I29" i="22"/>
  <c r="O29" i="22"/>
  <c r="O30" i="22"/>
  <c r="I37" i="22"/>
  <c r="O37" i="22"/>
  <c r="O38" i="22"/>
  <c r="N38" i="22"/>
  <c r="P43" i="22"/>
  <c r="N45" i="22"/>
  <c r="P45" i="22"/>
  <c r="P47" i="22"/>
  <c r="P49" i="22"/>
  <c r="P51" i="22"/>
  <c r="N53" i="22"/>
  <c r="P53" i="22"/>
  <c r="P55" i="22"/>
  <c r="P57" i="22"/>
  <c r="P59" i="22"/>
  <c r="N61" i="22"/>
  <c r="P61" i="22"/>
  <c r="P63" i="22"/>
  <c r="P65" i="22"/>
  <c r="P67" i="22"/>
  <c r="N69" i="22"/>
  <c r="P69" i="22"/>
  <c r="P71" i="22"/>
  <c r="P73" i="22"/>
  <c r="P75" i="22"/>
  <c r="N77" i="22"/>
  <c r="P77" i="22"/>
  <c r="P79" i="22"/>
  <c r="P81" i="22"/>
  <c r="P83" i="22"/>
  <c r="N85" i="22"/>
  <c r="P85" i="22"/>
  <c r="P87" i="22"/>
  <c r="P89" i="22"/>
  <c r="P91" i="22"/>
  <c r="O93" i="22"/>
  <c r="P93" i="22"/>
  <c r="M93" i="22"/>
  <c r="M95" i="22"/>
  <c r="I95" i="22"/>
  <c r="O95" i="22"/>
  <c r="N95" i="22"/>
  <c r="O101" i="22"/>
  <c r="P101" i="22"/>
  <c r="M101" i="22"/>
  <c r="N101" i="22"/>
  <c r="M103" i="22"/>
  <c r="I103" i="22"/>
  <c r="O103" i="22"/>
  <c r="O109" i="22"/>
  <c r="P109" i="22"/>
  <c r="M109" i="22"/>
  <c r="M111" i="22"/>
  <c r="O111" i="22"/>
  <c r="M119" i="22"/>
  <c r="O119" i="22"/>
  <c r="P121" i="22"/>
  <c r="O121" i="22"/>
  <c r="N121" i="22"/>
  <c r="M121" i="22"/>
  <c r="M123" i="22"/>
  <c r="O123" i="22"/>
  <c r="P124" i="22"/>
  <c r="M9" i="22"/>
  <c r="O11" i="22"/>
  <c r="P13" i="22"/>
  <c r="P14" i="22"/>
  <c r="P19" i="22"/>
  <c r="P21" i="22"/>
  <c r="P22" i="22"/>
  <c r="P27" i="22"/>
  <c r="N27" i="22"/>
  <c r="P29" i="22"/>
  <c r="P30" i="22"/>
  <c r="P35" i="22"/>
  <c r="P37" i="22"/>
  <c r="P38" i="22"/>
  <c r="O42" i="22"/>
  <c r="M42" i="22"/>
  <c r="I42" i="22"/>
  <c r="M43" i="22"/>
  <c r="M44" i="22"/>
  <c r="O44" i="22"/>
  <c r="M45" i="22"/>
  <c r="O46" i="22"/>
  <c r="M46" i="22"/>
  <c r="I46" i="22"/>
  <c r="M47" i="22"/>
  <c r="M48" i="22"/>
  <c r="O48" i="22"/>
  <c r="M49" i="22"/>
  <c r="O50" i="22"/>
  <c r="M50" i="22"/>
  <c r="I50" i="22"/>
  <c r="M51" i="22"/>
  <c r="M52" i="22"/>
  <c r="O52" i="22"/>
  <c r="M53" i="22"/>
  <c r="O54" i="22"/>
  <c r="M54" i="22"/>
  <c r="I54" i="22"/>
  <c r="M55" i="22"/>
  <c r="M56" i="22"/>
  <c r="O56" i="22"/>
  <c r="M57" i="22"/>
  <c r="O58" i="22"/>
  <c r="M58" i="22"/>
  <c r="I58" i="22"/>
  <c r="M59" i="22"/>
  <c r="M60" i="22"/>
  <c r="O60" i="22"/>
  <c r="M61" i="22"/>
  <c r="O62" i="22"/>
  <c r="M62" i="22"/>
  <c r="I62" i="22"/>
  <c r="M63" i="22"/>
  <c r="M64" i="22"/>
  <c r="O64" i="22"/>
  <c r="M65" i="22"/>
  <c r="O66" i="22"/>
  <c r="M66" i="22"/>
  <c r="I66" i="22"/>
  <c r="M67" i="22"/>
  <c r="M68" i="22"/>
  <c r="O68" i="22"/>
  <c r="M69" i="22"/>
  <c r="O70" i="22"/>
  <c r="M70" i="22"/>
  <c r="I70" i="22"/>
  <c r="M71" i="22"/>
  <c r="M72" i="22"/>
  <c r="O72" i="22"/>
  <c r="M73" i="22"/>
  <c r="O74" i="22"/>
  <c r="M74" i="22"/>
  <c r="I74" i="22"/>
  <c r="M75" i="22"/>
  <c r="M76" i="22"/>
  <c r="O76" i="22"/>
  <c r="M77" i="22"/>
  <c r="O78" i="22"/>
  <c r="M78" i="22"/>
  <c r="I78" i="22"/>
  <c r="M79" i="22"/>
  <c r="M80" i="22"/>
  <c r="O80" i="22"/>
  <c r="M81" i="22"/>
  <c r="O82" i="22"/>
  <c r="M82" i="22"/>
  <c r="I82" i="22"/>
  <c r="M83" i="22"/>
  <c r="M84" i="22"/>
  <c r="O84" i="22"/>
  <c r="M85" i="22"/>
  <c r="O86" i="22"/>
  <c r="M86" i="22"/>
  <c r="I86" i="22"/>
  <c r="M87" i="22"/>
  <c r="M88" i="22"/>
  <c r="O88" i="22"/>
  <c r="M89" i="22"/>
  <c r="O90" i="22"/>
  <c r="M90" i="22"/>
  <c r="I90" i="22"/>
  <c r="M91" i="22"/>
  <c r="P92" i="22"/>
  <c r="M92" i="22"/>
  <c r="O92" i="22"/>
  <c r="P95" i="22"/>
  <c r="N100" i="22"/>
  <c r="P100" i="22"/>
  <c r="M100" i="22"/>
  <c r="O100" i="22"/>
  <c r="P103" i="22"/>
  <c r="I104" i="22"/>
  <c r="P111" i="22"/>
  <c r="M115" i="22"/>
  <c r="I115" i="22"/>
  <c r="P115" i="22"/>
  <c r="O115" i="22"/>
  <c r="P116" i="22"/>
  <c r="M116" i="22"/>
  <c r="O117" i="22"/>
  <c r="P117" i="22"/>
  <c r="M117" i="22"/>
  <c r="M120" i="22"/>
  <c r="O127" i="22"/>
  <c r="M127" i="22"/>
  <c r="P127" i="22"/>
  <c r="N17" i="22"/>
  <c r="O17" i="22"/>
  <c r="O18" i="22"/>
  <c r="I18" i="22"/>
  <c r="N25" i="22"/>
  <c r="O25" i="22"/>
  <c r="O26" i="22"/>
  <c r="N33" i="22"/>
  <c r="O33" i="22"/>
  <c r="O34" i="22"/>
  <c r="N41" i="22"/>
  <c r="P41" i="22"/>
  <c r="I41" i="22"/>
  <c r="O41" i="22"/>
  <c r="O43" i="22"/>
  <c r="O45" i="22"/>
  <c r="O47" i="22"/>
  <c r="O49" i="22"/>
  <c r="O51" i="22"/>
  <c r="O53" i="22"/>
  <c r="O55" i="22"/>
  <c r="O57" i="22"/>
  <c r="O59" i="22"/>
  <c r="O61" i="22"/>
  <c r="O63" i="22"/>
  <c r="O65" i="22"/>
  <c r="O67" i="22"/>
  <c r="O69" i="22"/>
  <c r="O71" i="22"/>
  <c r="O73" i="22"/>
  <c r="O75" i="22"/>
  <c r="O77" i="22"/>
  <c r="O79" i="22"/>
  <c r="O81" i="22"/>
  <c r="O83" i="22"/>
  <c r="O85" i="22"/>
  <c r="O87" i="22"/>
  <c r="O89" i="22"/>
  <c r="O91" i="22"/>
  <c r="I93" i="22"/>
  <c r="O97" i="22"/>
  <c r="M97" i="22"/>
  <c r="P97" i="22"/>
  <c r="M99" i="22"/>
  <c r="I99" i="22"/>
  <c r="O99" i="22"/>
  <c r="O105" i="22"/>
  <c r="M105" i="22"/>
  <c r="P105" i="22"/>
  <c r="M107" i="22"/>
  <c r="I107" i="22"/>
  <c r="O107" i="22"/>
  <c r="N107" i="22"/>
  <c r="O113" i="22"/>
  <c r="M113" i="22"/>
  <c r="P113" i="22"/>
  <c r="M122" i="22"/>
  <c r="I122" i="22"/>
  <c r="P122" i="22"/>
  <c r="O122" i="22"/>
  <c r="P123" i="22"/>
  <c r="I177" i="22"/>
  <c r="P94" i="22"/>
  <c r="P102" i="22"/>
  <c r="I102" i="22"/>
  <c r="P110" i="22"/>
  <c r="P118" i="22"/>
  <c r="I118" i="22"/>
  <c r="M124" i="22"/>
  <c r="P135" i="22"/>
  <c r="P137" i="22"/>
  <c r="O137" i="22"/>
  <c r="M137" i="22"/>
  <c r="N137" i="22"/>
  <c r="O139" i="22"/>
  <c r="I139" i="22"/>
  <c r="M139" i="22"/>
  <c r="M142" i="22"/>
  <c r="N142" i="22"/>
  <c r="P142" i="22"/>
  <c r="O142" i="22"/>
  <c r="P151" i="22"/>
  <c r="P153" i="22"/>
  <c r="O153" i="22"/>
  <c r="M153" i="22"/>
  <c r="N153" i="22"/>
  <c r="O155" i="22"/>
  <c r="I155" i="22"/>
  <c r="M155" i="22"/>
  <c r="M158" i="22"/>
  <c r="I158" i="22"/>
  <c r="N158" i="22"/>
  <c r="P158" i="22"/>
  <c r="O158" i="22"/>
  <c r="P167" i="22"/>
  <c r="P169" i="22"/>
  <c r="O169" i="22"/>
  <c r="M169" i="22"/>
  <c r="N169" i="22"/>
  <c r="O171" i="22"/>
  <c r="M171" i="22"/>
  <c r="M174" i="22"/>
  <c r="I174" i="22"/>
  <c r="N174" i="22"/>
  <c r="P174" i="22"/>
  <c r="O174" i="22"/>
  <c r="M182" i="22"/>
  <c r="P182" i="22"/>
  <c r="O182" i="22"/>
  <c r="P187" i="22"/>
  <c r="P202" i="22"/>
  <c r="P207" i="22"/>
  <c r="P211" i="22"/>
  <c r="P215" i="22"/>
  <c r="P141" i="22"/>
  <c r="M141" i="22"/>
  <c r="O141" i="22"/>
  <c r="O143" i="22"/>
  <c r="M143" i="22"/>
  <c r="M146" i="22"/>
  <c r="I146" i="22"/>
  <c r="P146" i="22"/>
  <c r="O146" i="22"/>
  <c r="P157" i="22"/>
  <c r="M157" i="22"/>
  <c r="O157" i="22"/>
  <c r="N157" i="22"/>
  <c r="O159" i="22"/>
  <c r="I159" i="22"/>
  <c r="M159" i="22"/>
  <c r="M162" i="22"/>
  <c r="I162" i="22"/>
  <c r="P162" i="22"/>
  <c r="O162" i="22"/>
  <c r="P173" i="22"/>
  <c r="M173" i="22"/>
  <c r="O173" i="22"/>
  <c r="N175" i="22"/>
  <c r="O175" i="22"/>
  <c r="I175" i="22"/>
  <c r="M175" i="22"/>
  <c r="M178" i="22"/>
  <c r="P178" i="22"/>
  <c r="N178" i="22"/>
  <c r="O178" i="22"/>
  <c r="P185" i="22"/>
  <c r="M185" i="22"/>
  <c r="O185" i="22"/>
  <c r="P186" i="22"/>
  <c r="O194" i="22"/>
  <c r="P200" i="22"/>
  <c r="P203" i="22"/>
  <c r="P98" i="22"/>
  <c r="P106" i="22"/>
  <c r="I106" i="22"/>
  <c r="P114" i="22"/>
  <c r="I125" i="22"/>
  <c r="P129" i="22"/>
  <c r="O129" i="22"/>
  <c r="M129" i="22"/>
  <c r="N129" i="22"/>
  <c r="O131" i="22"/>
  <c r="M131" i="22"/>
  <c r="M134" i="22"/>
  <c r="I134" i="22"/>
  <c r="N134" i="22"/>
  <c r="P134" i="22"/>
  <c r="O134" i="22"/>
  <c r="I137" i="22"/>
  <c r="P143" i="22"/>
  <c r="P145" i="22"/>
  <c r="O145" i="22"/>
  <c r="M145" i="22"/>
  <c r="O147" i="22"/>
  <c r="M147" i="22"/>
  <c r="M150" i="22"/>
  <c r="P150" i="22"/>
  <c r="O150" i="22"/>
  <c r="I153" i="22"/>
  <c r="P159" i="22"/>
  <c r="P161" i="22"/>
  <c r="O161" i="22"/>
  <c r="M161" i="22"/>
  <c r="O163" i="22"/>
  <c r="M163" i="22"/>
  <c r="M166" i="22"/>
  <c r="P166" i="22"/>
  <c r="O166" i="22"/>
  <c r="I169" i="22"/>
  <c r="P175" i="22"/>
  <c r="P177" i="22"/>
  <c r="O177" i="22"/>
  <c r="M177" i="22"/>
  <c r="N179" i="22"/>
  <c r="O179" i="22"/>
  <c r="I179" i="22"/>
  <c r="M179" i="22"/>
  <c r="P179" i="22"/>
  <c r="M195" i="22"/>
  <c r="M198" i="22"/>
  <c r="I198" i="22"/>
  <c r="P198" i="22"/>
  <c r="O198" i="22"/>
  <c r="O201" i="22"/>
  <c r="O120" i="22"/>
  <c r="P120" i="22"/>
  <c r="O124" i="22"/>
  <c r="P125" i="22"/>
  <c r="M125" i="22"/>
  <c r="P133" i="22"/>
  <c r="M133" i="22"/>
  <c r="O133" i="22"/>
  <c r="N135" i="22"/>
  <c r="O135" i="22"/>
  <c r="I135" i="22"/>
  <c r="M135" i="22"/>
  <c r="M138" i="22"/>
  <c r="P138" i="22"/>
  <c r="N138" i="22"/>
  <c r="O138" i="22"/>
  <c r="P149" i="22"/>
  <c r="M149" i="22"/>
  <c r="O149" i="22"/>
  <c r="N151" i="22"/>
  <c r="O151" i="22"/>
  <c r="I151" i="22"/>
  <c r="M151" i="22"/>
  <c r="M154" i="22"/>
  <c r="I154" i="22"/>
  <c r="P154" i="22"/>
  <c r="N154" i="22"/>
  <c r="O154" i="22"/>
  <c r="I157" i="22"/>
  <c r="P165" i="22"/>
  <c r="M165" i="22"/>
  <c r="O165" i="22"/>
  <c r="N167" i="22"/>
  <c r="O167" i="22"/>
  <c r="M167" i="22"/>
  <c r="M170" i="22"/>
  <c r="I170" i="22"/>
  <c r="P170" i="22"/>
  <c r="N170" i="22"/>
  <c r="O170" i="22"/>
  <c r="I173" i="22"/>
  <c r="P183" i="22"/>
  <c r="O183" i="22"/>
  <c r="O184" i="22"/>
  <c r="M184" i="22"/>
  <c r="P184" i="22"/>
  <c r="I184" i="22"/>
  <c r="P191" i="22"/>
  <c r="M199" i="22"/>
  <c r="P199" i="22"/>
  <c r="I199" i="22"/>
  <c r="O199" i="22"/>
  <c r="O132" i="22"/>
  <c r="O140" i="22"/>
  <c r="I140" i="22"/>
  <c r="O148" i="22"/>
  <c r="O156" i="22"/>
  <c r="I156" i="22"/>
  <c r="N156" i="22"/>
  <c r="O164" i="22"/>
  <c r="I164" i="22"/>
  <c r="O172" i="22"/>
  <c r="M181" i="22"/>
  <c r="M191" i="22"/>
  <c r="O192" i="22"/>
  <c r="P193" i="22"/>
  <c r="M193" i="22"/>
  <c r="M200" i="22"/>
  <c r="P205" i="22"/>
  <c r="O205" i="22"/>
  <c r="M211" i="22"/>
  <c r="I215" i="22"/>
  <c r="P197" i="22"/>
  <c r="O197" i="22"/>
  <c r="M202" i="22"/>
  <c r="I202" i="22"/>
  <c r="N203" i="22"/>
  <c r="O203" i="22"/>
  <c r="I203" i="22"/>
  <c r="M206" i="22"/>
  <c r="P206" i="22"/>
  <c r="P214" i="22"/>
  <c r="P216" i="22"/>
  <c r="O128" i="22"/>
  <c r="O136" i="22"/>
  <c r="I136" i="22"/>
  <c r="O144" i="22"/>
  <c r="O152" i="22"/>
  <c r="I152" i="22"/>
  <c r="O160" i="22"/>
  <c r="O168" i="22"/>
  <c r="I168" i="22"/>
  <c r="O176" i="22"/>
  <c r="P189" i="22"/>
  <c r="O189" i="22"/>
  <c r="N192" i="22"/>
  <c r="M194" i="22"/>
  <c r="I194" i="22"/>
  <c r="N194" i="22"/>
  <c r="O195" i="22"/>
  <c r="I195" i="22"/>
  <c r="M197" i="22"/>
  <c r="M207" i="22"/>
  <c r="I211" i="22"/>
  <c r="M215" i="22"/>
  <c r="P218" i="22"/>
  <c r="P220" i="22"/>
  <c r="P222" i="22"/>
  <c r="P224" i="22"/>
  <c r="P181" i="22"/>
  <c r="O181" i="22"/>
  <c r="M186" i="22"/>
  <c r="N187" i="22"/>
  <c r="O187" i="22"/>
  <c r="I187" i="22"/>
  <c r="M190" i="22"/>
  <c r="P190" i="22"/>
  <c r="O200" i="22"/>
  <c r="P201" i="22"/>
  <c r="M201" i="22"/>
  <c r="O202" i="22"/>
  <c r="M203" i="22"/>
  <c r="O206" i="22"/>
  <c r="O207" i="22"/>
  <c r="P210" i="22"/>
  <c r="N211" i="22"/>
  <c r="P212" i="22"/>
  <c r="O215" i="22"/>
  <c r="O180" i="22"/>
  <c r="I180" i="22"/>
  <c r="O188" i="22"/>
  <c r="O196" i="22"/>
  <c r="I196" i="22"/>
  <c r="O204" i="22"/>
  <c r="N204" i="22"/>
  <c r="I209" i="22"/>
  <c r="O209" i="22"/>
  <c r="N213" i="22"/>
  <c r="I213" i="22"/>
  <c r="O213" i="22"/>
  <c r="O217" i="22"/>
  <c r="I221" i="22"/>
  <c r="O221" i="22"/>
  <c r="O225" i="22"/>
  <c r="N229" i="22"/>
  <c r="I229" i="22"/>
  <c r="O229" i="22"/>
  <c r="P244" i="22"/>
  <c r="M247" i="22"/>
  <c r="I247" i="22"/>
  <c r="O247" i="22"/>
  <c r="P247" i="22"/>
  <c r="N247" i="22"/>
  <c r="P252" i="22"/>
  <c r="M255" i="22"/>
  <c r="O255" i="22"/>
  <c r="P255" i="22"/>
  <c r="P260" i="22"/>
  <c r="M263" i="22"/>
  <c r="I263" i="22"/>
  <c r="O263" i="22"/>
  <c r="P263" i="22"/>
  <c r="N263" i="22"/>
  <c r="P228" i="22"/>
  <c r="P231" i="22"/>
  <c r="P232" i="22"/>
  <c r="P233" i="22"/>
  <c r="P234" i="22"/>
  <c r="P235" i="22"/>
  <c r="P236" i="22"/>
  <c r="P237" i="22"/>
  <c r="P238" i="22"/>
  <c r="P239" i="22"/>
  <c r="P240" i="22"/>
  <c r="P241" i="22"/>
  <c r="P242" i="22"/>
  <c r="P268" i="22"/>
  <c r="P272" i="22"/>
  <c r="P276" i="22"/>
  <c r="P280" i="22"/>
  <c r="P284" i="22"/>
  <c r="P288" i="22"/>
  <c r="P292" i="22"/>
  <c r="P296" i="22"/>
  <c r="P300" i="22"/>
  <c r="P304" i="22"/>
  <c r="O219" i="22"/>
  <c r="N223" i="22"/>
  <c r="O223" i="22"/>
  <c r="I227" i="22"/>
  <c r="O227" i="22"/>
  <c r="P248" i="22"/>
  <c r="M251" i="22"/>
  <c r="I251" i="22"/>
  <c r="O251" i="22"/>
  <c r="P251" i="22"/>
  <c r="P256" i="22"/>
  <c r="M259" i="22"/>
  <c r="I259" i="22"/>
  <c r="O259" i="22"/>
  <c r="P259" i="22"/>
  <c r="P264" i="22"/>
  <c r="P226" i="22"/>
  <c r="P230" i="22"/>
  <c r="P302" i="22"/>
  <c r="P306" i="22"/>
  <c r="M267" i="22"/>
  <c r="O267" i="22"/>
  <c r="M271" i="22"/>
  <c r="I271" i="22"/>
  <c r="O271" i="22"/>
  <c r="M275" i="22"/>
  <c r="I275" i="22"/>
  <c r="O275" i="22"/>
  <c r="M279" i="22"/>
  <c r="O279" i="22"/>
  <c r="M283" i="22"/>
  <c r="O283" i="22"/>
  <c r="M287" i="22"/>
  <c r="I287" i="22"/>
  <c r="O287" i="22"/>
  <c r="M291" i="22"/>
  <c r="I291" i="22"/>
  <c r="O291" i="22"/>
  <c r="M295" i="22"/>
  <c r="O295" i="22"/>
  <c r="M299" i="22"/>
  <c r="O299" i="22"/>
  <c r="N233" i="22"/>
  <c r="N237" i="22"/>
  <c r="N241" i="22"/>
  <c r="O246" i="22"/>
  <c r="M246" i="22"/>
  <c r="I246" i="22"/>
  <c r="O250" i="22"/>
  <c r="M250" i="22"/>
  <c r="I250" i="22"/>
  <c r="O254" i="22"/>
  <c r="M254" i="22"/>
  <c r="O258" i="22"/>
  <c r="M258" i="22"/>
  <c r="O262" i="22"/>
  <c r="M262" i="22"/>
  <c r="I262" i="22"/>
  <c r="O266" i="22"/>
  <c r="M266" i="22"/>
  <c r="I266" i="22"/>
  <c r="O270" i="22"/>
  <c r="M270" i="22"/>
  <c r="O274" i="22"/>
  <c r="M274" i="22"/>
  <c r="N275" i="22"/>
  <c r="O278" i="22"/>
  <c r="M278" i="22"/>
  <c r="O282" i="22"/>
  <c r="M282" i="22"/>
  <c r="I282" i="22"/>
  <c r="O286" i="22"/>
  <c r="M286" i="22"/>
  <c r="I286" i="22"/>
  <c r="O290" i="22"/>
  <c r="M290" i="22"/>
  <c r="N291" i="22"/>
  <c r="O294" i="22"/>
  <c r="M294" i="22"/>
  <c r="O298" i="22"/>
  <c r="M298" i="22"/>
  <c r="M245" i="22"/>
  <c r="I245" i="22"/>
  <c r="O245" i="22"/>
  <c r="M249" i="22"/>
  <c r="O249" i="22"/>
  <c r="M253" i="22"/>
  <c r="O253" i="22"/>
  <c r="M257" i="22"/>
  <c r="I257" i="22"/>
  <c r="O257" i="22"/>
  <c r="M261" i="22"/>
  <c r="I261" i="22"/>
  <c r="O261" i="22"/>
  <c r="M265" i="22"/>
  <c r="O265" i="22"/>
  <c r="P267" i="22"/>
  <c r="M269" i="22"/>
  <c r="O269" i="22"/>
  <c r="P271" i="22"/>
  <c r="M273" i="22"/>
  <c r="O273" i="22"/>
  <c r="P275" i="22"/>
  <c r="M277" i="22"/>
  <c r="O277" i="22"/>
  <c r="P279" i="22"/>
  <c r="M281" i="22"/>
  <c r="O281" i="22"/>
  <c r="P283" i="22"/>
  <c r="M285" i="22"/>
  <c r="O285" i="22"/>
  <c r="P287" i="22"/>
  <c r="M289" i="22"/>
  <c r="O289" i="22"/>
  <c r="P291" i="22"/>
  <c r="M293" i="22"/>
  <c r="O293" i="22"/>
  <c r="P295" i="22"/>
  <c r="M297" i="22"/>
  <c r="O297" i="22"/>
  <c r="P299" i="22"/>
  <c r="M301" i="22"/>
  <c r="O302" i="22"/>
  <c r="M302" i="22"/>
  <c r="I302" i="22"/>
  <c r="M303" i="22"/>
  <c r="O304" i="22"/>
  <c r="M304" i="22"/>
  <c r="I304" i="22"/>
  <c r="M305" i="22"/>
  <c r="O306" i="22"/>
  <c r="N306" i="22"/>
  <c r="M306" i="22"/>
  <c r="M307" i="22"/>
  <c r="M243" i="22"/>
  <c r="I243" i="22"/>
  <c r="O243" i="22"/>
  <c r="O244" i="22"/>
  <c r="M244" i="22"/>
  <c r="I244" i="22"/>
  <c r="O248" i="22"/>
  <c r="M248" i="22"/>
  <c r="I248" i="22"/>
  <c r="O252" i="22"/>
  <c r="M252" i="22"/>
  <c r="O256" i="22"/>
  <c r="M256" i="22"/>
  <c r="N257" i="22"/>
  <c r="O260" i="22"/>
  <c r="M260" i="22"/>
  <c r="O264" i="22"/>
  <c r="M264" i="22"/>
  <c r="I264" i="22"/>
  <c r="O268" i="22"/>
  <c r="M268" i="22"/>
  <c r="I268" i="22"/>
  <c r="O272" i="22"/>
  <c r="M272" i="22"/>
  <c r="N273" i="22"/>
  <c r="O276" i="22"/>
  <c r="M276" i="22"/>
  <c r="O280" i="22"/>
  <c r="M280" i="22"/>
  <c r="O284" i="22"/>
  <c r="M284" i="22"/>
  <c r="I284" i="22"/>
  <c r="O288" i="22"/>
  <c r="M288" i="22"/>
  <c r="I288" i="22"/>
  <c r="N289" i="22"/>
  <c r="O292" i="22"/>
  <c r="M292" i="22"/>
  <c r="I292" i="22"/>
  <c r="O296" i="22"/>
  <c r="M296" i="22"/>
  <c r="O300" i="22"/>
  <c r="M300" i="22"/>
  <c r="O301" i="22"/>
  <c r="O303" i="22"/>
  <c r="O305" i="22"/>
  <c r="O307" i="22"/>
  <c r="P301" i="22"/>
  <c r="P303" i="22"/>
  <c r="P305" i="22"/>
  <c r="P307" i="22"/>
  <c r="I303" i="22"/>
  <c r="I305" i="22"/>
  <c r="V334" i="26" l="1"/>
  <c r="I98" i="20"/>
  <c r="I106" i="20"/>
  <c r="I56" i="20"/>
  <c r="I64" i="20"/>
  <c r="I144" i="20"/>
  <c r="I31" i="20"/>
  <c r="I47" i="20"/>
  <c r="I63" i="20"/>
  <c r="I79" i="20"/>
  <c r="I95" i="20"/>
  <c r="I111" i="20"/>
  <c r="I127" i="20"/>
  <c r="I143" i="20"/>
  <c r="I21" i="20"/>
  <c r="I37" i="20"/>
  <c r="I53" i="20"/>
  <c r="I69" i="20"/>
  <c r="I85" i="20"/>
  <c r="I101" i="20"/>
  <c r="I117" i="20"/>
  <c r="I133" i="20"/>
  <c r="I149" i="20"/>
  <c r="I157" i="20"/>
  <c r="I161" i="20"/>
  <c r="I165" i="20"/>
  <c r="I169" i="20"/>
  <c r="I173" i="20"/>
  <c r="I177" i="20"/>
  <c r="I181" i="20"/>
  <c r="I185" i="20"/>
  <c r="I189" i="20"/>
  <c r="I193" i="20"/>
  <c r="I197" i="20"/>
  <c r="I201" i="20"/>
  <c r="I205" i="20"/>
  <c r="I209" i="20"/>
  <c r="I215" i="20"/>
  <c r="I753" i="20"/>
  <c r="I774" i="20"/>
  <c r="I792" i="20"/>
  <c r="I770" i="20"/>
  <c r="I779" i="20"/>
  <c r="I781" i="20"/>
  <c r="I734" i="20"/>
  <c r="I743" i="20"/>
  <c r="I750" i="20"/>
  <c r="I746" i="20"/>
  <c r="I812" i="20"/>
  <c r="I827" i="20"/>
  <c r="I793" i="20"/>
  <c r="I809" i="20"/>
  <c r="I807" i="20"/>
  <c r="I814" i="20"/>
  <c r="I815" i="20"/>
  <c r="I821" i="20"/>
  <c r="I20" i="22"/>
  <c r="I36" i="22"/>
  <c r="I73" i="22"/>
  <c r="I55" i="22"/>
  <c r="I87" i="22"/>
  <c r="I16" i="22"/>
  <c r="I32" i="22"/>
  <c r="I69" i="22"/>
  <c r="I43" i="22"/>
  <c r="I75" i="22"/>
  <c r="I11" i="22"/>
  <c r="I31" i="22"/>
  <c r="I39" i="22"/>
  <c r="I123" i="22"/>
  <c r="I33" i="22"/>
  <c r="I114" i="20"/>
  <c r="I122" i="20"/>
  <c r="I72" i="20"/>
  <c r="I80" i="20"/>
  <c r="I88" i="20"/>
  <c r="I96" i="20"/>
  <c r="I120" i="20"/>
  <c r="I27" i="20"/>
  <c r="I43" i="20"/>
  <c r="I59" i="20"/>
  <c r="I75" i="20"/>
  <c r="I91" i="20"/>
  <c r="I107" i="20"/>
  <c r="I123" i="20"/>
  <c r="I139" i="20"/>
  <c r="I153" i="20"/>
  <c r="I33" i="20"/>
  <c r="I49" i="20"/>
  <c r="I65" i="20"/>
  <c r="I81" i="20"/>
  <c r="I97" i="20"/>
  <c r="I113" i="20"/>
  <c r="I129" i="20"/>
  <c r="I145" i="20"/>
  <c r="I212" i="20"/>
  <c r="I155" i="20"/>
  <c r="I159" i="20"/>
  <c r="I163" i="20"/>
  <c r="I167" i="20"/>
  <c r="I171" i="20"/>
  <c r="I175" i="20"/>
  <c r="I179" i="20"/>
  <c r="I183" i="20"/>
  <c r="I187" i="20"/>
  <c r="I191" i="20"/>
  <c r="I195" i="20"/>
  <c r="I199" i="20"/>
  <c r="I203" i="20"/>
  <c r="I207" i="20"/>
  <c r="I216" i="20"/>
  <c r="I211" i="20"/>
  <c r="I737" i="20"/>
  <c r="I758" i="20"/>
  <c r="I794" i="20"/>
  <c r="I731" i="20"/>
  <c r="I733" i="20"/>
  <c r="I749" i="20"/>
  <c r="I784" i="20"/>
  <c r="I816" i="20"/>
  <c r="I217" i="20"/>
  <c r="I759" i="20"/>
  <c r="I761" i="20"/>
  <c r="I777" i="20"/>
  <c r="I796" i="20"/>
  <c r="I730" i="20"/>
  <c r="I773" i="20"/>
  <c r="I811" i="20"/>
  <c r="I785" i="20"/>
  <c r="I825" i="20"/>
  <c r="I799" i="20"/>
  <c r="I806" i="20"/>
  <c r="I822" i="20"/>
  <c r="I823" i="20"/>
  <c r="I736" i="20"/>
  <c r="I744" i="20"/>
  <c r="I752" i="20"/>
  <c r="I760" i="20"/>
  <c r="I768" i="20"/>
  <c r="I776" i="20"/>
  <c r="I789" i="20"/>
  <c r="I813" i="20"/>
  <c r="I49" i="22"/>
  <c r="I81" i="22"/>
  <c r="I10" i="22"/>
  <c r="I63" i="22"/>
  <c r="I45" i="22"/>
  <c r="I77" i="22"/>
  <c r="I51" i="22"/>
  <c r="I83" i="22"/>
  <c r="I14" i="22"/>
  <c r="I22" i="22"/>
  <c r="I105" i="22"/>
  <c r="I119" i="22"/>
  <c r="I19" i="22"/>
  <c r="I27" i="22"/>
  <c r="I301" i="22"/>
  <c r="I296" i="22"/>
  <c r="I276" i="22"/>
  <c r="I272" i="22"/>
  <c r="I252" i="22"/>
  <c r="I297" i="22"/>
  <c r="I293" i="22"/>
  <c r="I289" i="22"/>
  <c r="I285" i="22"/>
  <c r="I281" i="22"/>
  <c r="I277" i="22"/>
  <c r="I273" i="22"/>
  <c r="I269" i="22"/>
  <c r="I265" i="22"/>
  <c r="I249" i="22"/>
  <c r="I294" i="22"/>
  <c r="I290" i="22"/>
  <c r="I270" i="22"/>
  <c r="I254" i="22"/>
  <c r="I295" i="22"/>
  <c r="I279" i="22"/>
  <c r="I219" i="22"/>
  <c r="I255" i="22"/>
  <c r="I204" i="22"/>
  <c r="I188" i="22"/>
  <c r="I190" i="22"/>
  <c r="I201" i="22"/>
  <c r="I176" i="22"/>
  <c r="I160" i="22"/>
  <c r="I144" i="22"/>
  <c r="I128" i="22"/>
  <c r="I207" i="22"/>
  <c r="I148" i="22"/>
  <c r="I132" i="22"/>
  <c r="I183" i="22"/>
  <c r="I141" i="22"/>
  <c r="I138" i="22"/>
  <c r="I163" i="22"/>
  <c r="I147" i="22"/>
  <c r="I124" i="22"/>
  <c r="I185" i="22"/>
  <c r="I181" i="22"/>
  <c r="I178" i="22"/>
  <c r="I142" i="22"/>
  <c r="I109" i="22"/>
  <c r="I101" i="22"/>
  <c r="I25" i="22"/>
  <c r="I88" i="22"/>
  <c r="I84" i="22"/>
  <c r="I80" i="22"/>
  <c r="I76" i="22"/>
  <c r="I72" i="22"/>
  <c r="I68" i="22"/>
  <c r="I64" i="22"/>
  <c r="I60" i="22"/>
  <c r="I56" i="22"/>
  <c r="I52" i="22"/>
  <c r="I48" i="22"/>
  <c r="I44" i="22"/>
  <c r="I35" i="22"/>
  <c r="I38" i="22"/>
  <c r="I30" i="22"/>
  <c r="I67" i="22"/>
  <c r="I61" i="22"/>
  <c r="I40" i="22"/>
  <c r="I79" i="22"/>
  <c r="I57" i="22"/>
  <c r="I772" i="20"/>
  <c r="I740" i="20"/>
  <c r="I782" i="20"/>
  <c r="I819" i="20"/>
  <c r="I818" i="20"/>
  <c r="I762" i="20"/>
  <c r="I121" i="20"/>
  <c r="I89" i="20"/>
  <c r="I57" i="20"/>
  <c r="I25" i="20"/>
  <c r="I131" i="20"/>
  <c r="I99" i="20"/>
  <c r="I67" i="20"/>
  <c r="I35" i="20"/>
  <c r="I112" i="20"/>
  <c r="I307" i="22"/>
  <c r="I300" i="22"/>
  <c r="I280" i="22"/>
  <c r="I260" i="22"/>
  <c r="I256" i="22"/>
  <c r="I306" i="22"/>
  <c r="I253" i="22"/>
  <c r="I298" i="22"/>
  <c r="I278" i="22"/>
  <c r="I274" i="22"/>
  <c r="I258" i="22"/>
  <c r="I299" i="22"/>
  <c r="I283" i="22"/>
  <c r="I267" i="22"/>
  <c r="I223" i="22"/>
  <c r="I225" i="22"/>
  <c r="I217" i="22"/>
  <c r="I186" i="22"/>
  <c r="I200" i="22"/>
  <c r="I191" i="22"/>
  <c r="I206" i="22"/>
  <c r="I172" i="22"/>
  <c r="I167" i="22"/>
  <c r="I120" i="22"/>
  <c r="I166" i="22"/>
  <c r="I150" i="22"/>
  <c r="I131" i="22"/>
  <c r="I114" i="22"/>
  <c r="I98" i="22"/>
  <c r="I197" i="22"/>
  <c r="I143" i="22"/>
  <c r="I182" i="22"/>
  <c r="I171" i="22"/>
  <c r="I110" i="22"/>
  <c r="I94" i="22"/>
  <c r="I34" i="22"/>
  <c r="I26" i="22"/>
  <c r="I17" i="22"/>
  <c r="I127" i="22"/>
  <c r="I112" i="22"/>
  <c r="I96" i="22"/>
  <c r="I9" i="22"/>
  <c r="I121" i="22"/>
  <c r="I111" i="22"/>
  <c r="I130" i="22"/>
  <c r="I126" i="22"/>
  <c r="I59" i="22"/>
  <c r="I53" i="22"/>
  <c r="I71" i="22"/>
  <c r="I12" i="22"/>
  <c r="I780" i="20"/>
  <c r="I748" i="20"/>
  <c r="I798" i="20"/>
  <c r="I791" i="20"/>
  <c r="I790" i="20"/>
  <c r="I783" i="20"/>
  <c r="I757" i="20"/>
  <c r="I775" i="20"/>
  <c r="I766" i="20"/>
  <c r="I745" i="20"/>
  <c r="I808" i="20"/>
  <c r="I765" i="20"/>
  <c r="I763" i="20"/>
  <c r="I747" i="20"/>
  <c r="I738" i="20"/>
  <c r="I787" i="20"/>
  <c r="I125" i="20"/>
  <c r="I93" i="20"/>
  <c r="I61" i="20"/>
  <c r="I29" i="20"/>
  <c r="I135" i="20"/>
  <c r="I103" i="20"/>
  <c r="I71" i="20"/>
  <c r="I39" i="20"/>
  <c r="I136" i="20"/>
  <c r="I137" i="20"/>
  <c r="I105" i="20"/>
  <c r="I73" i="20"/>
  <c r="I41" i="20"/>
  <c r="I147" i="20"/>
  <c r="I115" i="20"/>
  <c r="I83" i="20"/>
  <c r="I51" i="20"/>
  <c r="I19" i="20"/>
  <c r="I128" i="20"/>
  <c r="I48" i="20"/>
  <c r="I40" i="20"/>
  <c r="I146" i="20"/>
  <c r="I90" i="20"/>
  <c r="I82" i="20"/>
  <c r="I58" i="20"/>
  <c r="I50" i="20"/>
  <c r="V18" i="26"/>
  <c r="V422" i="26"/>
  <c r="V502" i="26"/>
  <c r="V20" i="26"/>
  <c r="V570" i="26"/>
  <c r="V31" i="30"/>
  <c r="O48" i="20"/>
  <c r="V142" i="30"/>
  <c r="V302" i="26"/>
  <c r="V282" i="26"/>
  <c r="V250" i="26"/>
  <c r="V218" i="26"/>
  <c r="V267" i="26"/>
  <c r="V235" i="26"/>
  <c r="V66" i="26"/>
  <c r="V99" i="30"/>
  <c r="V125" i="29"/>
  <c r="V77" i="29"/>
  <c r="V47" i="29"/>
  <c r="O34" i="20"/>
  <c r="V297" i="13"/>
  <c r="V175" i="13"/>
  <c r="V167" i="13"/>
  <c r="V5" i="13"/>
  <c r="V99" i="13"/>
  <c r="V49" i="13"/>
  <c r="V381" i="13"/>
  <c r="V397" i="13"/>
  <c r="V373" i="13"/>
  <c r="V357" i="13"/>
  <c r="V305" i="13"/>
  <c r="V289" i="13"/>
  <c r="V273" i="13"/>
  <c r="P321" i="20"/>
  <c r="V243" i="13"/>
  <c r="V317" i="13"/>
  <c r="V31" i="13"/>
  <c r="V188" i="13"/>
  <c r="V124" i="13"/>
  <c r="V72" i="13"/>
  <c r="V60" i="13"/>
  <c r="V103" i="13"/>
  <c r="V275" i="13"/>
  <c r="V176" i="13"/>
  <c r="V156" i="13"/>
  <c r="V300" i="13"/>
  <c r="V32" i="13"/>
  <c r="V145" i="24"/>
  <c r="V243" i="24"/>
  <c r="V299" i="24"/>
  <c r="V136" i="24"/>
  <c r="V104" i="24"/>
  <c r="V143" i="24"/>
  <c r="V155" i="24"/>
  <c r="V163" i="24"/>
  <c r="V329" i="24"/>
  <c r="V41" i="24"/>
  <c r="V64" i="24"/>
  <c r="V151" i="24"/>
  <c r="V167" i="24"/>
  <c r="V147" i="24"/>
  <c r="V212" i="13"/>
  <c r="V276" i="13"/>
  <c r="V190" i="13"/>
  <c r="V209" i="13"/>
  <c r="V126" i="13"/>
  <c r="V174" i="13"/>
  <c r="V249" i="13"/>
  <c r="V96" i="13"/>
  <c r="V28" i="13"/>
  <c r="V172" i="13"/>
  <c r="V323" i="13"/>
  <c r="V260" i="13"/>
  <c r="V244" i="13"/>
  <c r="V128" i="13"/>
  <c r="V92" i="13"/>
  <c r="V37" i="13"/>
  <c r="V322" i="13"/>
  <c r="V194" i="13"/>
  <c r="V296" i="13"/>
  <c r="V130" i="13"/>
  <c r="V220" i="13"/>
  <c r="V265" i="13"/>
  <c r="V241" i="13"/>
  <c r="V233" i="13"/>
  <c r="V7" i="13"/>
  <c r="V83" i="13"/>
  <c r="V63" i="13"/>
  <c r="V199" i="13"/>
  <c r="V85" i="13"/>
  <c r="V484" i="13"/>
  <c r="V344" i="13"/>
  <c r="V430" i="13"/>
  <c r="V254" i="13"/>
  <c r="V198" i="13"/>
  <c r="V202" i="13"/>
  <c r="V32" i="24"/>
  <c r="V168" i="24"/>
  <c r="V33" i="24"/>
  <c r="V148" i="24"/>
  <c r="V63" i="24"/>
  <c r="V194" i="24"/>
  <c r="V52" i="24"/>
  <c r="R20" i="12"/>
  <c r="V34" i="24"/>
  <c r="V99" i="24"/>
  <c r="V135" i="24"/>
  <c r="V158" i="24"/>
  <c r="V275" i="24"/>
  <c r="V279" i="24"/>
  <c r="V319" i="24"/>
  <c r="V323" i="24"/>
  <c r="V95" i="24"/>
  <c r="V137" i="24"/>
  <c r="V244" i="24"/>
  <c r="V195" i="24"/>
  <c r="V156" i="24"/>
  <c r="V79" i="24"/>
  <c r="V97" i="24"/>
  <c r="V320" i="24"/>
  <c r="V43" i="24"/>
  <c r="V150" i="24"/>
  <c r="V166" i="24"/>
  <c r="V62" i="24"/>
  <c r="V144" i="24"/>
  <c r="V152" i="24"/>
  <c r="V89" i="24"/>
  <c r="V87" i="24"/>
  <c r="V40" i="24"/>
  <c r="V31" i="24"/>
  <c r="V102" i="24"/>
  <c r="V138" i="24"/>
  <c r="V154" i="24"/>
  <c r="V291" i="24"/>
  <c r="V307" i="24"/>
  <c r="V42" i="24"/>
  <c r="V146" i="24"/>
  <c r="V164" i="24"/>
  <c r="V328" i="24"/>
  <c r="V325" i="24"/>
  <c r="V324" i="24"/>
  <c r="V317" i="24"/>
  <c r="V316" i="24"/>
  <c r="V313" i="24"/>
  <c r="AF34" i="41" s="1"/>
  <c r="V312" i="24"/>
  <c r="V308" i="24"/>
  <c r="V305" i="24"/>
  <c r="V301" i="24"/>
  <c r="V300" i="24"/>
  <c r="V297" i="24"/>
  <c r="V296" i="24"/>
  <c r="V293" i="24"/>
  <c r="V292" i="24"/>
  <c r="V289" i="24"/>
  <c r="V281" i="24"/>
  <c r="V277" i="24"/>
  <c r="V276" i="24"/>
  <c r="V273" i="24"/>
  <c r="V272" i="24"/>
  <c r="V269" i="24"/>
  <c r="V268" i="24"/>
  <c r="V260" i="24"/>
  <c r="V253" i="24"/>
  <c r="V252" i="24"/>
  <c r="V249" i="24"/>
  <c r="V245" i="24"/>
  <c r="V241" i="24"/>
  <c r="V233" i="24"/>
  <c r="V232" i="24"/>
  <c r="V220" i="24"/>
  <c r="V212" i="24"/>
  <c r="V208" i="24"/>
  <c r="V204" i="24"/>
  <c r="V201" i="24"/>
  <c r="V68" i="24"/>
  <c r="AF34" i="12"/>
  <c r="R34" i="41"/>
  <c r="V51" i="24"/>
  <c r="V458" i="13"/>
  <c r="V330" i="13"/>
  <c r="V298" i="13"/>
  <c r="V271" i="13"/>
  <c r="V454" i="13"/>
  <c r="V438" i="13"/>
  <c r="V342" i="13"/>
  <c r="V326" i="13"/>
  <c r="V294" i="13"/>
  <c r="V246" i="13"/>
  <c r="V230" i="13"/>
  <c r="V388" i="13"/>
  <c r="V203" i="13"/>
  <c r="V81" i="13"/>
  <c r="V35" i="13"/>
  <c r="V413" i="13"/>
  <c r="V417" i="13"/>
  <c r="V429" i="13"/>
  <c r="V465" i="13"/>
  <c r="V206" i="13"/>
  <c r="V482" i="13"/>
  <c r="V466" i="13"/>
  <c r="V402" i="13"/>
  <c r="V201" i="13"/>
  <c r="V159" i="13"/>
  <c r="V279" i="13"/>
  <c r="V462" i="13"/>
  <c r="V414" i="13"/>
  <c r="V270" i="13"/>
  <c r="V47" i="13"/>
  <c r="V51" i="13"/>
  <c r="V71" i="13"/>
  <c r="V217" i="13"/>
  <c r="V231" i="13"/>
  <c r="V247" i="13"/>
  <c r="V255" i="13"/>
  <c r="V259" i="13"/>
  <c r="V267" i="13"/>
  <c r="V281" i="13"/>
  <c r="V405" i="13"/>
  <c r="V412" i="13"/>
  <c r="V483" i="13"/>
  <c r="V479" i="13"/>
  <c r="V476" i="13"/>
  <c r="V475" i="13"/>
  <c r="V474" i="13"/>
  <c r="V471" i="13"/>
  <c r="V468" i="13"/>
  <c r="V467" i="13"/>
  <c r="V463" i="13"/>
  <c r="V460" i="13"/>
  <c r="V456" i="13"/>
  <c r="V455" i="13"/>
  <c r="V452" i="13"/>
  <c r="V451" i="13"/>
  <c r="V448" i="13"/>
  <c r="V447" i="13"/>
  <c r="V444" i="13"/>
  <c r="V443" i="13"/>
  <c r="V439" i="13"/>
  <c r="V437" i="13"/>
  <c r="V436" i="13"/>
  <c r="V435" i="13"/>
  <c r="V434" i="13"/>
  <c r="V432" i="13"/>
  <c r="V431" i="13"/>
  <c r="V428" i="13"/>
  <c r="V427" i="13"/>
  <c r="V423" i="13"/>
  <c r="V419" i="13"/>
  <c r="V418" i="13"/>
  <c r="V416" i="13"/>
  <c r="V415" i="13"/>
  <c r="V411" i="13"/>
  <c r="V407" i="13"/>
  <c r="V404" i="13"/>
  <c r="V403" i="13"/>
  <c r="V398" i="13"/>
  <c r="V396" i="13"/>
  <c r="V394" i="13"/>
  <c r="V391" i="13"/>
  <c r="V386" i="13"/>
  <c r="V382" i="13"/>
  <c r="V366" i="13"/>
  <c r="V363" i="13"/>
  <c r="V354" i="13"/>
  <c r="V435" i="26"/>
  <c r="V295" i="26"/>
  <c r="V121" i="26"/>
  <c r="V178" i="26"/>
  <c r="V166" i="26"/>
  <c r="V119" i="26"/>
  <c r="V151" i="26"/>
  <c r="V131" i="26"/>
  <c r="V55" i="26"/>
  <c r="V110" i="26"/>
  <c r="V34" i="26"/>
  <c r="V51" i="26"/>
  <c r="V47" i="26"/>
  <c r="V562" i="26"/>
  <c r="V137" i="26"/>
  <c r="V158" i="26"/>
  <c r="V440" i="26"/>
  <c r="V112" i="26"/>
  <c r="V28" i="26"/>
  <c r="V484" i="26"/>
  <c r="V208" i="26"/>
  <c r="V144" i="26"/>
  <c r="V108" i="26"/>
  <c r="V40" i="26"/>
  <c r="V480" i="26"/>
  <c r="V425" i="26"/>
  <c r="V156" i="26"/>
  <c r="V56" i="26"/>
  <c r="V518" i="26"/>
  <c r="V387" i="26"/>
  <c r="V303" i="26"/>
  <c r="V294" i="26"/>
  <c r="V259" i="26"/>
  <c r="V227" i="26"/>
  <c r="V123" i="26"/>
  <c r="V596" i="26"/>
  <c r="V91" i="26"/>
  <c r="V546" i="26"/>
  <c r="V602" i="26"/>
  <c r="V143" i="26"/>
  <c r="V135" i="26"/>
  <c r="V210" i="26"/>
  <c r="V262" i="26"/>
  <c r="V230" i="26"/>
  <c r="V176" i="26"/>
  <c r="V140" i="26"/>
  <c r="V76" i="26"/>
  <c r="V576" i="26"/>
  <c r="V560" i="26"/>
  <c r="V432" i="26"/>
  <c r="V213" i="26"/>
  <c r="T34" i="12" s="1"/>
  <c r="V188" i="26"/>
  <c r="V149" i="26"/>
  <c r="V104" i="26"/>
  <c r="V88" i="26"/>
  <c r="V52" i="26"/>
  <c r="V551" i="26"/>
  <c r="V371" i="26"/>
  <c r="V79" i="26"/>
  <c r="V211" i="26"/>
  <c r="V414" i="26"/>
  <c r="V134" i="26"/>
  <c r="V603" i="26"/>
  <c r="V601" i="26"/>
  <c r="V593" i="26"/>
  <c r="V586" i="26"/>
  <c r="V585" i="26"/>
  <c r="V583" i="26"/>
  <c r="V582" i="26"/>
  <c r="V581" i="26"/>
  <c r="V578" i="26"/>
  <c r="V577" i="26"/>
  <c r="V575" i="26"/>
  <c r="V571" i="26"/>
  <c r="V569" i="26"/>
  <c r="V566" i="26"/>
  <c r="V563" i="26"/>
  <c r="V561" i="26"/>
  <c r="V559" i="26"/>
  <c r="V553" i="26"/>
  <c r="V545" i="26"/>
  <c r="V539" i="26"/>
  <c r="V537" i="26"/>
  <c r="V535" i="26"/>
  <c r="V531" i="26"/>
  <c r="AH8" i="12"/>
  <c r="T8" i="12"/>
  <c r="AH8" i="41"/>
  <c r="T8" i="41"/>
  <c r="T20" i="12"/>
  <c r="V404" i="26"/>
  <c r="V528" i="26"/>
  <c r="V496" i="26"/>
  <c r="V416" i="26"/>
  <c r="V129" i="26"/>
  <c r="V96" i="26"/>
  <c r="V415" i="26"/>
  <c r="V434" i="26"/>
  <c r="V326" i="26"/>
  <c r="V274" i="26"/>
  <c r="V242" i="26"/>
  <c r="V155" i="26"/>
  <c r="V310" i="26"/>
  <c r="V318" i="26"/>
  <c r="V183" i="26"/>
  <c r="V122" i="26"/>
  <c r="V93" i="26"/>
  <c r="V63" i="26"/>
  <c r="V35" i="26"/>
  <c r="V209" i="26"/>
  <c r="V159" i="26"/>
  <c r="V67" i="26"/>
  <c r="V37" i="26"/>
  <c r="V30" i="26"/>
  <c r="T20" i="41"/>
  <c r="V436" i="26"/>
  <c r="V165" i="26"/>
  <c r="V65" i="26"/>
  <c r="V29" i="26"/>
  <c r="V403" i="26"/>
  <c r="V311" i="26"/>
  <c r="V290" i="26"/>
  <c r="V258" i="26"/>
  <c r="V226" i="26"/>
  <c r="V275" i="26"/>
  <c r="V243" i="26"/>
  <c r="V107" i="26"/>
  <c r="V74" i="26"/>
  <c r="V54" i="26"/>
  <c r="V57" i="26"/>
  <c r="V181" i="26"/>
  <c r="V97" i="26"/>
  <c r="V81" i="26"/>
  <c r="V45" i="26"/>
  <c r="V14" i="26"/>
  <c r="V419" i="26"/>
  <c r="V482" i="26"/>
  <c r="V319" i="26"/>
  <c r="V327" i="26"/>
  <c r="V266" i="26"/>
  <c r="V234" i="26"/>
  <c r="V283" i="26"/>
  <c r="V251" i="26"/>
  <c r="V219" i="26"/>
  <c r="V139" i="26"/>
  <c r="V43" i="26"/>
  <c r="V71" i="26"/>
  <c r="V527" i="26"/>
  <c r="T37" i="12"/>
  <c r="AH37" i="12"/>
  <c r="T37" i="41"/>
  <c r="V523" i="26"/>
  <c r="AH37" i="41" s="1"/>
  <c r="V521" i="26"/>
  <c r="V519" i="26"/>
  <c r="T36" i="12"/>
  <c r="V515" i="26"/>
  <c r="AH36" i="41" s="1"/>
  <c r="V507" i="26"/>
  <c r="V505" i="26"/>
  <c r="T33" i="41" s="1"/>
  <c r="V503" i="26"/>
  <c r="V499" i="26"/>
  <c r="AH33" i="41" s="1"/>
  <c r="V495" i="26"/>
  <c r="V489" i="26"/>
  <c r="V487" i="26"/>
  <c r="V483" i="26"/>
  <c r="V479" i="26"/>
  <c r="V475" i="26"/>
  <c r="V473" i="26"/>
  <c r="V471" i="26"/>
  <c r="V467" i="26"/>
  <c r="V463" i="26"/>
  <c r="V457" i="26"/>
  <c r="V455" i="26"/>
  <c r="T29" i="12" s="1"/>
  <c r="V451" i="26"/>
  <c r="V447" i="26"/>
  <c r="V443" i="26"/>
  <c r="V441" i="26"/>
  <c r="V439" i="26"/>
  <c r="T17" i="12"/>
  <c r="AH17" i="41"/>
  <c r="T17" i="41"/>
  <c r="AH17" i="12"/>
  <c r="AH16" i="41"/>
  <c r="V431" i="26"/>
  <c r="AH22" i="12" s="1"/>
  <c r="AH12" i="12"/>
  <c r="T12" i="12"/>
  <c r="AH12" i="41"/>
  <c r="T12" i="41"/>
  <c r="V411" i="26"/>
  <c r="V409" i="26"/>
  <c r="V407" i="26"/>
  <c r="AH25" i="12" s="1"/>
  <c r="AH10" i="12"/>
  <c r="V399" i="26"/>
  <c r="AH19" i="12" s="1"/>
  <c r="V186" i="13"/>
  <c r="V222" i="13"/>
  <c r="V154" i="13"/>
  <c r="V122" i="13"/>
  <c r="V74" i="13"/>
  <c r="V225" i="13"/>
  <c r="V179" i="13"/>
  <c r="V171" i="13"/>
  <c r="V157" i="13"/>
  <c r="V191" i="13"/>
  <c r="V295" i="13"/>
  <c r="V266" i="13"/>
  <c r="V76" i="13"/>
  <c r="V40" i="13"/>
  <c r="V33" i="13"/>
  <c r="V170" i="13"/>
  <c r="V304" i="13"/>
  <c r="V58" i="13"/>
  <c r="V210" i="13"/>
  <c r="V95" i="13"/>
  <c r="V345" i="13"/>
  <c r="V293" i="13"/>
  <c r="V240" i="13"/>
  <c r="V262" i="13"/>
  <c r="V155" i="13"/>
  <c r="V218" i="13"/>
  <c r="V197" i="13"/>
  <c r="V346" i="13"/>
  <c r="V278" i="13"/>
  <c r="V353" i="13"/>
  <c r="V73" i="13"/>
  <c r="V39" i="13"/>
  <c r="V59" i="13"/>
  <c r="V69" i="13"/>
  <c r="V223" i="13"/>
  <c r="V290" i="13"/>
  <c r="V258" i="13"/>
  <c r="V242" i="13"/>
  <c r="V335" i="13"/>
  <c r="V319" i="13"/>
  <c r="V237" i="13"/>
  <c r="V187" i="13"/>
  <c r="V387" i="13"/>
  <c r="V57" i="13"/>
  <c r="V193" i="13"/>
  <c r="V219" i="13"/>
  <c r="V318" i="13"/>
  <c r="V302" i="13"/>
  <c r="V195" i="13"/>
  <c r="V61" i="13"/>
  <c r="V269" i="13"/>
  <c r="V261" i="13"/>
  <c r="V245" i="13"/>
  <c r="V136" i="13"/>
  <c r="V135" i="13"/>
  <c r="V127" i="13"/>
  <c r="V125" i="13"/>
  <c r="V123" i="13"/>
  <c r="V119" i="13"/>
  <c r="V118" i="13"/>
  <c r="V117" i="13"/>
  <c r="V115" i="13"/>
  <c r="V113" i="13"/>
  <c r="V111" i="13"/>
  <c r="V91" i="13"/>
  <c r="V89" i="13"/>
  <c r="V87" i="13"/>
  <c r="V78" i="13"/>
  <c r="V77" i="13"/>
  <c r="V70" i="13"/>
  <c r="V66" i="13"/>
  <c r="V62" i="13"/>
  <c r="V46" i="13"/>
  <c r="V25" i="13"/>
  <c r="V18" i="13"/>
  <c r="V17" i="13"/>
  <c r="V16" i="13"/>
  <c r="V11" i="13"/>
  <c r="V10" i="13"/>
  <c r="V6" i="13"/>
  <c r="V19" i="13"/>
  <c r="V166" i="13"/>
  <c r="V165" i="13"/>
  <c r="V133" i="13"/>
  <c r="V109" i="13"/>
  <c r="V107" i="13"/>
  <c r="V153" i="13"/>
  <c r="V182" i="13"/>
  <c r="V15" i="13"/>
  <c r="V34" i="13"/>
  <c r="V158" i="13"/>
  <c r="V23" i="13"/>
  <c r="V101" i="13"/>
  <c r="V93" i="13"/>
  <c r="V389" i="13"/>
  <c r="V177" i="13"/>
  <c r="V169" i="13"/>
  <c r="V377" i="13"/>
  <c r="V141" i="13"/>
  <c r="V41" i="13"/>
  <c r="V43" i="13"/>
  <c r="V161" i="13"/>
  <c r="V134" i="13"/>
  <c r="V38" i="13"/>
  <c r="V9" i="13"/>
  <c r="V30" i="13"/>
  <c r="V114" i="13"/>
  <c r="V22" i="13"/>
  <c r="V369" i="13"/>
  <c r="V301" i="13"/>
  <c r="V253" i="13"/>
  <c r="V221" i="13"/>
  <c r="V180" i="13"/>
  <c r="V361" i="13"/>
  <c r="V343" i="13"/>
  <c r="V327" i="13"/>
  <c r="V229" i="13"/>
  <c r="V149" i="13"/>
  <c r="V79" i="13"/>
  <c r="V29" i="13"/>
  <c r="V121" i="13"/>
  <c r="V75" i="13"/>
  <c r="V129" i="13"/>
  <c r="V137" i="13"/>
  <c r="V54" i="13"/>
  <c r="V86" i="13"/>
  <c r="V26" i="13"/>
  <c r="V8" i="13"/>
  <c r="V14" i="13"/>
  <c r="V178" i="13"/>
  <c r="V102" i="13"/>
  <c r="V21" i="13"/>
  <c r="V285" i="13"/>
  <c r="V97" i="13"/>
  <c r="V309" i="13"/>
  <c r="V277" i="13"/>
  <c r="V173" i="13"/>
  <c r="V45" i="13"/>
  <c r="N240" i="22"/>
  <c r="N232" i="22"/>
  <c r="N290" i="22"/>
  <c r="N274" i="22"/>
  <c r="N258" i="22"/>
  <c r="N307" i="22"/>
  <c r="N300" i="22"/>
  <c r="N284" i="22"/>
  <c r="N268" i="22"/>
  <c r="N252" i="22"/>
  <c r="N256" i="22"/>
  <c r="N218" i="22"/>
  <c r="N201" i="22"/>
  <c r="N181" i="22"/>
  <c r="N86" i="22"/>
  <c r="N78" i="22"/>
  <c r="N70" i="22"/>
  <c r="N62" i="22"/>
  <c r="N54" i="22"/>
  <c r="N46" i="22"/>
  <c r="N800" i="21"/>
  <c r="N784" i="21"/>
  <c r="N768" i="21"/>
  <c r="N752" i="21"/>
  <c r="N736" i="21"/>
  <c r="N720" i="21"/>
  <c r="N700" i="21"/>
  <c r="N125" i="22"/>
  <c r="N793" i="21"/>
  <c r="N777" i="21"/>
  <c r="N761" i="21"/>
  <c r="N745" i="21"/>
  <c r="N729" i="21"/>
  <c r="N713" i="21"/>
  <c r="N697" i="21"/>
  <c r="N681" i="21"/>
  <c r="N11" i="22"/>
  <c r="N794" i="21"/>
  <c r="N778" i="21"/>
  <c r="N762" i="21"/>
  <c r="N746" i="21"/>
  <c r="N730" i="21"/>
  <c r="N714" i="21"/>
  <c r="N698" i="21"/>
  <c r="N803" i="21"/>
  <c r="N787" i="21"/>
  <c r="N771" i="21"/>
  <c r="N755" i="21"/>
  <c r="N739" i="21"/>
  <c r="N723" i="21"/>
  <c r="N707" i="21"/>
  <c r="N691" i="21"/>
  <c r="N675" i="21"/>
  <c r="N665" i="21"/>
  <c r="N649" i="21"/>
  <c r="N633" i="21"/>
  <c r="N617" i="21"/>
  <c r="N601" i="21"/>
  <c r="N585" i="21"/>
  <c r="N569" i="21"/>
  <c r="N553" i="21"/>
  <c r="N537" i="21"/>
  <c r="N521" i="21"/>
  <c r="N505" i="21"/>
  <c r="N489" i="21"/>
  <c r="N694" i="21"/>
  <c r="N666" i="21"/>
  <c r="N650" i="21"/>
  <c r="N634" i="21"/>
  <c r="N618" i="21"/>
  <c r="N602" i="21"/>
  <c r="N586" i="21"/>
  <c r="N570" i="21"/>
  <c r="N554" i="21"/>
  <c r="N538" i="21"/>
  <c r="N522" i="21"/>
  <c r="N506" i="21"/>
  <c r="N490" i="21"/>
  <c r="N690" i="21"/>
  <c r="N663" i="21"/>
  <c r="N647" i="21"/>
  <c r="N631" i="21"/>
  <c r="N615" i="21"/>
  <c r="N599" i="21"/>
  <c r="N238" i="22"/>
  <c r="N230" i="22"/>
  <c r="N286" i="22"/>
  <c r="N270" i="22"/>
  <c r="N254" i="22"/>
  <c r="N305" i="22"/>
  <c r="N296" i="22"/>
  <c r="N280" i="22"/>
  <c r="N226" i="22"/>
  <c r="N244" i="22"/>
  <c r="N248" i="22"/>
  <c r="N216" i="22"/>
  <c r="N200" i="22"/>
  <c r="N124" i="22"/>
  <c r="N84" i="22"/>
  <c r="N76" i="22"/>
  <c r="N68" i="22"/>
  <c r="N60" i="22"/>
  <c r="N52" i="22"/>
  <c r="N44" i="22"/>
  <c r="N796" i="21"/>
  <c r="N780" i="21"/>
  <c r="N764" i="21"/>
  <c r="N748" i="21"/>
  <c r="N732" i="21"/>
  <c r="N716" i="21"/>
  <c r="N696" i="21"/>
  <c r="N805" i="21"/>
  <c r="N789" i="21"/>
  <c r="N773" i="21"/>
  <c r="N757" i="21"/>
  <c r="N741" i="21"/>
  <c r="N725" i="21"/>
  <c r="N709" i="21"/>
  <c r="N693" i="21"/>
  <c r="N677" i="21"/>
  <c r="N806" i="21"/>
  <c r="N790" i="21"/>
  <c r="N774" i="21"/>
  <c r="N758" i="21"/>
  <c r="N742" i="21"/>
  <c r="N726" i="21"/>
  <c r="N710" i="21"/>
  <c r="N117" i="22"/>
  <c r="N799" i="21"/>
  <c r="N783" i="21"/>
  <c r="N767" i="21"/>
  <c r="N751" i="21"/>
  <c r="N735" i="21"/>
  <c r="N719" i="21"/>
  <c r="N703" i="21"/>
  <c r="N687" i="21"/>
  <c r="N680" i="21"/>
  <c r="N661" i="21"/>
  <c r="N645" i="21"/>
  <c r="N629" i="21"/>
  <c r="N613" i="21"/>
  <c r="N597" i="21"/>
  <c r="N581" i="21"/>
  <c r="N565" i="21"/>
  <c r="N549" i="21"/>
  <c r="N533" i="21"/>
  <c r="N517" i="21"/>
  <c r="N501" i="21"/>
  <c r="N485" i="21"/>
  <c r="N686" i="21"/>
  <c r="N662" i="21"/>
  <c r="N646" i="21"/>
  <c r="N630" i="21"/>
  <c r="N614" i="21"/>
  <c r="N598" i="21"/>
  <c r="N582" i="21"/>
  <c r="N566" i="21"/>
  <c r="N550" i="21"/>
  <c r="N534" i="21"/>
  <c r="N518" i="21"/>
  <c r="N502" i="21"/>
  <c r="N486" i="21"/>
  <c r="N684" i="21"/>
  <c r="N659" i="21"/>
  <c r="N643" i="21"/>
  <c r="N627" i="21"/>
  <c r="N611" i="21"/>
  <c r="N595" i="21"/>
  <c r="N579" i="21"/>
  <c r="N236" i="22"/>
  <c r="N298" i="22"/>
  <c r="N282" i="22"/>
  <c r="N266" i="22"/>
  <c r="N250" i="22"/>
  <c r="N303" i="22"/>
  <c r="N292" i="22"/>
  <c r="N276" i="22"/>
  <c r="N222" i="22"/>
  <c r="N228" i="22"/>
  <c r="N214" i="22"/>
  <c r="N212" i="22"/>
  <c r="N224" i="22"/>
  <c r="N90" i="22"/>
  <c r="N82" i="22"/>
  <c r="N74" i="22"/>
  <c r="N66" i="22"/>
  <c r="N58" i="22"/>
  <c r="N50" i="22"/>
  <c r="N42" i="22"/>
  <c r="N792" i="21"/>
  <c r="N776" i="21"/>
  <c r="N760" i="21"/>
  <c r="N744" i="21"/>
  <c r="N728" i="21"/>
  <c r="N712" i="21"/>
  <c r="N692" i="21"/>
  <c r="N801" i="21"/>
  <c r="N785" i="21"/>
  <c r="N769" i="21"/>
  <c r="N753" i="21"/>
  <c r="N737" i="21"/>
  <c r="N721" i="21"/>
  <c r="N705" i="21"/>
  <c r="N689" i="21"/>
  <c r="N673" i="21"/>
  <c r="N802" i="21"/>
  <c r="N786" i="21"/>
  <c r="N770" i="21"/>
  <c r="N754" i="21"/>
  <c r="N738" i="21"/>
  <c r="N722" i="21"/>
  <c r="N706" i="21"/>
  <c r="N115" i="22"/>
  <c r="N795" i="21"/>
  <c r="N779" i="21"/>
  <c r="N763" i="21"/>
  <c r="N747" i="21"/>
  <c r="N731" i="21"/>
  <c r="N715" i="21"/>
  <c r="N699" i="21"/>
  <c r="N683" i="21"/>
  <c r="N671" i="21"/>
  <c r="N657" i="21"/>
  <c r="N641" i="21"/>
  <c r="N625" i="21"/>
  <c r="N609" i="21"/>
  <c r="N593" i="21"/>
  <c r="N577" i="21"/>
  <c r="N561" i="21"/>
  <c r="N545" i="21"/>
  <c r="N529" i="21"/>
  <c r="N513" i="21"/>
  <c r="N497" i="21"/>
  <c r="N481" i="21"/>
  <c r="N678" i="21"/>
  <c r="N658" i="21"/>
  <c r="N642" i="21"/>
  <c r="N626" i="21"/>
  <c r="N610" i="21"/>
  <c r="N594" i="21"/>
  <c r="N578" i="21"/>
  <c r="N562" i="21"/>
  <c r="N546" i="21"/>
  <c r="N530" i="21"/>
  <c r="N514" i="21"/>
  <c r="N498" i="21"/>
  <c r="N482" i="21"/>
  <c r="N676" i="21"/>
  <c r="N655" i="21"/>
  <c r="N639" i="21"/>
  <c r="N623" i="21"/>
  <c r="N607" i="21"/>
  <c r="N591" i="21"/>
  <c r="N575" i="21"/>
  <c r="N294" i="22"/>
  <c r="N301" i="22"/>
  <c r="N264" i="22"/>
  <c r="N88" i="22"/>
  <c r="N56" i="22"/>
  <c r="N772" i="21"/>
  <c r="N704" i="21"/>
  <c r="N765" i="21"/>
  <c r="N701" i="21"/>
  <c r="N782" i="21"/>
  <c r="N718" i="21"/>
  <c r="N775" i="21"/>
  <c r="N711" i="21"/>
  <c r="N653" i="21"/>
  <c r="N589" i="21"/>
  <c r="N525" i="21"/>
  <c r="N672" i="21"/>
  <c r="N606" i="21"/>
  <c r="N542" i="21"/>
  <c r="N478" i="21"/>
  <c r="N619" i="21"/>
  <c r="N571" i="21"/>
  <c r="N555" i="21"/>
  <c r="N539" i="21"/>
  <c r="N523" i="21"/>
  <c r="N668" i="21"/>
  <c r="N652" i="21"/>
  <c r="N636" i="21"/>
  <c r="N620" i="21"/>
  <c r="N600" i="21"/>
  <c r="N584" i="21"/>
  <c r="N568" i="21"/>
  <c r="N552" i="21"/>
  <c r="N536" i="21"/>
  <c r="N520" i="21"/>
  <c r="N500" i="21"/>
  <c r="N484" i="21"/>
  <c r="N499" i="21"/>
  <c r="N466" i="21"/>
  <c r="N450" i="21"/>
  <c r="N434" i="21"/>
  <c r="N418" i="21"/>
  <c r="N402" i="21"/>
  <c r="N386" i="21"/>
  <c r="N370" i="21"/>
  <c r="N354" i="21"/>
  <c r="N338" i="21"/>
  <c r="N322" i="21"/>
  <c r="N306" i="21"/>
  <c r="N290" i="21"/>
  <c r="N511" i="21"/>
  <c r="N471" i="21"/>
  <c r="N455" i="21"/>
  <c r="N439" i="21"/>
  <c r="N423" i="21"/>
  <c r="N407" i="21"/>
  <c r="N391" i="21"/>
  <c r="N375" i="21"/>
  <c r="N359" i="21"/>
  <c r="N343" i="21"/>
  <c r="N327" i="21"/>
  <c r="N311" i="21"/>
  <c r="N278" i="22"/>
  <c r="N288" i="22"/>
  <c r="N220" i="22"/>
  <c r="N80" i="22"/>
  <c r="N48" i="22"/>
  <c r="N756" i="21"/>
  <c r="N688" i="21"/>
  <c r="N749" i="21"/>
  <c r="N685" i="21"/>
  <c r="N766" i="21"/>
  <c r="N702" i="21"/>
  <c r="N759" i="21"/>
  <c r="N695" i="21"/>
  <c r="N637" i="21"/>
  <c r="N573" i="21"/>
  <c r="N509" i="21"/>
  <c r="N654" i="21"/>
  <c r="N590" i="21"/>
  <c r="N526" i="21"/>
  <c r="N667" i="21"/>
  <c r="N603" i="21"/>
  <c r="N567" i="21"/>
  <c r="N551" i="21"/>
  <c r="N535" i="21"/>
  <c r="N519" i="21"/>
  <c r="N664" i="21"/>
  <c r="N648" i="21"/>
  <c r="N632" i="21"/>
  <c r="N616" i="21"/>
  <c r="N596" i="21"/>
  <c r="N580" i="21"/>
  <c r="N564" i="21"/>
  <c r="N548" i="21"/>
  <c r="N532" i="21"/>
  <c r="N516" i="21"/>
  <c r="N496" i="21"/>
  <c r="N480" i="21"/>
  <c r="N483" i="21"/>
  <c r="N462" i="21"/>
  <c r="N446" i="21"/>
  <c r="N430" i="21"/>
  <c r="N414" i="21"/>
  <c r="N398" i="21"/>
  <c r="N382" i="21"/>
  <c r="N366" i="21"/>
  <c r="N350" i="21"/>
  <c r="N334" i="21"/>
  <c r="N318" i="21"/>
  <c r="N302" i="21"/>
  <c r="N286" i="21"/>
  <c r="N495" i="21"/>
  <c r="N467" i="21"/>
  <c r="N451" i="21"/>
  <c r="N435" i="21"/>
  <c r="N419" i="21"/>
  <c r="N403" i="21"/>
  <c r="N387" i="21"/>
  <c r="N371" i="21"/>
  <c r="N355" i="21"/>
  <c r="N339" i="21"/>
  <c r="N323" i="21"/>
  <c r="N307" i="21"/>
  <c r="N291" i="21"/>
  <c r="N507" i="21"/>
  <c r="N464" i="21"/>
  <c r="N448" i="21"/>
  <c r="N432" i="21"/>
  <c r="N416" i="21"/>
  <c r="N396" i="21"/>
  <c r="N380" i="21"/>
  <c r="N364" i="21"/>
  <c r="N348" i="21"/>
  <c r="N332" i="21"/>
  <c r="N316" i="21"/>
  <c r="N296" i="21"/>
  <c r="N280" i="21"/>
  <c r="N469" i="21"/>
  <c r="N453" i="21"/>
  <c r="N437" i="21"/>
  <c r="N421" i="21"/>
  <c r="N405" i="21"/>
  <c r="N389" i="21"/>
  <c r="N373" i="21"/>
  <c r="N357" i="21"/>
  <c r="N341" i="21"/>
  <c r="N242" i="22"/>
  <c r="N262" i="22"/>
  <c r="N272" i="22"/>
  <c r="N210" i="22"/>
  <c r="N72" i="22"/>
  <c r="N804" i="21"/>
  <c r="N740" i="21"/>
  <c r="N797" i="21"/>
  <c r="N733" i="21"/>
  <c r="N669" i="21"/>
  <c r="N750" i="21"/>
  <c r="N807" i="21"/>
  <c r="N743" i="21"/>
  <c r="N679" i="21"/>
  <c r="N621" i="21"/>
  <c r="N557" i="21"/>
  <c r="N493" i="21"/>
  <c r="N638" i="21"/>
  <c r="N574" i="21"/>
  <c r="N510" i="21"/>
  <c r="N651" i="21"/>
  <c r="N587" i="21"/>
  <c r="N563" i="21"/>
  <c r="N547" i="21"/>
  <c r="N531" i="21"/>
  <c r="N682" i="21"/>
  <c r="N660" i="21"/>
  <c r="N644" i="21"/>
  <c r="N628" i="21"/>
  <c r="N612" i="21"/>
  <c r="N592" i="21"/>
  <c r="N576" i="21"/>
  <c r="N560" i="21"/>
  <c r="N544" i="21"/>
  <c r="N528" i="21"/>
  <c r="N512" i="21"/>
  <c r="N492" i="21"/>
  <c r="N476" i="21"/>
  <c r="N474" i="21"/>
  <c r="N458" i="21"/>
  <c r="N442" i="21"/>
  <c r="N426" i="21"/>
  <c r="N410" i="21"/>
  <c r="N394" i="21"/>
  <c r="N378" i="21"/>
  <c r="N362" i="21"/>
  <c r="N346" i="21"/>
  <c r="N330" i="21"/>
  <c r="N314" i="21"/>
  <c r="N298" i="21"/>
  <c r="N282" i="21"/>
  <c r="N479" i="21"/>
  <c r="N463" i="21"/>
  <c r="N447" i="21"/>
  <c r="N431" i="21"/>
  <c r="N415" i="21"/>
  <c r="N399" i="21"/>
  <c r="N383" i="21"/>
  <c r="N367" i="21"/>
  <c r="N351" i="21"/>
  <c r="N335" i="21"/>
  <c r="N319" i="21"/>
  <c r="N303" i="21"/>
  <c r="N287" i="21"/>
  <c r="N491" i="21"/>
  <c r="N460" i="21"/>
  <c r="N444" i="21"/>
  <c r="N428" i="21"/>
  <c r="N412" i="21"/>
  <c r="N392" i="21"/>
  <c r="N376" i="21"/>
  <c r="N360" i="21"/>
  <c r="N344" i="21"/>
  <c r="N328" i="21"/>
  <c r="N312" i="21"/>
  <c r="N292" i="21"/>
  <c r="N503" i="21"/>
  <c r="N465" i="21"/>
  <c r="N449" i="21"/>
  <c r="N433" i="21"/>
  <c r="N417" i="21"/>
  <c r="N401" i="21"/>
  <c r="N385" i="21"/>
  <c r="N369" i="21"/>
  <c r="N353" i="21"/>
  <c r="N260" i="22"/>
  <c r="N724" i="21"/>
  <c r="N734" i="21"/>
  <c r="N605" i="21"/>
  <c r="N558" i="21"/>
  <c r="N559" i="21"/>
  <c r="N656" i="21"/>
  <c r="N588" i="21"/>
  <c r="N524" i="21"/>
  <c r="N470" i="21"/>
  <c r="N406" i="21"/>
  <c r="N342" i="21"/>
  <c r="N278" i="21"/>
  <c r="N427" i="21"/>
  <c r="N363" i="21"/>
  <c r="N299" i="21"/>
  <c r="N472" i="21"/>
  <c r="N440" i="21"/>
  <c r="N404" i="21"/>
  <c r="N372" i="21"/>
  <c r="N340" i="21"/>
  <c r="N304" i="21"/>
  <c r="N487" i="21"/>
  <c r="N445" i="21"/>
  <c r="N413" i="21"/>
  <c r="N381" i="21"/>
  <c r="N349" i="21"/>
  <c r="N329" i="21"/>
  <c r="N313" i="21"/>
  <c r="N297" i="21"/>
  <c r="N281" i="21"/>
  <c r="N267" i="21"/>
  <c r="N251" i="21"/>
  <c r="N235" i="21"/>
  <c r="N219" i="21"/>
  <c r="N203" i="21"/>
  <c r="N187" i="21"/>
  <c r="N171" i="21"/>
  <c r="N155" i="21"/>
  <c r="N139" i="21"/>
  <c r="N123" i="21"/>
  <c r="N107" i="21"/>
  <c r="N91" i="21"/>
  <c r="N75" i="21"/>
  <c r="N272" i="21"/>
  <c r="N256" i="21"/>
  <c r="N240" i="21"/>
  <c r="N224" i="21"/>
  <c r="N204" i="21"/>
  <c r="N188" i="21"/>
  <c r="N172" i="21"/>
  <c r="N156" i="21"/>
  <c r="N140" i="21"/>
  <c r="N124" i="21"/>
  <c r="N104" i="21"/>
  <c r="N88" i="21"/>
  <c r="N72" i="21"/>
  <c r="N265" i="21"/>
  <c r="N249" i="21"/>
  <c r="N233" i="21"/>
  <c r="N217" i="21"/>
  <c r="N201" i="21"/>
  <c r="N185" i="21"/>
  <c r="N169" i="21"/>
  <c r="N153" i="21"/>
  <c r="N137" i="21"/>
  <c r="N121" i="21"/>
  <c r="N105" i="21"/>
  <c r="N89" i="21"/>
  <c r="N266" i="21"/>
  <c r="N250" i="21"/>
  <c r="N234" i="21"/>
  <c r="N218" i="21"/>
  <c r="N202" i="21"/>
  <c r="N186" i="21"/>
  <c r="N170" i="21"/>
  <c r="N154" i="21"/>
  <c r="N138" i="21"/>
  <c r="N122" i="21"/>
  <c r="N106" i="21"/>
  <c r="N90" i="21"/>
  <c r="N60" i="21"/>
  <c r="N44" i="21"/>
  <c r="N28" i="21"/>
  <c r="N12" i="21"/>
  <c r="N189" i="22"/>
  <c r="N781" i="21"/>
  <c r="N791" i="21"/>
  <c r="N541" i="21"/>
  <c r="N494" i="21"/>
  <c r="N543" i="21"/>
  <c r="N640" i="21"/>
  <c r="N572" i="21"/>
  <c r="N504" i="21"/>
  <c r="N454" i="21"/>
  <c r="N390" i="21"/>
  <c r="N326" i="21"/>
  <c r="N475" i="21"/>
  <c r="N411" i="21"/>
  <c r="N347" i="21"/>
  <c r="N295" i="21"/>
  <c r="N468" i="21"/>
  <c r="N436" i="21"/>
  <c r="N400" i="21"/>
  <c r="N368" i="21"/>
  <c r="N336" i="21"/>
  <c r="N300" i="21"/>
  <c r="N473" i="21"/>
  <c r="N441" i="21"/>
  <c r="N409" i="21"/>
  <c r="N377" i="21"/>
  <c r="N345" i="21"/>
  <c r="N325" i="21"/>
  <c r="N309" i="21"/>
  <c r="N293" i="21"/>
  <c r="N277" i="21"/>
  <c r="N263" i="21"/>
  <c r="N247" i="21"/>
  <c r="N231" i="21"/>
  <c r="N215" i="21"/>
  <c r="N199" i="21"/>
  <c r="N183" i="21"/>
  <c r="N167" i="21"/>
  <c r="N151" i="21"/>
  <c r="N135" i="21"/>
  <c r="N119" i="21"/>
  <c r="N103" i="21"/>
  <c r="N87" i="21"/>
  <c r="N71" i="21"/>
  <c r="N268" i="21"/>
  <c r="N252" i="21"/>
  <c r="N236" i="21"/>
  <c r="N220" i="21"/>
  <c r="N200" i="21"/>
  <c r="N184" i="21"/>
  <c r="N168" i="21"/>
  <c r="N152" i="21"/>
  <c r="N136" i="21"/>
  <c r="N120" i="21"/>
  <c r="N100" i="21"/>
  <c r="N84" i="21"/>
  <c r="N68" i="21"/>
  <c r="N261" i="21"/>
  <c r="N245" i="21"/>
  <c r="N229" i="21"/>
  <c r="N213" i="21"/>
  <c r="N197" i="21"/>
  <c r="N181" i="21"/>
  <c r="N165" i="21"/>
  <c r="N149" i="21"/>
  <c r="N133" i="21"/>
  <c r="N117" i="21"/>
  <c r="N101" i="21"/>
  <c r="N85" i="21"/>
  <c r="N262" i="21"/>
  <c r="N246" i="21"/>
  <c r="N230" i="21"/>
  <c r="N214" i="21"/>
  <c r="N198" i="21"/>
  <c r="N182" i="21"/>
  <c r="N166" i="21"/>
  <c r="N150" i="21"/>
  <c r="N134" i="21"/>
  <c r="N118" i="21"/>
  <c r="N102" i="21"/>
  <c r="N86" i="21"/>
  <c r="N56" i="21"/>
  <c r="N40" i="21"/>
  <c r="N24" i="21"/>
  <c r="N1129" i="20"/>
  <c r="N234" i="22"/>
  <c r="N64" i="22"/>
  <c r="N717" i="21"/>
  <c r="N727" i="21"/>
  <c r="N477" i="21"/>
  <c r="N635" i="21"/>
  <c r="N527" i="21"/>
  <c r="N624" i="21"/>
  <c r="N556" i="21"/>
  <c r="N488" i="21"/>
  <c r="N438" i="21"/>
  <c r="N374" i="21"/>
  <c r="N310" i="21"/>
  <c r="N459" i="21"/>
  <c r="N395" i="21"/>
  <c r="N331" i="21"/>
  <c r="N283" i="21"/>
  <c r="N456" i="21"/>
  <c r="N424" i="21"/>
  <c r="N388" i="21"/>
  <c r="N356" i="21"/>
  <c r="N324" i="21"/>
  <c r="N288" i="21"/>
  <c r="N461" i="21"/>
  <c r="N429" i="21"/>
  <c r="N397" i="21"/>
  <c r="N365" i="21"/>
  <c r="N337" i="21"/>
  <c r="N321" i="21"/>
  <c r="N305" i="21"/>
  <c r="N289" i="21"/>
  <c r="N275" i="21"/>
  <c r="N259" i="21"/>
  <c r="N243" i="21"/>
  <c r="N227" i="21"/>
  <c r="N211" i="21"/>
  <c r="N195" i="21"/>
  <c r="N179" i="21"/>
  <c r="N163" i="21"/>
  <c r="N147" i="21"/>
  <c r="N131" i="21"/>
  <c r="N115" i="21"/>
  <c r="N99" i="21"/>
  <c r="N83" i="21"/>
  <c r="N67" i="21"/>
  <c r="N264" i="21"/>
  <c r="N248" i="21"/>
  <c r="N232" i="21"/>
  <c r="N216" i="21"/>
  <c r="N196" i="21"/>
  <c r="N180" i="21"/>
  <c r="N164" i="21"/>
  <c r="N148" i="21"/>
  <c r="N132" i="21"/>
  <c r="N116" i="21"/>
  <c r="N96" i="21"/>
  <c r="N80" i="21"/>
  <c r="N273" i="21"/>
  <c r="N257" i="21"/>
  <c r="N241" i="21"/>
  <c r="N225" i="21"/>
  <c r="N209" i="21"/>
  <c r="N193" i="21"/>
  <c r="N177" i="21"/>
  <c r="N161" i="21"/>
  <c r="N145" i="21"/>
  <c r="N129" i="21"/>
  <c r="N113" i="21"/>
  <c r="N97" i="21"/>
  <c r="N274" i="21"/>
  <c r="N258" i="21"/>
  <c r="N242" i="21"/>
  <c r="N226" i="21"/>
  <c r="N210" i="21"/>
  <c r="N194" i="21"/>
  <c r="N178" i="21"/>
  <c r="N162" i="21"/>
  <c r="N146" i="21"/>
  <c r="N130" i="21"/>
  <c r="N114" i="21"/>
  <c r="N98" i="21"/>
  <c r="N82" i="21"/>
  <c r="N52" i="21"/>
  <c r="N36" i="21"/>
  <c r="N20" i="21"/>
  <c r="N1125" i="20"/>
  <c r="N1109" i="20"/>
  <c r="N1093" i="20"/>
  <c r="N1077" i="20"/>
  <c r="N1061" i="20"/>
  <c r="N798" i="21"/>
  <c r="N674" i="21"/>
  <c r="N422" i="21"/>
  <c r="N379" i="21"/>
  <c r="N420" i="21"/>
  <c r="N284" i="21"/>
  <c r="N361" i="21"/>
  <c r="N285" i="21"/>
  <c r="N223" i="21"/>
  <c r="N159" i="21"/>
  <c r="N95" i="21"/>
  <c r="N244" i="21"/>
  <c r="N176" i="21"/>
  <c r="N112" i="21"/>
  <c r="N253" i="21"/>
  <c r="N189" i="21"/>
  <c r="N125" i="21"/>
  <c r="N254" i="21"/>
  <c r="N190" i="21"/>
  <c r="N126" i="21"/>
  <c r="N48" i="21"/>
  <c r="N1117" i="20"/>
  <c r="N1097" i="20"/>
  <c r="N1073" i="20"/>
  <c r="N1053" i="20"/>
  <c r="N1037" i="20"/>
  <c r="N1014" i="20"/>
  <c r="N998" i="20"/>
  <c r="N982" i="20"/>
  <c r="N966" i="20"/>
  <c r="N950" i="20"/>
  <c r="N934" i="20"/>
  <c r="N914" i="20"/>
  <c r="N898" i="20"/>
  <c r="N77" i="21"/>
  <c r="N61" i="21"/>
  <c r="N45" i="21"/>
  <c r="N29" i="21"/>
  <c r="N13" i="21"/>
  <c r="N1122" i="20"/>
  <c r="N1106" i="20"/>
  <c r="N1090" i="20"/>
  <c r="N1074" i="20"/>
  <c r="N1058" i="20"/>
  <c r="N1042" i="20"/>
  <c r="N1023" i="20"/>
  <c r="N1007" i="20"/>
  <c r="N991" i="20"/>
  <c r="N975" i="20"/>
  <c r="N62" i="21"/>
  <c r="N46" i="21"/>
  <c r="N30" i="21"/>
  <c r="N14" i="21"/>
  <c r="N1123" i="20"/>
  <c r="N1107" i="20"/>
  <c r="N1091" i="20"/>
  <c r="N1075" i="20"/>
  <c r="N1059" i="20"/>
  <c r="N1043" i="20"/>
  <c r="N1024" i="20"/>
  <c r="N1008" i="20"/>
  <c r="N992" i="20"/>
  <c r="N976" i="20"/>
  <c r="N960" i="20"/>
  <c r="N944" i="20"/>
  <c r="N928" i="20"/>
  <c r="N912" i="20"/>
  <c r="N896" i="20"/>
  <c r="N880" i="20"/>
  <c r="N864" i="20"/>
  <c r="N848" i="20"/>
  <c r="N832" i="20"/>
  <c r="N59" i="21"/>
  <c r="N43" i="21"/>
  <c r="N27" i="21"/>
  <c r="N11" i="21"/>
  <c r="N1120" i="20"/>
  <c r="N1104" i="20"/>
  <c r="N1088" i="20"/>
  <c r="N1072" i="20"/>
  <c r="N1056" i="20"/>
  <c r="N1040" i="20"/>
  <c r="N1021" i="20"/>
  <c r="N1005" i="20"/>
  <c r="N989" i="20"/>
  <c r="N670" i="21"/>
  <c r="N604" i="21"/>
  <c r="N358" i="21"/>
  <c r="N315" i="21"/>
  <c r="N384" i="21"/>
  <c r="N457" i="21"/>
  <c r="N333" i="21"/>
  <c r="N271" i="21"/>
  <c r="N207" i="21"/>
  <c r="N143" i="21"/>
  <c r="N79" i="21"/>
  <c r="N228" i="21"/>
  <c r="N160" i="21"/>
  <c r="N92" i="21"/>
  <c r="N237" i="21"/>
  <c r="N173" i="21"/>
  <c r="N109" i="21"/>
  <c r="N238" i="21"/>
  <c r="N174" i="21"/>
  <c r="N110" i="21"/>
  <c r="N32" i="21"/>
  <c r="N1113" i="20"/>
  <c r="N1089" i="20"/>
  <c r="N1069" i="20"/>
  <c r="N1049" i="20"/>
  <c r="N1026" i="20"/>
  <c r="N1010" i="20"/>
  <c r="N994" i="20"/>
  <c r="N978" i="20"/>
  <c r="N962" i="20"/>
  <c r="N946" i="20"/>
  <c r="N926" i="20"/>
  <c r="N910" i="20"/>
  <c r="N894" i="20"/>
  <c r="N70" i="21"/>
  <c r="N57" i="21"/>
  <c r="N41" i="21"/>
  <c r="N25" i="21"/>
  <c r="N9" i="21"/>
  <c r="N1118" i="20"/>
  <c r="N1102" i="20"/>
  <c r="N1086" i="20"/>
  <c r="N1070" i="20"/>
  <c r="N1054" i="20"/>
  <c r="N1038" i="20"/>
  <c r="N1019" i="20"/>
  <c r="N1003" i="20"/>
  <c r="N987" i="20"/>
  <c r="N971" i="20"/>
  <c r="N58" i="21"/>
  <c r="N42" i="21"/>
  <c r="N26" i="21"/>
  <c r="N10" i="21"/>
  <c r="N1119" i="20"/>
  <c r="N1103" i="20"/>
  <c r="N1087" i="20"/>
  <c r="N1071" i="20"/>
  <c r="N1055" i="20"/>
  <c r="N1039" i="20"/>
  <c r="N1020" i="20"/>
  <c r="N1004" i="20"/>
  <c r="N988" i="20"/>
  <c r="N972" i="20"/>
  <c r="N956" i="20"/>
  <c r="N940" i="20"/>
  <c r="N924" i="20"/>
  <c r="N908" i="20"/>
  <c r="N892" i="20"/>
  <c r="N876" i="20"/>
  <c r="N860" i="20"/>
  <c r="N844" i="20"/>
  <c r="N74" i="21"/>
  <c r="N55" i="21"/>
  <c r="N39" i="21"/>
  <c r="N23" i="21"/>
  <c r="N1132" i="20"/>
  <c r="N1116" i="20"/>
  <c r="N1100" i="20"/>
  <c r="N1084" i="20"/>
  <c r="N1068" i="20"/>
  <c r="N1052" i="20"/>
  <c r="N246" i="22"/>
  <c r="N622" i="21"/>
  <c r="N608" i="21" s="1"/>
  <c r="N540" i="21"/>
  <c r="N294" i="21"/>
  <c r="N279" i="21"/>
  <c r="N352" i="21"/>
  <c r="N425" i="21"/>
  <c r="N317" i="21"/>
  <c r="N255" i="21"/>
  <c r="N191" i="21"/>
  <c r="N127" i="21"/>
  <c r="N276" i="21"/>
  <c r="N212" i="21"/>
  <c r="N144" i="21"/>
  <c r="N76" i="21"/>
  <c r="N221" i="21"/>
  <c r="N157" i="21"/>
  <c r="N93" i="21"/>
  <c r="N222" i="21"/>
  <c r="N158" i="21"/>
  <c r="N94" i="21"/>
  <c r="N16" i="21"/>
  <c r="N1105" i="20"/>
  <c r="N1085" i="20"/>
  <c r="N1065" i="20"/>
  <c r="N1045" i="20"/>
  <c r="N1022" i="20"/>
  <c r="N1006" i="20"/>
  <c r="N990" i="20"/>
  <c r="N974" i="20"/>
  <c r="N958" i="20"/>
  <c r="N942" i="20"/>
  <c r="N922" i="20"/>
  <c r="N906" i="20"/>
  <c r="N81" i="21"/>
  <c r="N69" i="21"/>
  <c r="N53" i="21"/>
  <c r="N37" i="21"/>
  <c r="N21" i="21"/>
  <c r="N1130" i="20"/>
  <c r="N1114" i="20"/>
  <c r="N1098" i="20"/>
  <c r="N1082" i="20"/>
  <c r="N1066" i="20"/>
  <c r="N1050" i="20"/>
  <c r="N1034" i="20"/>
  <c r="N1015" i="20"/>
  <c r="N999" i="20"/>
  <c r="N983" i="20"/>
  <c r="N967" i="20"/>
  <c r="N54" i="21"/>
  <c r="N38" i="21"/>
  <c r="N22" i="21"/>
  <c r="N1131" i="20"/>
  <c r="N1115" i="20"/>
  <c r="N1099" i="20"/>
  <c r="N1083" i="20"/>
  <c r="N1067" i="20"/>
  <c r="N1051" i="20"/>
  <c r="N1035" i="20"/>
  <c r="N1016" i="20"/>
  <c r="N1000" i="20"/>
  <c r="N984" i="20"/>
  <c r="N968" i="20"/>
  <c r="N952" i="20"/>
  <c r="N936" i="20"/>
  <c r="N920" i="20"/>
  <c r="N904" i="20"/>
  <c r="N888" i="20"/>
  <c r="N872" i="20"/>
  <c r="N856" i="20"/>
  <c r="N840" i="20"/>
  <c r="N73" i="21"/>
  <c r="N51" i="21"/>
  <c r="N35" i="21"/>
  <c r="N19" i="21"/>
  <c r="N1128" i="20"/>
  <c r="N1112" i="20"/>
  <c r="N1096" i="20"/>
  <c r="N1080" i="20"/>
  <c r="N1064" i="20"/>
  <c r="N1048" i="20"/>
  <c r="N1029" i="20"/>
  <c r="N1013" i="20"/>
  <c r="N997" i="20"/>
  <c r="N788" i="21"/>
  <c r="N583" i="21"/>
  <c r="N515" i="21"/>
  <c r="N443" i="21"/>
  <c r="N452" i="21"/>
  <c r="N320" i="21"/>
  <c r="N393" i="21"/>
  <c r="N301" i="21"/>
  <c r="N239" i="21"/>
  <c r="N175" i="21"/>
  <c r="N111" i="21"/>
  <c r="N260" i="21"/>
  <c r="N192" i="21"/>
  <c r="N128" i="21"/>
  <c r="N269" i="21"/>
  <c r="N205" i="21"/>
  <c r="N141" i="21"/>
  <c r="N270" i="21"/>
  <c r="N206" i="21"/>
  <c r="N142" i="21"/>
  <c r="N64" i="21"/>
  <c r="N1121" i="20"/>
  <c r="N1101" i="20"/>
  <c r="N1081" i="20"/>
  <c r="N1057" i="20"/>
  <c r="N1041" i="20"/>
  <c r="N1018" i="20"/>
  <c r="N1002" i="20"/>
  <c r="N986" i="20"/>
  <c r="N970" i="20"/>
  <c r="N954" i="20"/>
  <c r="N938" i="20"/>
  <c r="N918" i="20"/>
  <c r="N902" i="20"/>
  <c r="N78" i="21"/>
  <c r="N65" i="21"/>
  <c r="N49" i="21"/>
  <c r="N33" i="21"/>
  <c r="N17" i="21"/>
  <c r="N1126" i="20"/>
  <c r="N1110" i="20"/>
  <c r="N1094" i="20"/>
  <c r="N1078" i="20"/>
  <c r="N1062" i="20"/>
  <c r="N1046" i="20"/>
  <c r="N1027" i="20"/>
  <c r="N1011" i="20"/>
  <c r="N995" i="20"/>
  <c r="N979" i="20"/>
  <c r="N66" i="21"/>
  <c r="N50" i="21"/>
  <c r="N34" i="21"/>
  <c r="N18" i="21"/>
  <c r="N1127" i="20"/>
  <c r="N1111" i="20"/>
  <c r="N1095" i="20"/>
  <c r="N1079" i="20"/>
  <c r="N1063" i="20"/>
  <c r="N1047" i="20"/>
  <c r="N1028" i="20"/>
  <c r="N1012" i="20"/>
  <c r="N996" i="20"/>
  <c r="N980" i="20"/>
  <c r="N964" i="20"/>
  <c r="N948" i="20"/>
  <c r="N932" i="20"/>
  <c r="N916" i="20"/>
  <c r="N900" i="20"/>
  <c r="N884" i="20"/>
  <c r="N868" i="20"/>
  <c r="N852" i="20"/>
  <c r="N836" i="20"/>
  <c r="N63" i="21"/>
  <c r="N47" i="21"/>
  <c r="N31" i="21"/>
  <c r="N15" i="21"/>
  <c r="N1124" i="20"/>
  <c r="N1108" i="20"/>
  <c r="N1092" i="20"/>
  <c r="N1076" i="20"/>
  <c r="N1060" i="20"/>
  <c r="N1044" i="20"/>
  <c r="N1025" i="20"/>
  <c r="N1009" i="20"/>
  <c r="N993" i="20"/>
  <c r="N1001" i="20"/>
  <c r="N973" i="20"/>
  <c r="N957" i="20"/>
  <c r="N941" i="20"/>
  <c r="N921" i="20"/>
  <c r="N905" i="20"/>
  <c r="N889" i="20"/>
  <c r="N873" i="20"/>
  <c r="N857" i="20"/>
  <c r="N943" i="20"/>
  <c r="N886" i="20"/>
  <c r="N870" i="20"/>
  <c r="N854" i="20"/>
  <c r="N830" i="20"/>
  <c r="N713" i="20"/>
  <c r="N697" i="20"/>
  <c r="N681" i="20"/>
  <c r="N665" i="20"/>
  <c r="N649" i="20"/>
  <c r="N633" i="20"/>
  <c r="N614" i="20"/>
  <c r="N598" i="20"/>
  <c r="N582" i="20"/>
  <c r="N566" i="20"/>
  <c r="N550" i="20"/>
  <c r="N534" i="20"/>
  <c r="N515" i="20"/>
  <c r="N499" i="20"/>
  <c r="N483" i="20"/>
  <c r="N467" i="20"/>
  <c r="N939" i="20"/>
  <c r="N834" i="20"/>
  <c r="N718" i="20"/>
  <c r="N702" i="20"/>
  <c r="N686" i="20"/>
  <c r="N670" i="20"/>
  <c r="N654" i="20"/>
  <c r="N638" i="20"/>
  <c r="N619" i="20"/>
  <c r="N603" i="20"/>
  <c r="N587" i="20"/>
  <c r="N571" i="20"/>
  <c r="N555" i="20"/>
  <c r="N539" i="20"/>
  <c r="N524" i="20"/>
  <c r="N508" i="20"/>
  <c r="N911" i="20"/>
  <c r="N882" i="20"/>
  <c r="N866" i="20"/>
  <c r="N850" i="20"/>
  <c r="N723" i="20"/>
  <c r="N707" i="20"/>
  <c r="N691" i="20"/>
  <c r="N675" i="20"/>
  <c r="N659" i="20"/>
  <c r="N643" i="20"/>
  <c r="N627" i="20"/>
  <c r="N612" i="20"/>
  <c r="N596" i="20"/>
  <c r="N580" i="20"/>
  <c r="N564" i="20"/>
  <c r="N548" i="20"/>
  <c r="N532" i="20"/>
  <c r="N931" i="20"/>
  <c r="N842" i="20"/>
  <c r="N752" i="20"/>
  <c r="N684" i="20"/>
  <c r="N613" i="20"/>
  <c r="N549" i="20"/>
  <c r="N498" i="20"/>
  <c r="N469" i="20"/>
  <c r="N451" i="20"/>
  <c r="N435" i="20"/>
  <c r="N413" i="20"/>
  <c r="N397" i="20"/>
  <c r="N381" i="20"/>
  <c r="N365" i="20"/>
  <c r="N349" i="20"/>
  <c r="N333" i="20"/>
  <c r="N313" i="20"/>
  <c r="N297" i="20"/>
  <c r="N281" i="20"/>
  <c r="N265" i="20"/>
  <c r="N249" i="20"/>
  <c r="N233" i="20"/>
  <c r="N756" i="20"/>
  <c r="N680" i="20"/>
  <c r="N625" i="20"/>
  <c r="N561" i="20"/>
  <c r="N521" i="20"/>
  <c r="N505" i="20"/>
  <c r="N488" i="20"/>
  <c r="N470" i="20"/>
  <c r="N448" i="20"/>
  <c r="N432" i="20"/>
  <c r="N410" i="20"/>
  <c r="N394" i="20"/>
  <c r="N378" i="20"/>
  <c r="N362" i="20"/>
  <c r="N346" i="20"/>
  <c r="N330" i="20"/>
  <c r="N314" i="20"/>
  <c r="N298" i="20"/>
  <c r="N282" i="20"/>
  <c r="N266" i="20"/>
  <c r="N250" i="20"/>
  <c r="N234" i="20"/>
  <c r="N776" i="20"/>
  <c r="N708" i="20"/>
  <c r="N644" i="20"/>
  <c r="N589" i="20"/>
  <c r="N493" i="20"/>
  <c r="N476" i="20"/>
  <c r="N458" i="20"/>
  <c r="N441" i="20"/>
  <c r="N419" i="20"/>
  <c r="N403" i="20"/>
  <c r="N387" i="20"/>
  <c r="N371" i="20"/>
  <c r="N355" i="20"/>
  <c r="N339" i="20"/>
  <c r="N323" i="20"/>
  <c r="N307" i="20"/>
  <c r="N291" i="20"/>
  <c r="N275" i="20"/>
  <c r="N259" i="20"/>
  <c r="N243" i="20"/>
  <c r="N227" i="20"/>
  <c r="N764" i="20"/>
  <c r="N704" i="20"/>
  <c r="N640" i="20"/>
  <c r="N569" i="20"/>
  <c r="N518" i="20"/>
  <c r="N497" i="20"/>
  <c r="N480" i="20"/>
  <c r="N462" i="20"/>
  <c r="N442" i="20"/>
  <c r="N420" i="20"/>
  <c r="N404" i="20"/>
  <c r="N388" i="20"/>
  <c r="N372" i="20"/>
  <c r="N356" i="20"/>
  <c r="N340" i="20"/>
  <c r="N324" i="20"/>
  <c r="N308" i="20"/>
  <c r="N292" i="20"/>
  <c r="N276" i="20"/>
  <c r="N260" i="20"/>
  <c r="N244" i="20"/>
  <c r="N228" i="20"/>
  <c r="N141" i="20"/>
  <c r="N125" i="20"/>
  <c r="N109" i="20"/>
  <c r="N93" i="20"/>
  <c r="N77" i="20"/>
  <c r="N61" i="20"/>
  <c r="N45" i="20"/>
  <c r="N29" i="20"/>
  <c r="M8" i="14"/>
  <c r="N31" i="38" s="1"/>
  <c r="N211" i="20"/>
  <c r="N30" i="20"/>
  <c r="N62" i="20"/>
  <c r="N94" i="20"/>
  <c r="N142" i="20"/>
  <c r="N44" i="20"/>
  <c r="N76" i="20"/>
  <c r="N108" i="20"/>
  <c r="N140" i="20"/>
  <c r="N153" i="20"/>
  <c r="N985" i="20"/>
  <c r="N969" i="20"/>
  <c r="N953" i="20"/>
  <c r="N937" i="20"/>
  <c r="N917" i="20"/>
  <c r="N901" i="20"/>
  <c r="N885" i="20"/>
  <c r="N869" i="20"/>
  <c r="N853" i="20"/>
  <c r="N919" i="20"/>
  <c r="N879" i="20"/>
  <c r="N863" i="20"/>
  <c r="N846" i="20"/>
  <c r="N725" i="20"/>
  <c r="N709" i="20"/>
  <c r="N693" i="20"/>
  <c r="N677" i="20"/>
  <c r="N661" i="20"/>
  <c r="N645" i="20"/>
  <c r="N629" i="20"/>
  <c r="N610" i="20"/>
  <c r="N594" i="20"/>
  <c r="N578" i="20"/>
  <c r="N562" i="20"/>
  <c r="N546" i="20"/>
  <c r="N530" i="20"/>
  <c r="N511" i="20"/>
  <c r="N495" i="20"/>
  <c r="N479" i="20"/>
  <c r="N463" i="20"/>
  <c r="N915" i="20"/>
  <c r="N833" i="20"/>
  <c r="N714" i="20"/>
  <c r="N698" i="20"/>
  <c r="N682" i="20"/>
  <c r="N666" i="20"/>
  <c r="N650" i="20"/>
  <c r="N634" i="20"/>
  <c r="N615" i="20"/>
  <c r="N599" i="20"/>
  <c r="N583" i="20"/>
  <c r="N567" i="20"/>
  <c r="N551" i="20"/>
  <c r="N535" i="20"/>
  <c r="N520" i="20"/>
  <c r="N951" i="20"/>
  <c r="N895" i="20"/>
  <c r="N875" i="20"/>
  <c r="N859" i="20"/>
  <c r="N838" i="20"/>
  <c r="N719" i="20"/>
  <c r="N703" i="20"/>
  <c r="N687" i="20"/>
  <c r="N671" i="20"/>
  <c r="N655" i="20"/>
  <c r="N639" i="20"/>
  <c r="N624" i="20"/>
  <c r="N608" i="20"/>
  <c r="N592" i="20"/>
  <c r="N576" i="20"/>
  <c r="N560" i="20"/>
  <c r="N544" i="20"/>
  <c r="N528" i="20"/>
  <c r="N923" i="20"/>
  <c r="N841" i="20"/>
  <c r="N736" i="20"/>
  <c r="N668" i="20"/>
  <c r="N597" i="20"/>
  <c r="N533" i="20"/>
  <c r="N485" i="20"/>
  <c r="N468" i="20"/>
  <c r="N447" i="20"/>
  <c r="N431" i="20"/>
  <c r="N409" i="20"/>
  <c r="N393" i="20"/>
  <c r="N377" i="20"/>
  <c r="N361" i="20"/>
  <c r="N345" i="20"/>
  <c r="N329" i="20"/>
  <c r="N309" i="20"/>
  <c r="N293" i="20"/>
  <c r="N277" i="20"/>
  <c r="N261" i="20"/>
  <c r="N245" i="20"/>
  <c r="N229" i="20"/>
  <c r="N740" i="20"/>
  <c r="N664" i="20"/>
  <c r="N609" i="20"/>
  <c r="N545" i="20"/>
  <c r="N514" i="20"/>
  <c r="N504" i="20"/>
  <c r="N486" i="20"/>
  <c r="N457" i="20"/>
  <c r="N444" i="20"/>
  <c r="N428" i="20"/>
  <c r="N406" i="20"/>
  <c r="N390" i="20"/>
  <c r="N374" i="20"/>
  <c r="N358" i="20"/>
  <c r="N342" i="20"/>
  <c r="N326" i="20"/>
  <c r="N310" i="20"/>
  <c r="N294" i="20"/>
  <c r="N278" i="20"/>
  <c r="N262" i="20"/>
  <c r="N246" i="20"/>
  <c r="N230" i="20"/>
  <c r="N760" i="20"/>
  <c r="N692" i="20"/>
  <c r="N628" i="20"/>
  <c r="N573" i="20"/>
  <c r="N492" i="20"/>
  <c r="N474" i="20"/>
  <c r="N453" i="20"/>
  <c r="N437" i="20"/>
  <c r="N415" i="20"/>
  <c r="N399" i="20"/>
  <c r="N383" i="20"/>
  <c r="N367" i="20"/>
  <c r="N351" i="20"/>
  <c r="N335" i="20"/>
  <c r="N319" i="20"/>
  <c r="N303" i="20"/>
  <c r="N287" i="20"/>
  <c r="N271" i="20"/>
  <c r="N255" i="20"/>
  <c r="N239" i="20"/>
  <c r="N223" i="20"/>
  <c r="N748" i="20"/>
  <c r="N688" i="20"/>
  <c r="N617" i="20"/>
  <c r="N553" i="20"/>
  <c r="N517" i="20"/>
  <c r="N496" i="20"/>
  <c r="N478" i="20"/>
  <c r="N454" i="20"/>
  <c r="N438" i="20"/>
  <c r="N416" i="20"/>
  <c r="N400" i="20"/>
  <c r="N384" i="20"/>
  <c r="N368" i="20"/>
  <c r="N352" i="20"/>
  <c r="N336" i="20"/>
  <c r="N320" i="20"/>
  <c r="N304" i="20"/>
  <c r="N288" i="20"/>
  <c r="N272" i="20"/>
  <c r="N256" i="20"/>
  <c r="N240" i="20"/>
  <c r="N224" i="20"/>
  <c r="N137" i="20"/>
  <c r="N121" i="20"/>
  <c r="N105" i="20"/>
  <c r="N89" i="20"/>
  <c r="N73" i="20"/>
  <c r="N57" i="20"/>
  <c r="N41" i="20"/>
  <c r="N25" i="20"/>
  <c r="Z7" i="12"/>
  <c r="Z7" i="41"/>
  <c r="N22" i="20"/>
  <c r="N54" i="20"/>
  <c r="N86" i="20"/>
  <c r="N134" i="20"/>
  <c r="N36" i="20"/>
  <c r="N68" i="20"/>
  <c r="N100" i="20"/>
  <c r="N132" i="20"/>
  <c r="N1036" i="20"/>
  <c r="N981" i="20"/>
  <c r="N965" i="20"/>
  <c r="N949" i="20"/>
  <c r="N933" i="20"/>
  <c r="N913" i="20"/>
  <c r="N897" i="20"/>
  <c r="N881" i="20"/>
  <c r="N865" i="20"/>
  <c r="N849" i="20"/>
  <c r="N903" i="20"/>
  <c r="N878" i="20"/>
  <c r="N862" i="20"/>
  <c r="N845" i="20"/>
  <c r="N721" i="20"/>
  <c r="N705" i="20"/>
  <c r="N689" i="20"/>
  <c r="N673" i="20"/>
  <c r="N657" i="20"/>
  <c r="N641" i="20"/>
  <c r="N622" i="20"/>
  <c r="N606" i="20"/>
  <c r="N590" i="20"/>
  <c r="N574" i="20"/>
  <c r="N558" i="20"/>
  <c r="N542" i="20"/>
  <c r="N523" i="20"/>
  <c r="N507" i="20"/>
  <c r="N491" i="20"/>
  <c r="N475" i="20"/>
  <c r="N459" i="20"/>
  <c r="N899" i="20"/>
  <c r="N831" i="20"/>
  <c r="N710" i="20"/>
  <c r="N694" i="20"/>
  <c r="N678" i="20"/>
  <c r="N662" i="20"/>
  <c r="N646" i="20"/>
  <c r="N630" i="20"/>
  <c r="N611" i="20"/>
  <c r="N595" i="20"/>
  <c r="N579" i="20"/>
  <c r="N563" i="20"/>
  <c r="N547" i="20"/>
  <c r="N531" i="20"/>
  <c r="N516" i="20"/>
  <c r="N935" i="20"/>
  <c r="N890" i="20"/>
  <c r="N874" i="20"/>
  <c r="N858" i="20"/>
  <c r="N837" i="20"/>
  <c r="N715" i="20"/>
  <c r="N699" i="20"/>
  <c r="N683" i="20"/>
  <c r="N667" i="20"/>
  <c r="N651" i="20"/>
  <c r="N635" i="20"/>
  <c r="N620" i="20"/>
  <c r="N604" i="20"/>
  <c r="N588" i="20"/>
  <c r="N572" i="20"/>
  <c r="N556" i="20"/>
  <c r="N540" i="20"/>
  <c r="N963" i="20"/>
  <c r="N907" i="20"/>
  <c r="N839" i="20"/>
  <c r="N716" i="20"/>
  <c r="N652" i="20"/>
  <c r="N581" i="20"/>
  <c r="N501" i="20"/>
  <c r="N484" i="20"/>
  <c r="N466" i="20"/>
  <c r="N443" i="20"/>
  <c r="N427" i="20"/>
  <c r="N405" i="20"/>
  <c r="N389" i="20"/>
  <c r="N373" i="20"/>
  <c r="N357" i="20"/>
  <c r="N341" i="20"/>
  <c r="N325" i="20"/>
  <c r="N305" i="20"/>
  <c r="N289" i="20"/>
  <c r="N273" i="20"/>
  <c r="N257" i="20"/>
  <c r="N241" i="20"/>
  <c r="N225" i="20"/>
  <c r="N712" i="20"/>
  <c r="N648" i="20"/>
  <c r="N593" i="20"/>
  <c r="N529" i="20"/>
  <c r="N513" i="20"/>
  <c r="N502" i="20"/>
  <c r="N473" i="20"/>
  <c r="N456" i="20"/>
  <c r="N440" i="20"/>
  <c r="N418" i="20"/>
  <c r="N402" i="20"/>
  <c r="N386" i="20"/>
  <c r="N370" i="20"/>
  <c r="N354" i="20"/>
  <c r="N338" i="20"/>
  <c r="N322" i="20"/>
  <c r="N306" i="20"/>
  <c r="N290" i="20"/>
  <c r="N274" i="20"/>
  <c r="N258" i="20"/>
  <c r="N242" i="20"/>
  <c r="N226" i="20"/>
  <c r="N744" i="20"/>
  <c r="N676" i="20"/>
  <c r="N621" i="20"/>
  <c r="N557" i="20"/>
  <c r="N490" i="20"/>
  <c r="N461" i="20"/>
  <c r="N449" i="20"/>
  <c r="N433" i="20"/>
  <c r="N411" i="20"/>
  <c r="N395" i="20"/>
  <c r="N379" i="20"/>
  <c r="N363" i="20"/>
  <c r="N347" i="20"/>
  <c r="N331" i="20"/>
  <c r="N315" i="20"/>
  <c r="N299" i="20"/>
  <c r="N283" i="20"/>
  <c r="N267" i="20"/>
  <c r="N251" i="20"/>
  <c r="N235" i="20"/>
  <c r="N215" i="20"/>
  <c r="N732" i="20"/>
  <c r="N672" i="20"/>
  <c r="N601" i="20"/>
  <c r="N537" i="20"/>
  <c r="N510" i="20"/>
  <c r="N494" i="20"/>
  <c r="N465" i="20"/>
  <c r="N450" i="20"/>
  <c r="N434" i="20"/>
  <c r="N412" i="20"/>
  <c r="N396" i="20"/>
  <c r="N380" i="20"/>
  <c r="N364" i="20"/>
  <c r="N348" i="20"/>
  <c r="N332" i="20"/>
  <c r="N316" i="20"/>
  <c r="N300" i="20"/>
  <c r="N284" i="20"/>
  <c r="N268" i="20"/>
  <c r="N252" i="20"/>
  <c r="N236" i="20"/>
  <c r="N149" i="20"/>
  <c r="N133" i="20"/>
  <c r="N117" i="20"/>
  <c r="N101" i="20"/>
  <c r="N85" i="20"/>
  <c r="N69" i="20"/>
  <c r="N53" i="20"/>
  <c r="N37" i="20"/>
  <c r="N21" i="20"/>
  <c r="M7" i="14"/>
  <c r="L14" i="16" s="1"/>
  <c r="M16" i="14"/>
  <c r="N46" i="20"/>
  <c r="N78" i="20"/>
  <c r="N110" i="20"/>
  <c r="N126" i="20"/>
  <c r="N28" i="20"/>
  <c r="N60" i="20"/>
  <c r="N92" i="20"/>
  <c r="N124" i="20"/>
  <c r="N1017" i="20"/>
  <c r="N977" i="20"/>
  <c r="N961" i="20"/>
  <c r="N945" i="20"/>
  <c r="N925" i="20"/>
  <c r="N909" i="20"/>
  <c r="N893" i="20"/>
  <c r="N877" i="20"/>
  <c r="N861" i="20"/>
  <c r="N959" i="20"/>
  <c r="N887" i="20"/>
  <c r="N871" i="20"/>
  <c r="N855" i="20"/>
  <c r="N843" i="20"/>
  <c r="N717" i="20"/>
  <c r="N701" i="20"/>
  <c r="N685" i="20"/>
  <c r="N669" i="20"/>
  <c r="N653" i="20"/>
  <c r="N637" i="20"/>
  <c r="N618" i="20"/>
  <c r="N602" i="20"/>
  <c r="N586" i="20"/>
  <c r="N570" i="20"/>
  <c r="N554" i="20"/>
  <c r="N538" i="20"/>
  <c r="N519" i="20"/>
  <c r="N503" i="20"/>
  <c r="N487" i="20"/>
  <c r="N471" i="20"/>
  <c r="N955" i="20"/>
  <c r="N847" i="20"/>
  <c r="N722" i="20"/>
  <c r="N706" i="20"/>
  <c r="N690" i="20"/>
  <c r="N674" i="20"/>
  <c r="N658" i="20"/>
  <c r="N642" i="20"/>
  <c r="N623" i="20"/>
  <c r="N607" i="20"/>
  <c r="N591" i="20"/>
  <c r="N575" i="20"/>
  <c r="N559" i="20"/>
  <c r="N543" i="20"/>
  <c r="N527" i="20"/>
  <c r="N512" i="20"/>
  <c r="N927" i="20"/>
  <c r="N883" i="20"/>
  <c r="N867" i="20"/>
  <c r="N851" i="20"/>
  <c r="N835" i="20"/>
  <c r="N711" i="20"/>
  <c r="N695" i="20"/>
  <c r="N679" i="20"/>
  <c r="N663" i="20"/>
  <c r="N647" i="20"/>
  <c r="N631" i="20"/>
  <c r="N616" i="20"/>
  <c r="N600" i="20"/>
  <c r="N584" i="20"/>
  <c r="N568" i="20"/>
  <c r="N552" i="20"/>
  <c r="N536" i="20"/>
  <c r="N947" i="20"/>
  <c r="N891" i="20"/>
  <c r="N768" i="20"/>
  <c r="N700" i="20"/>
  <c r="N636" i="20"/>
  <c r="N565" i="20"/>
  <c r="N500" i="20"/>
  <c r="N482" i="20"/>
  <c r="N455" i="20"/>
  <c r="N439" i="20"/>
  <c r="N417" i="20"/>
  <c r="N401" i="20"/>
  <c r="N385" i="20"/>
  <c r="N369" i="20"/>
  <c r="N353" i="20"/>
  <c r="N337" i="20"/>
  <c r="N317" i="20"/>
  <c r="N301" i="20"/>
  <c r="N285" i="20"/>
  <c r="N269" i="20"/>
  <c r="N253" i="20"/>
  <c r="N237" i="20"/>
  <c r="N772" i="20"/>
  <c r="N696" i="20"/>
  <c r="N632" i="20"/>
  <c r="N577" i="20"/>
  <c r="N522" i="20"/>
  <c r="N506" i="20"/>
  <c r="N489" i="20"/>
  <c r="N472" i="20"/>
  <c r="N452" i="20"/>
  <c r="N436" i="20"/>
  <c r="N414" i="20"/>
  <c r="N398" i="20"/>
  <c r="N382" i="20"/>
  <c r="N366" i="20"/>
  <c r="N350" i="20"/>
  <c r="N334" i="20"/>
  <c r="N318" i="20"/>
  <c r="N302" i="20"/>
  <c r="N286" i="20"/>
  <c r="N270" i="20"/>
  <c r="N254" i="20"/>
  <c r="N238" i="20"/>
  <c r="N222" i="20"/>
  <c r="N724" i="20"/>
  <c r="N660" i="20"/>
  <c r="N605" i="20"/>
  <c r="N541" i="20"/>
  <c r="N477" i="20"/>
  <c r="N460" i="20"/>
  <c r="N445" i="20"/>
  <c r="N429" i="20"/>
  <c r="N407" i="20"/>
  <c r="N391" i="20"/>
  <c r="N375" i="20"/>
  <c r="N359" i="20"/>
  <c r="N343" i="20"/>
  <c r="N327" i="20"/>
  <c r="N311" i="20"/>
  <c r="N295" i="20"/>
  <c r="N279" i="20"/>
  <c r="N263" i="20"/>
  <c r="N247" i="20"/>
  <c r="N231" i="20"/>
  <c r="N780" i="20"/>
  <c r="N720" i="20"/>
  <c r="N656" i="20"/>
  <c r="N585" i="20"/>
  <c r="N525" i="20"/>
  <c r="N509" i="20"/>
  <c r="N481" i="20"/>
  <c r="N464" i="20"/>
  <c r="N446" i="20"/>
  <c r="N430" i="20"/>
  <c r="N408" i="20"/>
  <c r="N392" i="20"/>
  <c r="N376" i="20"/>
  <c r="N360" i="20"/>
  <c r="N344" i="20"/>
  <c r="N328" i="20"/>
  <c r="N312" i="20"/>
  <c r="N296" i="20"/>
  <c r="N280" i="20"/>
  <c r="N264" i="20"/>
  <c r="N248" i="20"/>
  <c r="N232" i="20"/>
  <c r="N145" i="20"/>
  <c r="N129" i="20"/>
  <c r="N113" i="20"/>
  <c r="N97" i="20"/>
  <c r="N81" i="20"/>
  <c r="N65" i="20"/>
  <c r="N49" i="20"/>
  <c r="N33" i="20"/>
  <c r="M15" i="14"/>
  <c r="L24" i="16" s="1"/>
  <c r="AN7" i="41"/>
  <c r="AN7" i="12"/>
  <c r="N38" i="20"/>
  <c r="N70" i="20"/>
  <c r="N102" i="20"/>
  <c r="N150" i="20"/>
  <c r="N20" i="20"/>
  <c r="N52" i="20"/>
  <c r="N84" i="20"/>
  <c r="N116" i="20"/>
  <c r="N148" i="20"/>
  <c r="N269" i="22"/>
  <c r="N253" i="22"/>
  <c r="N304" i="22"/>
  <c r="N287" i="22"/>
  <c r="N271" i="22"/>
  <c r="N251" i="22"/>
  <c r="N227" i="22"/>
  <c r="N217" i="22"/>
  <c r="N180" i="22"/>
  <c r="N191" i="22"/>
  <c r="N186" i="22"/>
  <c r="N176" i="22"/>
  <c r="N168" i="22"/>
  <c r="N160" i="22"/>
  <c r="N152" i="22"/>
  <c r="N144" i="22"/>
  <c r="N136" i="22"/>
  <c r="N128" i="22"/>
  <c r="N207" i="22"/>
  <c r="N202" i="22"/>
  <c r="N164" i="22"/>
  <c r="N132" i="22"/>
  <c r="N199" i="22"/>
  <c r="N183" i="22"/>
  <c r="N165" i="22"/>
  <c r="N149" i="22"/>
  <c r="N133" i="22"/>
  <c r="N120" i="22"/>
  <c r="N177" i="22"/>
  <c r="N163" i="22"/>
  <c r="N173" i="22"/>
  <c r="N105" i="22"/>
  <c r="N127" i="22"/>
  <c r="N123" i="22"/>
  <c r="N111" i="22"/>
  <c r="N93" i="22"/>
  <c r="N91" i="22"/>
  <c r="N83" i="22"/>
  <c r="N75" i="22"/>
  <c r="N67" i="22"/>
  <c r="N59" i="22"/>
  <c r="N51" i="22"/>
  <c r="N43" i="22"/>
  <c r="N37" i="22"/>
  <c r="N21" i="22"/>
  <c r="N112" i="22"/>
  <c r="N40" i="22"/>
  <c r="N32" i="22"/>
  <c r="N24" i="22"/>
  <c r="N16" i="22"/>
  <c r="N821" i="20"/>
  <c r="N797" i="20"/>
  <c r="N806" i="20"/>
  <c r="N782" i="20"/>
  <c r="N817" i="20"/>
  <c r="N810" i="20"/>
  <c r="N773" i="20"/>
  <c r="N757" i="20"/>
  <c r="N741" i="20"/>
  <c r="N213" i="20"/>
  <c r="N783" i="20"/>
  <c r="N766" i="20"/>
  <c r="N734" i="20"/>
  <c r="N824" i="20"/>
  <c r="N816" i="20"/>
  <c r="N808" i="20"/>
  <c r="N781" i="20"/>
  <c r="N770" i="20"/>
  <c r="N738" i="20"/>
  <c r="N815" i="20"/>
  <c r="N792" i="20"/>
  <c r="N769" i="20"/>
  <c r="N753" i="20"/>
  <c r="N737" i="20"/>
  <c r="N209" i="20"/>
  <c r="N208" i="20"/>
  <c r="N204" i="20"/>
  <c r="N200" i="20"/>
  <c r="N196" i="20"/>
  <c r="N192" i="20"/>
  <c r="N188" i="20"/>
  <c r="N184" i="20"/>
  <c r="N180" i="20"/>
  <c r="N176" i="20"/>
  <c r="N172" i="20"/>
  <c r="N168" i="20"/>
  <c r="N164" i="20"/>
  <c r="N160" i="20"/>
  <c r="N156" i="20"/>
  <c r="N151" i="20"/>
  <c r="N135" i="20"/>
  <c r="N119" i="20"/>
  <c r="N103" i="20"/>
  <c r="N87" i="20"/>
  <c r="N71" i="20"/>
  <c r="N55" i="20"/>
  <c r="N39" i="20"/>
  <c r="N23" i="20"/>
  <c r="N203" i="20"/>
  <c r="N195" i="20"/>
  <c r="N187" i="20"/>
  <c r="N179" i="20"/>
  <c r="N171" i="20"/>
  <c r="N163" i="20"/>
  <c r="N155" i="20"/>
  <c r="N152" i="20"/>
  <c r="N120" i="20"/>
  <c r="N88" i="20"/>
  <c r="N72" i="20"/>
  <c r="N66" i="20"/>
  <c r="N50" i="20"/>
  <c r="N42" i="20"/>
  <c r="N297" i="22"/>
  <c r="N281" i="22"/>
  <c r="N265" i="22"/>
  <c r="N249" i="22"/>
  <c r="N302" i="22"/>
  <c r="N299" i="22"/>
  <c r="N283" i="22"/>
  <c r="N267" i="22"/>
  <c r="N239" i="22"/>
  <c r="N235" i="22"/>
  <c r="N231" i="22"/>
  <c r="N243" i="22"/>
  <c r="N255" i="22"/>
  <c r="N221" i="22"/>
  <c r="N188" i="22"/>
  <c r="N206" i="22"/>
  <c r="N215" i="22"/>
  <c r="N190" i="22"/>
  <c r="N172" i="22"/>
  <c r="N140" i="22"/>
  <c r="N184" i="22"/>
  <c r="N198" i="22"/>
  <c r="N166" i="22"/>
  <c r="N161" i="22"/>
  <c r="N147" i="22"/>
  <c r="N185" i="22"/>
  <c r="N146" i="22"/>
  <c r="N143" i="22"/>
  <c r="N99" i="22"/>
  <c r="N92" i="22"/>
  <c r="N35" i="22"/>
  <c r="N19" i="22"/>
  <c r="N119" i="22"/>
  <c r="N109" i="22"/>
  <c r="N89" i="22"/>
  <c r="N81" i="22"/>
  <c r="N73" i="22"/>
  <c r="N65" i="22"/>
  <c r="N57" i="22"/>
  <c r="N49" i="22"/>
  <c r="N30" i="22"/>
  <c r="N14" i="22"/>
  <c r="N126" i="22"/>
  <c r="N104" i="22"/>
  <c r="N31" i="22"/>
  <c r="N15" i="22"/>
  <c r="N36" i="22"/>
  <c r="N28" i="22"/>
  <c r="N20" i="22"/>
  <c r="N12" i="22"/>
  <c r="N819" i="20"/>
  <c r="N825" i="20"/>
  <c r="N801" i="20"/>
  <c r="N793" i="20"/>
  <c r="N785" i="20"/>
  <c r="N802" i="20"/>
  <c r="N778" i="20"/>
  <c r="N762" i="20"/>
  <c r="N746" i="20"/>
  <c r="N730" i="20"/>
  <c r="N217" i="20"/>
  <c r="N777" i="20"/>
  <c r="N767" i="20"/>
  <c r="N745" i="20"/>
  <c r="N735" i="20"/>
  <c r="N791" i="20"/>
  <c r="N771" i="20"/>
  <c r="N749" i="20"/>
  <c r="N739" i="20"/>
  <c r="N807" i="20"/>
  <c r="N787" i="20"/>
  <c r="N774" i="20"/>
  <c r="N758" i="20"/>
  <c r="N742" i="20"/>
  <c r="N216" i="20"/>
  <c r="N139" i="20"/>
  <c r="N123" i="20"/>
  <c r="N107" i="20"/>
  <c r="N91" i="20"/>
  <c r="N75" i="20"/>
  <c r="N59" i="20"/>
  <c r="N43" i="20"/>
  <c r="N27" i="20"/>
  <c r="N794" i="20"/>
  <c r="N201" i="20"/>
  <c r="N193" i="20"/>
  <c r="N185" i="20"/>
  <c r="N177" i="20"/>
  <c r="N169" i="20"/>
  <c r="N161" i="20"/>
  <c r="N128" i="20"/>
  <c r="N96" i="20"/>
  <c r="N56" i="20"/>
  <c r="N40" i="20"/>
  <c r="N138" i="20"/>
  <c r="N122" i="20"/>
  <c r="N106" i="20"/>
  <c r="N90" i="20"/>
  <c r="N34" i="20"/>
  <c r="N285" i="22"/>
  <c r="N293" i="22"/>
  <c r="N277" i="22"/>
  <c r="N261" i="22"/>
  <c r="N245" i="22"/>
  <c r="N295" i="22"/>
  <c r="N279" i="22"/>
  <c r="N259" i="22"/>
  <c r="N219" i="22"/>
  <c r="N225" i="22"/>
  <c r="N209" i="22"/>
  <c r="N196" i="22"/>
  <c r="N197" i="22"/>
  <c r="N205" i="22"/>
  <c r="N195" i="22"/>
  <c r="N193" i="22"/>
  <c r="N148" i="22"/>
  <c r="N182" i="22"/>
  <c r="N150" i="22"/>
  <c r="N145" i="22"/>
  <c r="N131" i="22"/>
  <c r="N114" i="22"/>
  <c r="N106" i="22"/>
  <c r="N98" i="22"/>
  <c r="N162" i="22"/>
  <c r="N159" i="22"/>
  <c r="N141" i="22"/>
  <c r="N171" i="22"/>
  <c r="N155" i="22"/>
  <c r="N139" i="22"/>
  <c r="N118" i="22"/>
  <c r="N110" i="22"/>
  <c r="N102" i="22"/>
  <c r="N94" i="22"/>
  <c r="N122" i="22"/>
  <c r="N113" i="22"/>
  <c r="N97" i="22"/>
  <c r="N34" i="22"/>
  <c r="N26" i="22"/>
  <c r="N18" i="22"/>
  <c r="N116" i="22"/>
  <c r="N103" i="22"/>
  <c r="N87" i="22"/>
  <c r="N79" i="22"/>
  <c r="N71" i="22"/>
  <c r="N63" i="22"/>
  <c r="N55" i="22"/>
  <c r="N47" i="22"/>
  <c r="N29" i="22"/>
  <c r="N13" i="22"/>
  <c r="N130" i="22"/>
  <c r="N96" i="22"/>
  <c r="N10" i="22"/>
  <c r="N9" i="22"/>
  <c r="N813" i="20"/>
  <c r="N811" i="20"/>
  <c r="N822" i="20"/>
  <c r="N814" i="20"/>
  <c r="N798" i="20"/>
  <c r="N818" i="20"/>
  <c r="N804" i="20"/>
  <c r="N795" i="20"/>
  <c r="N779" i="20"/>
  <c r="N763" i="20"/>
  <c r="N747" i="20"/>
  <c r="N731" i="20"/>
  <c r="N750" i="20"/>
  <c r="N784" i="20"/>
  <c r="N754" i="20"/>
  <c r="N799" i="20"/>
  <c r="N775" i="20"/>
  <c r="N759" i="20"/>
  <c r="N743" i="20"/>
  <c r="N212" i="20"/>
  <c r="N206" i="20"/>
  <c r="N202" i="20"/>
  <c r="N198" i="20"/>
  <c r="N194" i="20"/>
  <c r="N190" i="20"/>
  <c r="N186" i="20"/>
  <c r="N182" i="20"/>
  <c r="N178" i="20"/>
  <c r="N174" i="20"/>
  <c r="N170" i="20"/>
  <c r="N166" i="20"/>
  <c r="N162" i="20"/>
  <c r="N158" i="20"/>
  <c r="N154" i="20"/>
  <c r="N143" i="20"/>
  <c r="N127" i="20"/>
  <c r="N111" i="20"/>
  <c r="N95" i="20"/>
  <c r="N79" i="20"/>
  <c r="N63" i="20"/>
  <c r="N47" i="20"/>
  <c r="N31" i="20"/>
  <c r="N214" i="20"/>
  <c r="N207" i="20"/>
  <c r="N199" i="20"/>
  <c r="N191" i="20"/>
  <c r="N183" i="20"/>
  <c r="N175" i="20"/>
  <c r="N167" i="20"/>
  <c r="N159" i="20"/>
  <c r="N136" i="20"/>
  <c r="N104" i="20"/>
  <c r="N80" i="20"/>
  <c r="N64" i="20"/>
  <c r="N24" i="20"/>
  <c r="N58" i="20"/>
  <c r="N26" i="20"/>
  <c r="H31" i="12"/>
  <c r="H13" i="12"/>
  <c r="H14" i="12"/>
  <c r="H26" i="12"/>
  <c r="H8" i="12"/>
  <c r="H27" i="12"/>
  <c r="H15" i="12"/>
  <c r="H19" i="12"/>
  <c r="H18" i="12"/>
  <c r="H28" i="12"/>
  <c r="H20" i="12"/>
  <c r="H9" i="12"/>
  <c r="H16" i="12"/>
  <c r="H37" i="12"/>
  <c r="H21" i="12"/>
  <c r="P8" i="22"/>
  <c r="P30" i="38"/>
  <c r="N14" i="16"/>
  <c r="O9" i="14"/>
  <c r="P221" i="20"/>
  <c r="P219" i="20" s="1"/>
  <c r="P7" i="20" s="1"/>
  <c r="P49" i="38" s="1"/>
  <c r="P626" i="20"/>
  <c r="O72" i="20"/>
  <c r="O40" i="20"/>
  <c r="O194" i="20"/>
  <c r="O178" i="20"/>
  <c r="O162" i="20"/>
  <c r="O130" i="20"/>
  <c r="O98" i="20"/>
  <c r="O82" i="20"/>
  <c r="O42" i="20"/>
  <c r="M229" i="22"/>
  <c r="M225" i="22"/>
  <c r="M242" i="22"/>
  <c r="M241" i="22"/>
  <c r="M240" i="22"/>
  <c r="M239" i="22"/>
  <c r="M238" i="22"/>
  <c r="M237" i="22"/>
  <c r="M236" i="22"/>
  <c r="M235" i="22"/>
  <c r="M234" i="22"/>
  <c r="M233" i="22"/>
  <c r="M232" i="22"/>
  <c r="M231" i="22"/>
  <c r="M230" i="22"/>
  <c r="M226" i="22"/>
  <c r="M222" i="22"/>
  <c r="M218" i="22"/>
  <c r="M227" i="22"/>
  <c r="M228" i="22"/>
  <c r="M224" i="22"/>
  <c r="M220" i="22"/>
  <c r="M216" i="22"/>
  <c r="M212" i="22"/>
  <c r="M189" i="22"/>
  <c r="M188" i="22"/>
  <c r="M214" i="22"/>
  <c r="M213" i="22"/>
  <c r="M196" i="22"/>
  <c r="M223" i="22"/>
  <c r="M205" i="22"/>
  <c r="M204" i="22"/>
  <c r="M221" i="22"/>
  <c r="M219" i="22"/>
  <c r="M217" i="22"/>
  <c r="M210" i="22"/>
  <c r="M209" i="22"/>
  <c r="M180" i="22"/>
  <c r="M172" i="22"/>
  <c r="M156" i="22"/>
  <c r="M140" i="22"/>
  <c r="M118" i="22"/>
  <c r="M187" i="22"/>
  <c r="M168" i="22"/>
  <c r="M152" i="22"/>
  <c r="M136" i="22"/>
  <c r="M192" i="22"/>
  <c r="M183" i="22"/>
  <c r="M164" i="22"/>
  <c r="M148" i="22"/>
  <c r="M176" i="22"/>
  <c r="M160" i="22"/>
  <c r="M144" i="22"/>
  <c r="M128" i="22"/>
  <c r="M110" i="22"/>
  <c r="M102" i="22"/>
  <c r="M94" i="22"/>
  <c r="M39" i="22"/>
  <c r="M31" i="22"/>
  <c r="M23" i="22"/>
  <c r="M15" i="22"/>
  <c r="M807" i="21"/>
  <c r="M803" i="21"/>
  <c r="M799" i="21"/>
  <c r="M795" i="21"/>
  <c r="M791" i="21"/>
  <c r="M787" i="21"/>
  <c r="M783" i="21"/>
  <c r="M779" i="21"/>
  <c r="M775" i="21"/>
  <c r="M771" i="21"/>
  <c r="M767" i="21"/>
  <c r="M763" i="21"/>
  <c r="M759" i="21"/>
  <c r="M755" i="21"/>
  <c r="M751" i="21"/>
  <c r="M747" i="21"/>
  <c r="M743" i="21"/>
  <c r="M739" i="21"/>
  <c r="M735" i="21"/>
  <c r="M731" i="21"/>
  <c r="M727" i="21"/>
  <c r="M723" i="21"/>
  <c r="M719" i="21"/>
  <c r="M715" i="21"/>
  <c r="M711" i="21"/>
  <c r="M707" i="21"/>
  <c r="M703" i="21"/>
  <c r="M699" i="21"/>
  <c r="M695" i="21"/>
  <c r="M691" i="21"/>
  <c r="M687" i="21"/>
  <c r="M132" i="22"/>
  <c r="M804" i="21"/>
  <c r="M800" i="21"/>
  <c r="M796" i="21"/>
  <c r="M792" i="21"/>
  <c r="M788" i="21"/>
  <c r="M784" i="21"/>
  <c r="M780" i="21"/>
  <c r="M776" i="21"/>
  <c r="M772" i="21"/>
  <c r="M768" i="21"/>
  <c r="M764" i="21"/>
  <c r="M760" i="21"/>
  <c r="M756" i="21"/>
  <c r="M752" i="21"/>
  <c r="M748" i="21"/>
  <c r="M744" i="21"/>
  <c r="M740" i="21"/>
  <c r="M736" i="21"/>
  <c r="M732" i="21"/>
  <c r="M728" i="21"/>
  <c r="M724" i="21"/>
  <c r="M720" i="21"/>
  <c r="M716" i="21"/>
  <c r="M712" i="21"/>
  <c r="M704" i="21"/>
  <c r="M700" i="21"/>
  <c r="M696" i="21"/>
  <c r="M692" i="21"/>
  <c r="M688" i="21"/>
  <c r="M684" i="21"/>
  <c r="M680" i="21"/>
  <c r="M676" i="21"/>
  <c r="M672" i="21"/>
  <c r="M114" i="22"/>
  <c r="M106" i="22"/>
  <c r="M98" i="22"/>
  <c r="M35" i="22"/>
  <c r="M27" i="22"/>
  <c r="M19" i="22"/>
  <c r="M805" i="21"/>
  <c r="M801" i="21"/>
  <c r="M797" i="21"/>
  <c r="M793" i="21"/>
  <c r="M789" i="21"/>
  <c r="M785" i="21"/>
  <c r="M781" i="21"/>
  <c r="M777" i="21"/>
  <c r="M773" i="21"/>
  <c r="M769" i="21"/>
  <c r="M765" i="21"/>
  <c r="M761" i="21"/>
  <c r="M757" i="21"/>
  <c r="M753" i="21"/>
  <c r="M749" i="21"/>
  <c r="M745" i="21"/>
  <c r="M741" i="21"/>
  <c r="M737" i="21"/>
  <c r="M733" i="21"/>
  <c r="M729" i="21"/>
  <c r="M725" i="21"/>
  <c r="M721" i="21"/>
  <c r="M717" i="21"/>
  <c r="M713" i="21"/>
  <c r="M709" i="21"/>
  <c r="M705" i="21"/>
  <c r="M701" i="21"/>
  <c r="M806" i="21"/>
  <c r="M802" i="21"/>
  <c r="M798" i="21"/>
  <c r="M794" i="21"/>
  <c r="M790" i="21"/>
  <c r="M786" i="21"/>
  <c r="M782" i="21"/>
  <c r="M778" i="21"/>
  <c r="M774" i="21"/>
  <c r="M770" i="21"/>
  <c r="M766" i="21"/>
  <c r="M762" i="21"/>
  <c r="M758" i="21"/>
  <c r="M754" i="21"/>
  <c r="M750" i="21"/>
  <c r="M746" i="21"/>
  <c r="M742" i="21"/>
  <c r="M738" i="21"/>
  <c r="M734" i="21"/>
  <c r="M730" i="21"/>
  <c r="M726" i="21"/>
  <c r="M722" i="21"/>
  <c r="M718" i="21"/>
  <c r="M714" i="21"/>
  <c r="M710" i="21"/>
  <c r="M706" i="21"/>
  <c r="M702" i="21"/>
  <c r="M698" i="21"/>
  <c r="M694" i="21"/>
  <c r="M690" i="21"/>
  <c r="M686" i="21"/>
  <c r="M682" i="21"/>
  <c r="M678" i="21"/>
  <c r="M674" i="21"/>
  <c r="M689" i="21"/>
  <c r="M681" i="21"/>
  <c r="M673" i="21"/>
  <c r="M668" i="21"/>
  <c r="M664" i="21"/>
  <c r="M660" i="21"/>
  <c r="M656" i="21"/>
  <c r="M652" i="21"/>
  <c r="M648" i="21"/>
  <c r="M644" i="21"/>
  <c r="M640" i="21"/>
  <c r="M636" i="21"/>
  <c r="M632" i="21"/>
  <c r="M628" i="21"/>
  <c r="M624" i="21"/>
  <c r="M620" i="21"/>
  <c r="M616" i="21"/>
  <c r="M612" i="21"/>
  <c r="M604" i="21"/>
  <c r="M600" i="21"/>
  <c r="M596" i="21"/>
  <c r="M592" i="21"/>
  <c r="M588" i="21"/>
  <c r="M584" i="21"/>
  <c r="M580" i="21"/>
  <c r="M576" i="21"/>
  <c r="M572" i="21"/>
  <c r="M568" i="21"/>
  <c r="M564" i="21"/>
  <c r="M560" i="21"/>
  <c r="M556" i="21"/>
  <c r="M552" i="21"/>
  <c r="M548" i="21"/>
  <c r="M544" i="21"/>
  <c r="M540" i="21"/>
  <c r="M536" i="21"/>
  <c r="M532" i="21"/>
  <c r="M528" i="21"/>
  <c r="M524" i="21"/>
  <c r="M520" i="21"/>
  <c r="M516" i="21"/>
  <c r="M512" i="21"/>
  <c r="M504" i="21"/>
  <c r="M500" i="21"/>
  <c r="M496" i="21"/>
  <c r="M492" i="21"/>
  <c r="M488" i="21"/>
  <c r="M484" i="21"/>
  <c r="M480" i="21"/>
  <c r="M476" i="21"/>
  <c r="M679" i="21"/>
  <c r="M671" i="21"/>
  <c r="M670" i="21"/>
  <c r="M669" i="21"/>
  <c r="M665" i="21"/>
  <c r="M661" i="21"/>
  <c r="M657" i="21"/>
  <c r="M653" i="21"/>
  <c r="M649" i="21"/>
  <c r="M645" i="21"/>
  <c r="M641" i="21"/>
  <c r="M637" i="21"/>
  <c r="M633" i="21"/>
  <c r="M629" i="21"/>
  <c r="M625" i="21"/>
  <c r="M621" i="21"/>
  <c r="M617" i="21"/>
  <c r="M613" i="21"/>
  <c r="M609" i="21"/>
  <c r="M605" i="21"/>
  <c r="M601" i="21"/>
  <c r="M597" i="21"/>
  <c r="M593" i="21"/>
  <c r="M589" i="21"/>
  <c r="M585" i="21"/>
  <c r="M581" i="21"/>
  <c r="M577" i="21"/>
  <c r="M573" i="21"/>
  <c r="M569" i="21"/>
  <c r="M565" i="21"/>
  <c r="M561" i="21"/>
  <c r="M557" i="21"/>
  <c r="M553" i="21"/>
  <c r="M549" i="21"/>
  <c r="M545" i="21"/>
  <c r="M541" i="21"/>
  <c r="M537" i="21"/>
  <c r="M533" i="21"/>
  <c r="M529" i="21"/>
  <c r="M525" i="21"/>
  <c r="M521" i="21"/>
  <c r="M517" i="21"/>
  <c r="M513" i="21"/>
  <c r="M509" i="21"/>
  <c r="M505" i="21"/>
  <c r="M501" i="21"/>
  <c r="M497" i="21"/>
  <c r="M493" i="21"/>
  <c r="M489" i="21"/>
  <c r="M485" i="21"/>
  <c r="M481" i="21"/>
  <c r="M477" i="21"/>
  <c r="M697" i="21"/>
  <c r="M685" i="21"/>
  <c r="M677" i="21"/>
  <c r="M666" i="21"/>
  <c r="M662" i="21"/>
  <c r="M658" i="21"/>
  <c r="M654" i="21"/>
  <c r="M650" i="21"/>
  <c r="M646" i="21"/>
  <c r="M642" i="21"/>
  <c r="M638" i="21"/>
  <c r="M634" i="21"/>
  <c r="M630" i="21"/>
  <c r="M626" i="21"/>
  <c r="M622" i="21"/>
  <c r="M618" i="21"/>
  <c r="M614" i="21"/>
  <c r="M610" i="21"/>
  <c r="M606" i="21"/>
  <c r="M602" i="21"/>
  <c r="M598" i="21"/>
  <c r="M594" i="21"/>
  <c r="M590" i="21"/>
  <c r="M586" i="21"/>
  <c r="M582" i="21"/>
  <c r="M578" i="21"/>
  <c r="M574" i="21"/>
  <c r="M570" i="21"/>
  <c r="M566" i="21"/>
  <c r="M562" i="21"/>
  <c r="M558" i="21"/>
  <c r="M554" i="21"/>
  <c r="M550" i="21"/>
  <c r="M546" i="21"/>
  <c r="M542" i="21"/>
  <c r="M538" i="21"/>
  <c r="M534" i="21"/>
  <c r="M530" i="21"/>
  <c r="M526" i="21"/>
  <c r="M522" i="21"/>
  <c r="M693" i="21"/>
  <c r="M683" i="21"/>
  <c r="M675" i="21"/>
  <c r="M667" i="21"/>
  <c r="M663" i="21"/>
  <c r="M659" i="21"/>
  <c r="M655" i="21"/>
  <c r="M651" i="21"/>
  <c r="M647" i="21"/>
  <c r="M643" i="21"/>
  <c r="M639" i="21"/>
  <c r="M635" i="21"/>
  <c r="M631" i="21"/>
  <c r="M627" i="21"/>
  <c r="M623" i="21"/>
  <c r="M619" i="21"/>
  <c r="M615" i="21"/>
  <c r="M611" i="21"/>
  <c r="M607" i="21"/>
  <c r="M603" i="21"/>
  <c r="M599" i="21"/>
  <c r="M595" i="21"/>
  <c r="M591" i="21"/>
  <c r="M587" i="21"/>
  <c r="M583" i="21"/>
  <c r="M579" i="21"/>
  <c r="M575" i="21"/>
  <c r="M571" i="21"/>
  <c r="M567" i="21"/>
  <c r="M563" i="21"/>
  <c r="M559" i="21"/>
  <c r="M555" i="21"/>
  <c r="M551" i="21"/>
  <c r="M547" i="21"/>
  <c r="M543" i="21"/>
  <c r="M539" i="21"/>
  <c r="M535" i="21"/>
  <c r="M531" i="21"/>
  <c r="M527" i="21"/>
  <c r="M523" i="21"/>
  <c r="M519" i="21"/>
  <c r="M515" i="21"/>
  <c r="M511" i="21"/>
  <c r="M507" i="21"/>
  <c r="M503" i="21"/>
  <c r="M499" i="21"/>
  <c r="M495" i="21"/>
  <c r="M491" i="21"/>
  <c r="M487" i="21"/>
  <c r="M483" i="21"/>
  <c r="M479" i="21"/>
  <c r="M506" i="21"/>
  <c r="M490" i="21"/>
  <c r="M473" i="21"/>
  <c r="M469" i="21"/>
  <c r="M465" i="21"/>
  <c r="M461" i="21"/>
  <c r="M457" i="21"/>
  <c r="M453" i="21"/>
  <c r="M449" i="21"/>
  <c r="M445" i="21"/>
  <c r="M441" i="21"/>
  <c r="M437" i="21"/>
  <c r="M433" i="21"/>
  <c r="M429" i="21"/>
  <c r="M425" i="21"/>
  <c r="M421" i="21"/>
  <c r="M417" i="21"/>
  <c r="M413" i="21"/>
  <c r="M409" i="21"/>
  <c r="M405" i="21"/>
  <c r="M401" i="21"/>
  <c r="M397" i="21"/>
  <c r="M393" i="21"/>
  <c r="M389" i="21"/>
  <c r="M385" i="21"/>
  <c r="M381" i="21"/>
  <c r="M377" i="21"/>
  <c r="M373" i="21"/>
  <c r="M369" i="21"/>
  <c r="M365" i="21"/>
  <c r="M361" i="21"/>
  <c r="M357" i="21"/>
  <c r="M353" i="21"/>
  <c r="M349" i="21"/>
  <c r="M345" i="21"/>
  <c r="M341" i="21"/>
  <c r="M337" i="21"/>
  <c r="M333" i="21"/>
  <c r="M329" i="21"/>
  <c r="M325" i="21"/>
  <c r="M321" i="21"/>
  <c r="M317" i="21"/>
  <c r="M313" i="21"/>
  <c r="M309" i="21"/>
  <c r="M305" i="21"/>
  <c r="M301" i="21"/>
  <c r="M297" i="21"/>
  <c r="M293" i="21"/>
  <c r="M289" i="21"/>
  <c r="M285" i="21"/>
  <c r="M281" i="21"/>
  <c r="M277" i="21"/>
  <c r="M518" i="21"/>
  <c r="M502" i="21"/>
  <c r="M486" i="21"/>
  <c r="M474" i="21"/>
  <c r="M470" i="21"/>
  <c r="M466" i="21"/>
  <c r="M462" i="21"/>
  <c r="M458" i="21"/>
  <c r="M454" i="21"/>
  <c r="M450" i="21"/>
  <c r="M446" i="21"/>
  <c r="M442" i="21"/>
  <c r="M438" i="21"/>
  <c r="M434" i="21"/>
  <c r="M430" i="21"/>
  <c r="M426" i="21"/>
  <c r="M422" i="21"/>
  <c r="M418" i="21"/>
  <c r="M414" i="21"/>
  <c r="M410" i="21"/>
  <c r="M406" i="21"/>
  <c r="M402" i="21"/>
  <c r="M398" i="21"/>
  <c r="M394" i="21"/>
  <c r="M390" i="21"/>
  <c r="M386" i="21"/>
  <c r="M382" i="21"/>
  <c r="M378" i="21"/>
  <c r="M374" i="21"/>
  <c r="M370" i="21"/>
  <c r="M366" i="21"/>
  <c r="M362" i="21"/>
  <c r="M358" i="21"/>
  <c r="M354" i="21"/>
  <c r="M350" i="21"/>
  <c r="M346" i="21"/>
  <c r="M342" i="21"/>
  <c r="M338" i="21"/>
  <c r="M334" i="21"/>
  <c r="M330" i="21"/>
  <c r="M326" i="21"/>
  <c r="M322" i="21"/>
  <c r="M318" i="21"/>
  <c r="M314" i="21"/>
  <c r="M310" i="21"/>
  <c r="M306" i="21"/>
  <c r="M302" i="21"/>
  <c r="M298" i="21"/>
  <c r="M294" i="21"/>
  <c r="M290" i="21"/>
  <c r="M286" i="21"/>
  <c r="M282" i="21"/>
  <c r="M278" i="21"/>
  <c r="M514" i="21"/>
  <c r="M498" i="21"/>
  <c r="M482" i="21"/>
  <c r="M475" i="21"/>
  <c r="M471" i="21"/>
  <c r="M467" i="21"/>
  <c r="M463" i="21"/>
  <c r="M459" i="21"/>
  <c r="M455" i="21"/>
  <c r="M451" i="21"/>
  <c r="M447" i="21"/>
  <c r="M443" i="21"/>
  <c r="M439" i="21"/>
  <c r="M435" i="21"/>
  <c r="M431" i="21"/>
  <c r="M427" i="21"/>
  <c r="M423" i="21"/>
  <c r="M419" i="21"/>
  <c r="M415" i="21"/>
  <c r="M411" i="21"/>
  <c r="M407" i="21"/>
  <c r="M403" i="21"/>
  <c r="M399" i="21"/>
  <c r="M395" i="21"/>
  <c r="M391" i="21"/>
  <c r="M387" i="21"/>
  <c r="M383" i="21"/>
  <c r="M379" i="21"/>
  <c r="M375" i="21"/>
  <c r="M371" i="21"/>
  <c r="M367" i="21"/>
  <c r="M363" i="21"/>
  <c r="M359" i="21"/>
  <c r="M355" i="21"/>
  <c r="M351" i="21"/>
  <c r="M347" i="21"/>
  <c r="M343" i="21"/>
  <c r="M339" i="21"/>
  <c r="M335" i="21"/>
  <c r="M331" i="21"/>
  <c r="M327" i="21"/>
  <c r="M323" i="21"/>
  <c r="M319" i="21"/>
  <c r="M315" i="21"/>
  <c r="M311" i="21"/>
  <c r="M307" i="21"/>
  <c r="M303" i="21"/>
  <c r="M299" i="21"/>
  <c r="M295" i="21"/>
  <c r="M291" i="21"/>
  <c r="M287" i="21"/>
  <c r="M283" i="21"/>
  <c r="M279" i="21"/>
  <c r="M510" i="21"/>
  <c r="M494" i="21"/>
  <c r="M478" i="21"/>
  <c r="M472" i="21"/>
  <c r="M468" i="21"/>
  <c r="M464" i="21"/>
  <c r="M460" i="21"/>
  <c r="M456" i="21"/>
  <c r="M452" i="21"/>
  <c r="M448" i="21"/>
  <c r="M444" i="21"/>
  <c r="M440" i="21"/>
  <c r="M436" i="21"/>
  <c r="M432" i="21"/>
  <c r="M428" i="21"/>
  <c r="M424" i="21"/>
  <c r="M420" i="21"/>
  <c r="M416" i="21"/>
  <c r="M412" i="21"/>
  <c r="M404" i="21"/>
  <c r="M400" i="21"/>
  <c r="M396" i="21"/>
  <c r="M392" i="21"/>
  <c r="M388" i="21"/>
  <c r="M384" i="21"/>
  <c r="M380" i="21"/>
  <c r="M376" i="21"/>
  <c r="M372" i="21"/>
  <c r="M368" i="21"/>
  <c r="M364" i="21"/>
  <c r="M360" i="21"/>
  <c r="M356" i="21"/>
  <c r="M352" i="21"/>
  <c r="M348" i="21"/>
  <c r="M344" i="21"/>
  <c r="M340" i="21"/>
  <c r="M336" i="21"/>
  <c r="M332" i="21"/>
  <c r="M328" i="21"/>
  <c r="M324" i="21"/>
  <c r="M320" i="21"/>
  <c r="M316" i="21"/>
  <c r="M312" i="21"/>
  <c r="M304" i="21"/>
  <c r="M300" i="21"/>
  <c r="M296" i="21"/>
  <c r="M292" i="21"/>
  <c r="M288" i="21"/>
  <c r="M284" i="21"/>
  <c r="M280" i="21"/>
  <c r="M274" i="21"/>
  <c r="M270" i="21"/>
  <c r="M266" i="21"/>
  <c r="M262" i="21"/>
  <c r="M258" i="21"/>
  <c r="M254" i="21"/>
  <c r="M250" i="21"/>
  <c r="M246" i="21"/>
  <c r="M242" i="21"/>
  <c r="M238" i="21"/>
  <c r="M234" i="21"/>
  <c r="M230" i="21"/>
  <c r="M226" i="21"/>
  <c r="M222" i="21"/>
  <c r="M218" i="21"/>
  <c r="M214" i="21"/>
  <c r="M210" i="21"/>
  <c r="M206" i="21"/>
  <c r="M202" i="21"/>
  <c r="M198" i="21"/>
  <c r="M194" i="21"/>
  <c r="M190" i="21"/>
  <c r="M186" i="21"/>
  <c r="M182" i="21"/>
  <c r="M178" i="21"/>
  <c r="M174" i="21"/>
  <c r="M170" i="21"/>
  <c r="M166" i="21"/>
  <c r="M162" i="21"/>
  <c r="M158" i="21"/>
  <c r="M154" i="21"/>
  <c r="M150" i="21"/>
  <c r="M146" i="21"/>
  <c r="M142" i="21"/>
  <c r="M138" i="21"/>
  <c r="M134" i="21"/>
  <c r="M130" i="21"/>
  <c r="M126" i="21"/>
  <c r="M122" i="21"/>
  <c r="M118" i="21"/>
  <c r="M114" i="21"/>
  <c r="M110" i="21"/>
  <c r="M106" i="21"/>
  <c r="M102" i="21"/>
  <c r="M98" i="21"/>
  <c r="M94" i="21"/>
  <c r="M90" i="21"/>
  <c r="M86" i="21"/>
  <c r="M82" i="21"/>
  <c r="M78" i="21"/>
  <c r="M74" i="21"/>
  <c r="M70" i="21"/>
  <c r="M275" i="21"/>
  <c r="M271" i="21"/>
  <c r="M267" i="21"/>
  <c r="M263" i="21"/>
  <c r="M259" i="21"/>
  <c r="M255" i="21"/>
  <c r="M251" i="21"/>
  <c r="M247" i="21"/>
  <c r="M243" i="21"/>
  <c r="M239" i="21"/>
  <c r="M235" i="21"/>
  <c r="M231" i="21"/>
  <c r="M227" i="21"/>
  <c r="M223" i="21"/>
  <c r="M219" i="21"/>
  <c r="M215" i="21"/>
  <c r="M211" i="21"/>
  <c r="M207" i="21"/>
  <c r="M203" i="21"/>
  <c r="M199" i="21"/>
  <c r="M195" i="21"/>
  <c r="M191" i="21"/>
  <c r="M187" i="21"/>
  <c r="M183" i="21"/>
  <c r="M179" i="21"/>
  <c r="M175" i="21"/>
  <c r="M171" i="21"/>
  <c r="M167" i="21"/>
  <c r="M163" i="21"/>
  <c r="M159" i="21"/>
  <c r="M155" i="21"/>
  <c r="M151" i="21"/>
  <c r="M147" i="21"/>
  <c r="M143" i="21"/>
  <c r="M139" i="21"/>
  <c r="M135" i="21"/>
  <c r="M131" i="21"/>
  <c r="M127" i="21"/>
  <c r="M123" i="21"/>
  <c r="M119" i="21"/>
  <c r="M115" i="21"/>
  <c r="M111" i="21"/>
  <c r="M107" i="21"/>
  <c r="M103" i="21"/>
  <c r="M99" i="21"/>
  <c r="M95" i="21"/>
  <c r="M91" i="21"/>
  <c r="M87" i="21"/>
  <c r="M83" i="21"/>
  <c r="M79" i="21"/>
  <c r="M75" i="21"/>
  <c r="M71" i="21"/>
  <c r="M276" i="21"/>
  <c r="M272" i="21"/>
  <c r="M268" i="21"/>
  <c r="M264" i="21"/>
  <c r="M260" i="21"/>
  <c r="M256" i="21"/>
  <c r="M252" i="21"/>
  <c r="M248" i="21"/>
  <c r="M244" i="21"/>
  <c r="M240" i="21"/>
  <c r="M236" i="21"/>
  <c r="M232" i="21"/>
  <c r="M228" i="21"/>
  <c r="M224" i="21"/>
  <c r="M220" i="21"/>
  <c r="M216" i="21"/>
  <c r="M212" i="21"/>
  <c r="M204" i="21"/>
  <c r="M200" i="21"/>
  <c r="M196" i="21"/>
  <c r="M192" i="21"/>
  <c r="M188" i="21"/>
  <c r="M184" i="21"/>
  <c r="M180" i="21"/>
  <c r="M176" i="21"/>
  <c r="M172" i="21"/>
  <c r="M168" i="21"/>
  <c r="M164" i="21"/>
  <c r="M160" i="21"/>
  <c r="M156" i="21"/>
  <c r="M152" i="21"/>
  <c r="M148" i="21"/>
  <c r="M144" i="21"/>
  <c r="M140" i="21"/>
  <c r="M136" i="21"/>
  <c r="M132" i="21"/>
  <c r="M128" i="21"/>
  <c r="M124" i="21"/>
  <c r="M120" i="21"/>
  <c r="M116" i="21"/>
  <c r="M112" i="21"/>
  <c r="M104" i="21"/>
  <c r="M100" i="21"/>
  <c r="M96" i="21"/>
  <c r="M92" i="21"/>
  <c r="M88" i="21"/>
  <c r="M273" i="21"/>
  <c r="M269" i="21"/>
  <c r="M265" i="21"/>
  <c r="M261" i="21"/>
  <c r="M257" i="21"/>
  <c r="M253" i="21"/>
  <c r="M249" i="21"/>
  <c r="M245" i="21"/>
  <c r="M241" i="21"/>
  <c r="M237" i="21"/>
  <c r="M233" i="21"/>
  <c r="M229" i="21"/>
  <c r="M225" i="21"/>
  <c r="M221" i="21"/>
  <c r="M217" i="21"/>
  <c r="M213" i="21"/>
  <c r="M209" i="21"/>
  <c r="M205" i="21"/>
  <c r="M201" i="21"/>
  <c r="M197" i="21"/>
  <c r="M193" i="21"/>
  <c r="M189" i="21"/>
  <c r="M185" i="21"/>
  <c r="M181" i="21"/>
  <c r="M177" i="21"/>
  <c r="M173" i="21"/>
  <c r="M169" i="21"/>
  <c r="M165" i="21"/>
  <c r="M161" i="21"/>
  <c r="M157" i="21"/>
  <c r="M153" i="21"/>
  <c r="M149" i="21"/>
  <c r="M145" i="21"/>
  <c r="M141" i="21"/>
  <c r="M137" i="21"/>
  <c r="M133" i="21"/>
  <c r="M129" i="21"/>
  <c r="M125" i="21"/>
  <c r="M121" i="21"/>
  <c r="M117" i="21"/>
  <c r="M113" i="21"/>
  <c r="M109" i="21"/>
  <c r="M105" i="21"/>
  <c r="M101" i="21"/>
  <c r="M97" i="21"/>
  <c r="M93" i="21"/>
  <c r="M89" i="21"/>
  <c r="M85" i="21"/>
  <c r="M81" i="21"/>
  <c r="M73" i="21"/>
  <c r="M63" i="21"/>
  <c r="M59" i="21"/>
  <c r="M55" i="21"/>
  <c r="M51" i="21"/>
  <c r="M47" i="21"/>
  <c r="M43" i="21"/>
  <c r="M39" i="21"/>
  <c r="M35" i="21"/>
  <c r="M31" i="21"/>
  <c r="M27" i="21"/>
  <c r="M23" i="21"/>
  <c r="M19" i="21"/>
  <c r="M15" i="21"/>
  <c r="M11" i="21"/>
  <c r="M1132" i="20"/>
  <c r="M1128" i="20"/>
  <c r="M1124" i="20"/>
  <c r="M1120" i="20"/>
  <c r="M1116" i="20"/>
  <c r="M1112" i="20"/>
  <c r="M1108" i="20"/>
  <c r="M1104" i="20"/>
  <c r="M1100" i="20"/>
  <c r="M1096" i="20"/>
  <c r="M1092" i="20"/>
  <c r="M1088" i="20"/>
  <c r="M1084" i="20"/>
  <c r="M1080" i="20"/>
  <c r="M1076" i="20"/>
  <c r="M1072" i="20"/>
  <c r="M1068" i="20"/>
  <c r="M1064" i="20"/>
  <c r="M1060" i="20"/>
  <c r="M1056" i="20"/>
  <c r="M1052" i="20"/>
  <c r="M1048" i="20"/>
  <c r="M1044" i="20"/>
  <c r="M1040" i="20"/>
  <c r="M1036" i="20"/>
  <c r="M1029" i="20"/>
  <c r="M1025" i="20"/>
  <c r="M1021" i="20"/>
  <c r="M1017" i="20"/>
  <c r="M1013" i="20"/>
  <c r="M1009" i="20"/>
  <c r="M1005" i="20"/>
  <c r="M1001" i="20"/>
  <c r="M997" i="20"/>
  <c r="M993" i="20"/>
  <c r="M989" i="20"/>
  <c r="M985" i="20"/>
  <c r="M981" i="20"/>
  <c r="M977" i="20"/>
  <c r="M973" i="20"/>
  <c r="M969" i="20"/>
  <c r="M965" i="20"/>
  <c r="M961" i="20"/>
  <c r="M957" i="20"/>
  <c r="M953" i="20"/>
  <c r="M949" i="20"/>
  <c r="M945" i="20"/>
  <c r="M941" i="20"/>
  <c r="M937" i="20"/>
  <c r="M933" i="20"/>
  <c r="M925" i="20"/>
  <c r="M921" i="20"/>
  <c r="M917" i="20"/>
  <c r="M913" i="20"/>
  <c r="M909" i="20"/>
  <c r="M905" i="20"/>
  <c r="M901" i="20"/>
  <c r="M897" i="20"/>
  <c r="M893" i="20"/>
  <c r="M80" i="21"/>
  <c r="M72" i="21"/>
  <c r="M64" i="21"/>
  <c r="M60" i="21"/>
  <c r="M56" i="21"/>
  <c r="M52" i="21"/>
  <c r="M48" i="21"/>
  <c r="M44" i="21"/>
  <c r="M40" i="21"/>
  <c r="M36" i="21"/>
  <c r="M32" i="21"/>
  <c r="M28" i="21"/>
  <c r="M24" i="21"/>
  <c r="M20" i="21"/>
  <c r="M16" i="21"/>
  <c r="M12" i="21"/>
  <c r="M1129" i="20"/>
  <c r="M1125" i="20"/>
  <c r="M1121" i="20"/>
  <c r="M1117" i="20"/>
  <c r="M1113" i="20"/>
  <c r="M1109" i="20"/>
  <c r="M1105" i="20"/>
  <c r="M1101" i="20"/>
  <c r="M1097" i="20"/>
  <c r="M1093" i="20"/>
  <c r="M1089" i="20"/>
  <c r="M1085" i="20"/>
  <c r="M1081" i="20"/>
  <c r="M1077" i="20"/>
  <c r="M1073" i="20"/>
  <c r="M1069" i="20"/>
  <c r="M1065" i="20"/>
  <c r="M1061" i="20"/>
  <c r="M1057" i="20"/>
  <c r="M1053" i="20"/>
  <c r="M1049" i="20"/>
  <c r="M1045" i="20"/>
  <c r="M1041" i="20"/>
  <c r="M1037" i="20"/>
  <c r="M1026" i="20"/>
  <c r="M1022" i="20"/>
  <c r="M1018" i="20"/>
  <c r="M1014" i="20"/>
  <c r="M1010" i="20"/>
  <c r="M1006" i="20"/>
  <c r="M1002" i="20"/>
  <c r="M998" i="20"/>
  <c r="M994" i="20"/>
  <c r="M990" i="20"/>
  <c r="M986" i="20"/>
  <c r="M982" i="20"/>
  <c r="M978" i="20"/>
  <c r="M974" i="20"/>
  <c r="M970" i="20"/>
  <c r="M966" i="20"/>
  <c r="M84" i="21"/>
  <c r="M77" i="21"/>
  <c r="M69" i="21"/>
  <c r="M67" i="21"/>
  <c r="M65" i="21"/>
  <c r="M61" i="21"/>
  <c r="M57" i="21"/>
  <c r="M53" i="21"/>
  <c r="M49" i="21"/>
  <c r="M45" i="21"/>
  <c r="M41" i="21"/>
  <c r="M37" i="21"/>
  <c r="M33" i="21"/>
  <c r="M29" i="21"/>
  <c r="M25" i="21"/>
  <c r="M21" i="21"/>
  <c r="M17" i="21"/>
  <c r="M13" i="21"/>
  <c r="M9" i="21"/>
  <c r="M1130" i="20"/>
  <c r="M1126" i="20"/>
  <c r="M1122" i="20"/>
  <c r="M1118" i="20"/>
  <c r="M1114" i="20"/>
  <c r="M1110" i="20"/>
  <c r="M1106" i="20"/>
  <c r="M1102" i="20"/>
  <c r="M1098" i="20"/>
  <c r="M1094" i="20"/>
  <c r="M1090" i="20"/>
  <c r="M1086" i="20"/>
  <c r="M1082" i="20"/>
  <c r="M1078" i="20"/>
  <c r="M1074" i="20"/>
  <c r="M1070" i="20"/>
  <c r="M1066" i="20"/>
  <c r="M1062" i="20"/>
  <c r="M1058" i="20"/>
  <c r="M1054" i="20"/>
  <c r="M1050" i="20"/>
  <c r="M1046" i="20"/>
  <c r="M1042" i="20"/>
  <c r="M1038" i="20"/>
  <c r="M1034" i="20"/>
  <c r="M1027" i="20"/>
  <c r="M1023" i="20"/>
  <c r="M1019" i="20"/>
  <c r="M1015" i="20"/>
  <c r="M1011" i="20"/>
  <c r="M1007" i="20"/>
  <c r="M1003" i="20"/>
  <c r="M999" i="20"/>
  <c r="M995" i="20"/>
  <c r="M991" i="20"/>
  <c r="M987" i="20"/>
  <c r="M983" i="20"/>
  <c r="M979" i="20"/>
  <c r="M975" i="20"/>
  <c r="M971" i="20"/>
  <c r="M967" i="20"/>
  <c r="M963" i="20"/>
  <c r="M959" i="20"/>
  <c r="M955" i="20"/>
  <c r="M951" i="20"/>
  <c r="M947" i="20"/>
  <c r="M943" i="20"/>
  <c r="M939" i="20"/>
  <c r="M935" i="20"/>
  <c r="M931" i="20"/>
  <c r="M927" i="20"/>
  <c r="M923" i="20"/>
  <c r="M919" i="20"/>
  <c r="M915" i="20"/>
  <c r="M911" i="20"/>
  <c r="M907" i="20"/>
  <c r="M903" i="20"/>
  <c r="M899" i="20"/>
  <c r="M895" i="20"/>
  <c r="M891" i="20"/>
  <c r="M887" i="20"/>
  <c r="M883" i="20"/>
  <c r="M879" i="20"/>
  <c r="M875" i="20"/>
  <c r="M871" i="20"/>
  <c r="M867" i="20"/>
  <c r="M863" i="20"/>
  <c r="M859" i="20"/>
  <c r="M855" i="20"/>
  <c r="M851" i="20"/>
  <c r="M847" i="20"/>
  <c r="M843" i="20"/>
  <c r="M839" i="20"/>
  <c r="M835" i="20"/>
  <c r="M831" i="20"/>
  <c r="M76" i="21"/>
  <c r="M68" i="21"/>
  <c r="M66" i="21"/>
  <c r="M62" i="21"/>
  <c r="M58" i="21"/>
  <c r="M54" i="21"/>
  <c r="M50" i="21"/>
  <c r="M46" i="21"/>
  <c r="M42" i="21"/>
  <c r="M38" i="21"/>
  <c r="M34" i="21"/>
  <c r="M30" i="21"/>
  <c r="M26" i="21"/>
  <c r="M22" i="21"/>
  <c r="M18" i="21"/>
  <c r="M14" i="21"/>
  <c r="M10" i="21"/>
  <c r="M1131" i="20"/>
  <c r="M1127" i="20"/>
  <c r="M1123" i="20"/>
  <c r="M1119" i="20"/>
  <c r="M1115" i="20"/>
  <c r="M1111" i="20"/>
  <c r="M1107" i="20"/>
  <c r="M1103" i="20"/>
  <c r="M1099" i="20"/>
  <c r="M1095" i="20"/>
  <c r="M1091" i="20"/>
  <c r="M1087" i="20"/>
  <c r="M1083" i="20"/>
  <c r="M1079" i="20"/>
  <c r="M1075" i="20"/>
  <c r="M1071" i="20"/>
  <c r="M1067" i="20"/>
  <c r="M1063" i="20"/>
  <c r="M1059" i="20"/>
  <c r="M1055" i="20"/>
  <c r="M1051" i="20"/>
  <c r="M1047" i="20"/>
  <c r="M1043" i="20"/>
  <c r="M1039" i="20"/>
  <c r="M1035" i="20"/>
  <c r="M1028" i="20"/>
  <c r="M1024" i="20"/>
  <c r="M1020" i="20"/>
  <c r="M1016" i="20"/>
  <c r="M1012" i="20"/>
  <c r="M1008" i="20"/>
  <c r="M1004" i="20"/>
  <c r="M1000" i="20"/>
  <c r="M996" i="20"/>
  <c r="M992" i="20"/>
  <c r="M988" i="20"/>
  <c r="M984" i="20"/>
  <c r="M980" i="20"/>
  <c r="M976" i="20"/>
  <c r="M972" i="20"/>
  <c r="M968" i="20"/>
  <c r="M964" i="20"/>
  <c r="M960" i="20"/>
  <c r="M956" i="20"/>
  <c r="M952" i="20"/>
  <c r="M948" i="20"/>
  <c r="M944" i="20"/>
  <c r="M940" i="20"/>
  <c r="M936" i="20"/>
  <c r="M932" i="20"/>
  <c r="M928" i="20"/>
  <c r="M924" i="20"/>
  <c r="M920" i="20"/>
  <c r="M916" i="20"/>
  <c r="M912" i="20"/>
  <c r="M908" i="20"/>
  <c r="M904" i="20"/>
  <c r="M900" i="20"/>
  <c r="M896" i="20"/>
  <c r="M892" i="20"/>
  <c r="M888" i="20"/>
  <c r="M884" i="20"/>
  <c r="M880" i="20"/>
  <c r="M876" i="20"/>
  <c r="M872" i="20"/>
  <c r="M868" i="20"/>
  <c r="M864" i="20"/>
  <c r="M860" i="20"/>
  <c r="M856" i="20"/>
  <c r="M852" i="20"/>
  <c r="M950" i="20"/>
  <c r="M934" i="20"/>
  <c r="M926" i="20"/>
  <c r="M910" i="20"/>
  <c r="M894" i="20"/>
  <c r="M889" i="20"/>
  <c r="M881" i="20"/>
  <c r="M873" i="20"/>
  <c r="M865" i="20"/>
  <c r="M857" i="20"/>
  <c r="M849" i="20"/>
  <c r="M842" i="20"/>
  <c r="M841" i="20"/>
  <c r="M840" i="20"/>
  <c r="M724" i="20"/>
  <c r="M720" i="20"/>
  <c r="M716" i="20"/>
  <c r="M712" i="20"/>
  <c r="M708" i="20"/>
  <c r="M704" i="20"/>
  <c r="M700" i="20"/>
  <c r="M696" i="20"/>
  <c r="M692" i="20"/>
  <c r="M688" i="20"/>
  <c r="M684" i="20"/>
  <c r="M680" i="20"/>
  <c r="M676" i="20"/>
  <c r="M672" i="20"/>
  <c r="M668" i="20"/>
  <c r="M664" i="20"/>
  <c r="M660" i="20"/>
  <c r="M656" i="20"/>
  <c r="M652" i="20"/>
  <c r="M648" i="20"/>
  <c r="M644" i="20"/>
  <c r="M640" i="20"/>
  <c r="M636" i="20"/>
  <c r="M632" i="20"/>
  <c r="M628" i="20"/>
  <c r="M625" i="20"/>
  <c r="M621" i="20"/>
  <c r="M617" i="20"/>
  <c r="M613" i="20"/>
  <c r="M609" i="20"/>
  <c r="M605" i="20"/>
  <c r="M601" i="20"/>
  <c r="M597" i="20"/>
  <c r="M593" i="20"/>
  <c r="M589" i="20"/>
  <c r="M585" i="20"/>
  <c r="M581" i="20"/>
  <c r="M577" i="20"/>
  <c r="M573" i="20"/>
  <c r="M569" i="20"/>
  <c r="M565" i="20"/>
  <c r="M561" i="20"/>
  <c r="M557" i="20"/>
  <c r="M553" i="20"/>
  <c r="M549" i="20"/>
  <c r="M545" i="20"/>
  <c r="M541" i="20"/>
  <c r="M537" i="20"/>
  <c r="M533" i="20"/>
  <c r="M529" i="20"/>
  <c r="M522" i="20"/>
  <c r="M518" i="20"/>
  <c r="M514" i="20"/>
  <c r="M510" i="20"/>
  <c r="M506" i="20"/>
  <c r="M502" i="20"/>
  <c r="M498" i="20"/>
  <c r="M494" i="20"/>
  <c r="M490" i="20"/>
  <c r="M486" i="20"/>
  <c r="M482" i="20"/>
  <c r="M478" i="20"/>
  <c r="M474" i="20"/>
  <c r="M470" i="20"/>
  <c r="M466" i="20"/>
  <c r="M462" i="20"/>
  <c r="M458" i="20"/>
  <c r="M962" i="20"/>
  <c r="M946" i="20"/>
  <c r="M922" i="20"/>
  <c r="M906" i="20"/>
  <c r="M886" i="20"/>
  <c r="M878" i="20"/>
  <c r="M870" i="20"/>
  <c r="M862" i="20"/>
  <c r="M854" i="20"/>
  <c r="M846" i="20"/>
  <c r="M845" i="20"/>
  <c r="M844" i="20"/>
  <c r="M830" i="20"/>
  <c r="M821" i="20"/>
  <c r="M813" i="20"/>
  <c r="M805" i="20"/>
  <c r="M797" i="20"/>
  <c r="M789" i="20"/>
  <c r="M725" i="20"/>
  <c r="M721" i="20"/>
  <c r="M717" i="20"/>
  <c r="M713" i="20"/>
  <c r="M709" i="20"/>
  <c r="M705" i="20"/>
  <c r="M701" i="20"/>
  <c r="M697" i="20"/>
  <c r="M693" i="20"/>
  <c r="M689" i="20"/>
  <c r="M685" i="20"/>
  <c r="M681" i="20"/>
  <c r="M677" i="20"/>
  <c r="M673" i="20"/>
  <c r="M669" i="20"/>
  <c r="M665" i="20"/>
  <c r="M661" i="20"/>
  <c r="M657" i="20"/>
  <c r="M653" i="20"/>
  <c r="M649" i="20"/>
  <c r="M645" i="20"/>
  <c r="M641" i="20"/>
  <c r="M637" i="20"/>
  <c r="M633" i="20"/>
  <c r="M629" i="20"/>
  <c r="M622" i="20"/>
  <c r="M618" i="20"/>
  <c r="M614" i="20"/>
  <c r="M610" i="20"/>
  <c r="M606" i="20"/>
  <c r="M602" i="20"/>
  <c r="M598" i="20"/>
  <c r="M594" i="20"/>
  <c r="M590" i="20"/>
  <c r="M586" i="20"/>
  <c r="M582" i="20"/>
  <c r="M578" i="20"/>
  <c r="M574" i="20"/>
  <c r="M570" i="20"/>
  <c r="M566" i="20"/>
  <c r="M562" i="20"/>
  <c r="M558" i="20"/>
  <c r="M554" i="20"/>
  <c r="M550" i="20"/>
  <c r="M546" i="20"/>
  <c r="M542" i="20"/>
  <c r="M538" i="20"/>
  <c r="M534" i="20"/>
  <c r="M530" i="20"/>
  <c r="M523" i="20"/>
  <c r="M519" i="20"/>
  <c r="M515" i="20"/>
  <c r="M511" i="20"/>
  <c r="M507" i="20"/>
  <c r="M958" i="20"/>
  <c r="M942" i="20"/>
  <c r="M918" i="20"/>
  <c r="M902" i="20"/>
  <c r="M885" i="20"/>
  <c r="M877" i="20"/>
  <c r="M869" i="20"/>
  <c r="M861" i="20"/>
  <c r="M853" i="20"/>
  <c r="M848" i="20"/>
  <c r="M834" i="20"/>
  <c r="M833" i="20"/>
  <c r="M832" i="20"/>
  <c r="M722" i="20"/>
  <c r="M718" i="20"/>
  <c r="M714" i="20"/>
  <c r="M710" i="20"/>
  <c r="M706" i="20"/>
  <c r="M702" i="20"/>
  <c r="M698" i="20"/>
  <c r="M694" i="20"/>
  <c r="M690" i="20"/>
  <c r="M686" i="20"/>
  <c r="M682" i="20"/>
  <c r="M678" i="20"/>
  <c r="M674" i="20"/>
  <c r="M670" i="20"/>
  <c r="M666" i="20"/>
  <c r="M662" i="20"/>
  <c r="M658" i="20"/>
  <c r="M654" i="20"/>
  <c r="M650" i="20"/>
  <c r="M646" i="20"/>
  <c r="M642" i="20"/>
  <c r="M638" i="20"/>
  <c r="M634" i="20"/>
  <c r="M630" i="20"/>
  <c r="M623" i="20"/>
  <c r="M619" i="20"/>
  <c r="M615" i="20"/>
  <c r="M611" i="20"/>
  <c r="M607" i="20"/>
  <c r="M603" i="20"/>
  <c r="M599" i="20"/>
  <c r="M595" i="20"/>
  <c r="M591" i="20"/>
  <c r="M587" i="20"/>
  <c r="M583" i="20"/>
  <c r="M579" i="20"/>
  <c r="M575" i="20"/>
  <c r="M571" i="20"/>
  <c r="M567" i="20"/>
  <c r="M563" i="20"/>
  <c r="M559" i="20"/>
  <c r="M555" i="20"/>
  <c r="M551" i="20"/>
  <c r="M547" i="20"/>
  <c r="M543" i="20"/>
  <c r="M539" i="20"/>
  <c r="M535" i="20"/>
  <c r="M531" i="20"/>
  <c r="M954" i="20"/>
  <c r="M938" i="20"/>
  <c r="M914" i="20"/>
  <c r="M898" i="20"/>
  <c r="M890" i="20"/>
  <c r="M882" i="20"/>
  <c r="M874" i="20"/>
  <c r="M866" i="20"/>
  <c r="M858" i="20"/>
  <c r="M850" i="20"/>
  <c r="M838" i="20"/>
  <c r="M837" i="20"/>
  <c r="M836" i="20"/>
  <c r="M825" i="20"/>
  <c r="M817" i="20"/>
  <c r="M809" i="20"/>
  <c r="M801" i="20"/>
  <c r="M785" i="20"/>
  <c r="M775" i="20"/>
  <c r="M759" i="20"/>
  <c r="M743" i="20"/>
  <c r="M723" i="20"/>
  <c r="M707" i="20"/>
  <c r="M691" i="20"/>
  <c r="M675" i="20"/>
  <c r="M659" i="20"/>
  <c r="M643" i="20"/>
  <c r="M627" i="20"/>
  <c r="M620" i="20"/>
  <c r="M604" i="20"/>
  <c r="M588" i="20"/>
  <c r="M572" i="20"/>
  <c r="M556" i="20"/>
  <c r="M540" i="20"/>
  <c r="M527" i="20"/>
  <c r="M525" i="20"/>
  <c r="M517" i="20"/>
  <c r="M509" i="20"/>
  <c r="M497" i="20"/>
  <c r="M496" i="20"/>
  <c r="M495" i="20"/>
  <c r="M481" i="20"/>
  <c r="M480" i="20"/>
  <c r="M479" i="20"/>
  <c r="M465" i="20"/>
  <c r="M464" i="20"/>
  <c r="M463" i="20"/>
  <c r="M454" i="20"/>
  <c r="M450" i="20"/>
  <c r="M446" i="20"/>
  <c r="M442" i="20"/>
  <c r="M438" i="20"/>
  <c r="M434" i="20"/>
  <c r="M430" i="20"/>
  <c r="M420" i="20"/>
  <c r="M416" i="20"/>
  <c r="M412" i="20"/>
  <c r="M408" i="20"/>
  <c r="M404" i="20"/>
  <c r="M400" i="20"/>
  <c r="M396" i="20"/>
  <c r="M392" i="20"/>
  <c r="M388" i="20"/>
  <c r="M384" i="20"/>
  <c r="M380" i="20"/>
  <c r="M376" i="20"/>
  <c r="M372" i="20"/>
  <c r="M368" i="20"/>
  <c r="M364" i="20"/>
  <c r="M360" i="20"/>
  <c r="M356" i="20"/>
  <c r="M352" i="20"/>
  <c r="M348" i="20"/>
  <c r="M344" i="20"/>
  <c r="M340" i="20"/>
  <c r="M336" i="20"/>
  <c r="M332" i="20"/>
  <c r="M328" i="20"/>
  <c r="M324" i="20"/>
  <c r="M320" i="20"/>
  <c r="M316" i="20"/>
  <c r="M312" i="20"/>
  <c r="M308" i="20"/>
  <c r="M304" i="20"/>
  <c r="M300" i="20"/>
  <c r="M296" i="20"/>
  <c r="M292" i="20"/>
  <c r="M288" i="20"/>
  <c r="M284" i="20"/>
  <c r="M280" i="20"/>
  <c r="M276" i="20"/>
  <c r="M272" i="20"/>
  <c r="M268" i="20"/>
  <c r="M264" i="20"/>
  <c r="M260" i="20"/>
  <c r="M256" i="20"/>
  <c r="M252" i="20"/>
  <c r="M248" i="20"/>
  <c r="M244" i="20"/>
  <c r="M240" i="20"/>
  <c r="M236" i="20"/>
  <c r="M232" i="20"/>
  <c r="M228" i="20"/>
  <c r="M224" i="20"/>
  <c r="M793" i="20"/>
  <c r="M719" i="20"/>
  <c r="M703" i="20"/>
  <c r="M687" i="20"/>
  <c r="M671" i="20"/>
  <c r="M655" i="20"/>
  <c r="M639" i="20"/>
  <c r="M616" i="20"/>
  <c r="M600" i="20"/>
  <c r="M584" i="20"/>
  <c r="M568" i="20"/>
  <c r="M552" i="20"/>
  <c r="M536" i="20"/>
  <c r="M524" i="20"/>
  <c r="M516" i="20"/>
  <c r="M508" i="20"/>
  <c r="M501" i="20"/>
  <c r="M500" i="20"/>
  <c r="M499" i="20"/>
  <c r="M485" i="20"/>
  <c r="M484" i="20"/>
  <c r="M483" i="20"/>
  <c r="M469" i="20"/>
  <c r="M468" i="20"/>
  <c r="M467" i="20"/>
  <c r="M455" i="20"/>
  <c r="M451" i="20"/>
  <c r="M447" i="20"/>
  <c r="M443" i="20"/>
  <c r="M439" i="20"/>
  <c r="M435" i="20"/>
  <c r="M431" i="20"/>
  <c r="M427" i="20"/>
  <c r="M417" i="20"/>
  <c r="M413" i="20"/>
  <c r="M409" i="20"/>
  <c r="M405" i="20"/>
  <c r="M401" i="20"/>
  <c r="M397" i="20"/>
  <c r="M393" i="20"/>
  <c r="M389" i="20"/>
  <c r="M385" i="20"/>
  <c r="M381" i="20"/>
  <c r="M377" i="20"/>
  <c r="M373" i="20"/>
  <c r="M369" i="20"/>
  <c r="M365" i="20"/>
  <c r="M361" i="20"/>
  <c r="M357" i="20"/>
  <c r="M353" i="20"/>
  <c r="M349" i="20"/>
  <c r="M345" i="20"/>
  <c r="M341" i="20"/>
  <c r="M337" i="20"/>
  <c r="M333" i="20"/>
  <c r="M329" i="20"/>
  <c r="M325" i="20"/>
  <c r="M317" i="20"/>
  <c r="M313" i="20"/>
  <c r="M309" i="20"/>
  <c r="M305" i="20"/>
  <c r="M301" i="20"/>
  <c r="M297" i="20"/>
  <c r="M293" i="20"/>
  <c r="M289" i="20"/>
  <c r="M285" i="20"/>
  <c r="M281" i="20"/>
  <c r="M277" i="20"/>
  <c r="M273" i="20"/>
  <c r="M269" i="20"/>
  <c r="M265" i="20"/>
  <c r="M261" i="20"/>
  <c r="M257" i="20"/>
  <c r="M253" i="20"/>
  <c r="M249" i="20"/>
  <c r="M245" i="20"/>
  <c r="M241" i="20"/>
  <c r="M237" i="20"/>
  <c r="M233" i="20"/>
  <c r="M229" i="20"/>
  <c r="M225" i="20"/>
  <c r="M767" i="20"/>
  <c r="M751" i="20"/>
  <c r="M735" i="20"/>
  <c r="M715" i="20"/>
  <c r="M699" i="20"/>
  <c r="M683" i="20"/>
  <c r="M667" i="20"/>
  <c r="M651" i="20"/>
  <c r="M635" i="20"/>
  <c r="M612" i="20"/>
  <c r="M596" i="20"/>
  <c r="M580" i="20"/>
  <c r="M564" i="20"/>
  <c r="M548" i="20"/>
  <c r="M532" i="20"/>
  <c r="M521" i="20"/>
  <c r="M513" i="20"/>
  <c r="M505" i="20"/>
  <c r="M504" i="20"/>
  <c r="M503" i="20"/>
  <c r="M489" i="20"/>
  <c r="M488" i="20"/>
  <c r="M487" i="20"/>
  <c r="M473" i="20"/>
  <c r="M472" i="20"/>
  <c r="M471" i="20"/>
  <c r="M457" i="20"/>
  <c r="M456" i="20"/>
  <c r="M452" i="20"/>
  <c r="M448" i="20"/>
  <c r="M444" i="20"/>
  <c r="M440" i="20"/>
  <c r="M436" i="20"/>
  <c r="M432" i="20"/>
  <c r="M428" i="20"/>
  <c r="M418" i="20"/>
  <c r="M414" i="20"/>
  <c r="M410" i="20"/>
  <c r="M406" i="20"/>
  <c r="M402" i="20"/>
  <c r="M398" i="20"/>
  <c r="M394" i="20"/>
  <c r="M390" i="20"/>
  <c r="M386" i="20"/>
  <c r="M382" i="20"/>
  <c r="M378" i="20"/>
  <c r="M374" i="20"/>
  <c r="M370" i="20"/>
  <c r="M366" i="20"/>
  <c r="M362" i="20"/>
  <c r="M358" i="20"/>
  <c r="M354" i="20"/>
  <c r="M350" i="20"/>
  <c r="M346" i="20"/>
  <c r="M342" i="20"/>
  <c r="M338" i="20"/>
  <c r="M334" i="20"/>
  <c r="M330" i="20"/>
  <c r="M326" i="20"/>
  <c r="M322" i="20"/>
  <c r="M318" i="20"/>
  <c r="M314" i="20"/>
  <c r="M310" i="20"/>
  <c r="M306" i="20"/>
  <c r="M302" i="20"/>
  <c r="M298" i="20"/>
  <c r="M294" i="20"/>
  <c r="M290" i="20"/>
  <c r="M286" i="20"/>
  <c r="M282" i="20"/>
  <c r="M278" i="20"/>
  <c r="M274" i="20"/>
  <c r="M270" i="20"/>
  <c r="M266" i="20"/>
  <c r="M262" i="20"/>
  <c r="M258" i="20"/>
  <c r="M254" i="20"/>
  <c r="M250" i="20"/>
  <c r="M246" i="20"/>
  <c r="M242" i="20"/>
  <c r="M238" i="20"/>
  <c r="M234" i="20"/>
  <c r="M230" i="20"/>
  <c r="M226" i="20"/>
  <c r="M222" i="20"/>
  <c r="M711" i="20"/>
  <c r="M695" i="20"/>
  <c r="M679" i="20"/>
  <c r="M663" i="20"/>
  <c r="M647" i="20"/>
  <c r="M631" i="20"/>
  <c r="M624" i="20"/>
  <c r="M608" i="20"/>
  <c r="M592" i="20"/>
  <c r="M576" i="20"/>
  <c r="M560" i="20"/>
  <c r="M544" i="20"/>
  <c r="M528" i="20"/>
  <c r="M520" i="20"/>
  <c r="M512" i="20"/>
  <c r="M493" i="20"/>
  <c r="M492" i="20"/>
  <c r="M491" i="20"/>
  <c r="M477" i="20"/>
  <c r="M476" i="20"/>
  <c r="M475" i="20"/>
  <c r="M461" i="20"/>
  <c r="M460" i="20"/>
  <c r="M459" i="20"/>
  <c r="M453" i="20"/>
  <c r="M449" i="20"/>
  <c r="M445" i="20"/>
  <c r="M441" i="20"/>
  <c r="M437" i="20"/>
  <c r="M433" i="20"/>
  <c r="M429" i="20"/>
  <c r="M419" i="20"/>
  <c r="M415" i="20"/>
  <c r="M411" i="20"/>
  <c r="M407" i="20"/>
  <c r="M403" i="20"/>
  <c r="M399" i="20"/>
  <c r="M395" i="20"/>
  <c r="M391" i="20"/>
  <c r="M387" i="20"/>
  <c r="M383" i="20"/>
  <c r="M379" i="20"/>
  <c r="M375" i="20"/>
  <c r="M371" i="20"/>
  <c r="M367" i="20"/>
  <c r="M363" i="20"/>
  <c r="M359" i="20"/>
  <c r="M355" i="20"/>
  <c r="M351" i="20"/>
  <c r="M347" i="20"/>
  <c r="M343" i="20"/>
  <c r="M339" i="20"/>
  <c r="M335" i="20"/>
  <c r="M331" i="20"/>
  <c r="M327" i="20"/>
  <c r="M323" i="20"/>
  <c r="M319" i="20"/>
  <c r="M315" i="20"/>
  <c r="M311" i="20"/>
  <c r="M307" i="20"/>
  <c r="M303" i="20"/>
  <c r="M299" i="20"/>
  <c r="M295" i="20"/>
  <c r="M291" i="20"/>
  <c r="M287" i="20"/>
  <c r="M283" i="20"/>
  <c r="M279" i="20"/>
  <c r="M275" i="20"/>
  <c r="M271" i="20"/>
  <c r="M267" i="20"/>
  <c r="M263" i="20"/>
  <c r="M259" i="20"/>
  <c r="M255" i="20"/>
  <c r="M251" i="20"/>
  <c r="M247" i="20"/>
  <c r="M243" i="20"/>
  <c r="M239" i="20"/>
  <c r="M235" i="20"/>
  <c r="M231" i="20"/>
  <c r="M227" i="20"/>
  <c r="M223" i="20"/>
  <c r="M210" i="20"/>
  <c r="M208" i="20"/>
  <c r="M206" i="20"/>
  <c r="M204" i="20"/>
  <c r="M202" i="20"/>
  <c r="M200" i="20"/>
  <c r="M198" i="20"/>
  <c r="M196" i="20"/>
  <c r="M194" i="20"/>
  <c r="M192" i="20"/>
  <c r="M190" i="20"/>
  <c r="M188" i="20"/>
  <c r="M186" i="20"/>
  <c r="M184" i="20"/>
  <c r="M182" i="20"/>
  <c r="M180" i="20"/>
  <c r="M178" i="20"/>
  <c r="M176" i="20"/>
  <c r="M174" i="20"/>
  <c r="M172" i="20"/>
  <c r="M170" i="20"/>
  <c r="M168" i="20"/>
  <c r="M166" i="20"/>
  <c r="M164" i="20"/>
  <c r="M162" i="20"/>
  <c r="M160" i="20"/>
  <c r="M158" i="20"/>
  <c r="M156" i="20"/>
  <c r="M154" i="20"/>
  <c r="L16" i="14"/>
  <c r="AM7" i="12"/>
  <c r="L15" i="14"/>
  <c r="L8" i="14"/>
  <c r="Y7" i="12"/>
  <c r="L7" i="14"/>
  <c r="AM7" i="41"/>
  <c r="Y7" i="41"/>
  <c r="M38" i="20"/>
  <c r="M70" i="20"/>
  <c r="M102" i="20"/>
  <c r="M126" i="20"/>
  <c r="M20" i="20"/>
  <c r="M52" i="20"/>
  <c r="M84" i="20"/>
  <c r="M116" i="20"/>
  <c r="M148" i="20"/>
  <c r="M46" i="20"/>
  <c r="M78" i="20"/>
  <c r="M110" i="20"/>
  <c r="M134" i="20"/>
  <c r="M28" i="20"/>
  <c r="M60" i="20"/>
  <c r="M92" i="20"/>
  <c r="M124" i="20"/>
  <c r="M22" i="20"/>
  <c r="M54" i="20"/>
  <c r="M86" i="20"/>
  <c r="M142" i="20"/>
  <c r="M36" i="20"/>
  <c r="M68" i="20"/>
  <c r="M100" i="20"/>
  <c r="M132" i="20"/>
  <c r="M42" i="20"/>
  <c r="M74" i="20"/>
  <c r="M30" i="20"/>
  <c r="M62" i="20"/>
  <c r="M94" i="20"/>
  <c r="M150" i="20"/>
  <c r="M44" i="20"/>
  <c r="M76" i="20"/>
  <c r="M108" i="20"/>
  <c r="M140" i="20"/>
  <c r="AI36" i="12"/>
  <c r="I30" i="20"/>
  <c r="I62" i="20"/>
  <c r="I94" i="20"/>
  <c r="I150" i="20"/>
  <c r="I44" i="20"/>
  <c r="I76" i="20"/>
  <c r="I108" i="20"/>
  <c r="I140" i="20"/>
  <c r="U36" i="12"/>
  <c r="I38" i="20"/>
  <c r="I70" i="20"/>
  <c r="I102" i="20"/>
  <c r="I126" i="20"/>
  <c r="I20" i="20"/>
  <c r="I52" i="20"/>
  <c r="I84" i="20"/>
  <c r="I116" i="20"/>
  <c r="I148" i="20"/>
  <c r="I26" i="20"/>
  <c r="AI36" i="41"/>
  <c r="I46" i="20"/>
  <c r="I78" i="20"/>
  <c r="I110" i="20"/>
  <c r="I134" i="20"/>
  <c r="I28" i="20"/>
  <c r="I60" i="20"/>
  <c r="I92" i="20"/>
  <c r="I124" i="20"/>
  <c r="I34" i="20"/>
  <c r="I66" i="20"/>
  <c r="U36" i="41"/>
  <c r="I22" i="20"/>
  <c r="I54" i="20"/>
  <c r="I86" i="20"/>
  <c r="I142" i="20"/>
  <c r="I36" i="20"/>
  <c r="I68" i="20"/>
  <c r="I100" i="20"/>
  <c r="I132" i="20"/>
  <c r="AH31" i="12"/>
  <c r="T31" i="12"/>
  <c r="AH31" i="41"/>
  <c r="T31" i="41"/>
  <c r="P930" i="20"/>
  <c r="P11" i="20" s="1"/>
  <c r="P53" i="38" s="1"/>
  <c r="P108" i="21"/>
  <c r="O122" i="20"/>
  <c r="O90" i="20"/>
  <c r="O66" i="20"/>
  <c r="U23" i="41"/>
  <c r="AI23" i="12"/>
  <c r="U23" i="12"/>
  <c r="AI23" i="41"/>
  <c r="AF13" i="12"/>
  <c r="P108" i="22"/>
  <c r="P18" i="20"/>
  <c r="P729" i="20"/>
  <c r="P72" i="38"/>
  <c r="N24" i="16"/>
  <c r="P526" i="20"/>
  <c r="P1033" i="20"/>
  <c r="P13" i="20" s="1"/>
  <c r="P55" i="38" s="1"/>
  <c r="P208" i="21"/>
  <c r="P308" i="21"/>
  <c r="P708" i="21"/>
  <c r="P208" i="22"/>
  <c r="O88" i="20"/>
  <c r="O56" i="20"/>
  <c r="O24" i="20"/>
  <c r="H33" i="12"/>
  <c r="H17" i="12"/>
  <c r="H10" i="12"/>
  <c r="O202" i="20"/>
  <c r="O186" i="20"/>
  <c r="O170" i="20"/>
  <c r="O154" i="20"/>
  <c r="O146" i="20"/>
  <c r="O114" i="20"/>
  <c r="O74" i="20"/>
  <c r="O50" i="20"/>
  <c r="O241" i="22"/>
  <c r="X30" i="41"/>
  <c r="AL30" i="12"/>
  <c r="G30" i="12" s="1"/>
  <c r="X30" i="12"/>
  <c r="F30" i="12" s="1"/>
  <c r="AL30" i="41"/>
  <c r="L306" i="22"/>
  <c r="L251" i="22"/>
  <c r="L221" i="22"/>
  <c r="L247" i="22"/>
  <c r="L188" i="22"/>
  <c r="L176" i="22"/>
  <c r="L144" i="22"/>
  <c r="L174" i="22"/>
  <c r="L166" i="22"/>
  <c r="L104" i="22"/>
  <c r="L798" i="21"/>
  <c r="L782" i="21"/>
  <c r="L766" i="21"/>
  <c r="L750" i="21"/>
  <c r="L734" i="21"/>
  <c r="L718" i="21"/>
  <c r="L702" i="21"/>
  <c r="L807" i="21"/>
  <c r="L791" i="21"/>
  <c r="L775" i="21"/>
  <c r="L759" i="21"/>
  <c r="L743" i="21"/>
  <c r="L727" i="21"/>
  <c r="L711" i="21"/>
  <c r="L695" i="21"/>
  <c r="L679" i="21"/>
  <c r="L92" i="22"/>
  <c r="L26" i="22"/>
  <c r="L804" i="21"/>
  <c r="L788" i="21"/>
  <c r="L772" i="21"/>
  <c r="L756" i="21"/>
  <c r="L740" i="21"/>
  <c r="L724" i="21"/>
  <c r="L704" i="21"/>
  <c r="L801" i="21"/>
  <c r="L785" i="21"/>
  <c r="L769" i="21"/>
  <c r="L753" i="21"/>
  <c r="L737" i="21"/>
  <c r="L721" i="21"/>
  <c r="L705" i="21"/>
  <c r="L689" i="21"/>
  <c r="L673" i="21"/>
  <c r="L667" i="21"/>
  <c r="L651" i="21"/>
  <c r="L635" i="21"/>
  <c r="L619" i="21"/>
  <c r="L603" i="21"/>
  <c r="L587" i="21"/>
  <c r="L571" i="21"/>
  <c r="L555" i="21"/>
  <c r="L539" i="21"/>
  <c r="L523" i="21"/>
  <c r="L507" i="21"/>
  <c r="L491" i="21"/>
  <c r="L692" i="21"/>
  <c r="L660" i="21"/>
  <c r="L644" i="21"/>
  <c r="L628" i="21"/>
  <c r="L612" i="21"/>
  <c r="L592" i="21"/>
  <c r="L576" i="21"/>
  <c r="L560" i="21"/>
  <c r="L544" i="21"/>
  <c r="L528" i="21"/>
  <c r="L512" i="21"/>
  <c r="L492" i="21"/>
  <c r="L476" i="21"/>
  <c r="L672" i="21"/>
  <c r="L661" i="21"/>
  <c r="L645" i="21"/>
  <c r="L629" i="21"/>
  <c r="L613" i="21"/>
  <c r="L597" i="21"/>
  <c r="L581" i="21"/>
  <c r="L565" i="21"/>
  <c r="L549" i="21"/>
  <c r="L533" i="21"/>
  <c r="L684" i="21"/>
  <c r="L658" i="21"/>
  <c r="L642" i="21"/>
  <c r="L626" i="21"/>
  <c r="L610" i="21"/>
  <c r="L594" i="21"/>
  <c r="L578" i="21"/>
  <c r="L562" i="21"/>
  <c r="L546" i="21"/>
  <c r="L530" i="21"/>
  <c r="L514" i="21"/>
  <c r="L498" i="21"/>
  <c r="L482" i="21"/>
  <c r="L481" i="21"/>
  <c r="L460" i="21"/>
  <c r="L444" i="21"/>
  <c r="L428" i="21"/>
  <c r="L412" i="21"/>
  <c r="L392" i="21"/>
  <c r="L376" i="21"/>
  <c r="L360" i="21"/>
  <c r="L344" i="21"/>
  <c r="L328" i="21"/>
  <c r="L312" i="21"/>
  <c r="L292" i="21"/>
  <c r="L509" i="21"/>
  <c r="L469" i="21"/>
  <c r="L453" i="21"/>
  <c r="L437" i="21"/>
  <c r="L421" i="21"/>
  <c r="L405" i="21"/>
  <c r="L389" i="21"/>
  <c r="L373" i="21"/>
  <c r="L357" i="21"/>
  <c r="L341" i="21"/>
  <c r="L325" i="21"/>
  <c r="L309" i="21"/>
  <c r="L293" i="21"/>
  <c r="L277" i="21"/>
  <c r="L470" i="21"/>
  <c r="L454" i="21"/>
  <c r="L438" i="21"/>
  <c r="L422" i="21"/>
  <c r="L406" i="21"/>
  <c r="L390" i="21"/>
  <c r="L374" i="21"/>
  <c r="L358" i="21"/>
  <c r="L342" i="21"/>
  <c r="L326" i="21"/>
  <c r="L310" i="21"/>
  <c r="L294" i="21"/>
  <c r="L278" i="21"/>
  <c r="L475" i="21"/>
  <c r="L459" i="21"/>
  <c r="L443" i="21"/>
  <c r="L427" i="21"/>
  <c r="L411" i="21"/>
  <c r="L395" i="21"/>
  <c r="L379" i="21"/>
  <c r="L363" i="21"/>
  <c r="L347" i="21"/>
  <c r="L331" i="21"/>
  <c r="L315" i="21"/>
  <c r="L299" i="21"/>
  <c r="L283" i="21"/>
  <c r="L265" i="21"/>
  <c r="L249" i="21"/>
  <c r="L233" i="21"/>
  <c r="L217" i="21"/>
  <c r="L201" i="21"/>
  <c r="L185" i="21"/>
  <c r="L169" i="21"/>
  <c r="L153" i="21"/>
  <c r="L137" i="21"/>
  <c r="L121" i="21"/>
  <c r="L105" i="21"/>
  <c r="L89" i="21"/>
  <c r="L73" i="21"/>
  <c r="L266" i="21"/>
  <c r="L250" i="21"/>
  <c r="L234" i="21"/>
  <c r="L218" i="21"/>
  <c r="L202" i="21"/>
  <c r="L186" i="21"/>
  <c r="L170" i="21"/>
  <c r="L154" i="21"/>
  <c r="L138" i="21"/>
  <c r="L122" i="21"/>
  <c r="L106" i="21"/>
  <c r="L90" i="21"/>
  <c r="L74" i="21"/>
  <c r="L267" i="21"/>
  <c r="L251" i="21"/>
  <c r="L235" i="21"/>
  <c r="L219" i="21"/>
  <c r="L203" i="21"/>
  <c r="L187" i="21"/>
  <c r="L171" i="21"/>
  <c r="L155" i="21"/>
  <c r="L139" i="21"/>
  <c r="L123" i="21"/>
  <c r="L107" i="21"/>
  <c r="L91" i="21"/>
  <c r="L268" i="21"/>
  <c r="L252" i="21"/>
  <c r="L236" i="21"/>
  <c r="L220" i="21"/>
  <c r="L200" i="21"/>
  <c r="L184" i="21"/>
  <c r="L168" i="21"/>
  <c r="L152" i="21"/>
  <c r="L136" i="21"/>
  <c r="L120" i="21"/>
  <c r="L100" i="21"/>
  <c r="L84" i="21"/>
  <c r="L68" i="21"/>
  <c r="L54" i="21"/>
  <c r="L38" i="21"/>
  <c r="L22" i="21"/>
  <c r="L1131" i="20"/>
  <c r="AC1121" i="39" s="1"/>
  <c r="AD1121" i="39" s="1"/>
  <c r="L1115" i="20"/>
  <c r="AC1105" i="39" s="1"/>
  <c r="AD1105" i="39" s="1"/>
  <c r="L1099" i="20"/>
  <c r="AC1089" i="39" s="1"/>
  <c r="AD1089" i="39" s="1"/>
  <c r="L1083" i="20"/>
  <c r="AC1073" i="39" s="1"/>
  <c r="AD1073" i="39" s="1"/>
  <c r="L1067" i="20"/>
  <c r="AC1057" i="39" s="1"/>
  <c r="AD1057" i="39" s="1"/>
  <c r="L1051" i="20"/>
  <c r="AC1041" i="39" s="1"/>
  <c r="AD1041" i="39" s="1"/>
  <c r="L1035" i="20"/>
  <c r="AC1025" i="39" s="1"/>
  <c r="AD1025" i="39" s="1"/>
  <c r="L1016" i="20"/>
  <c r="AC1006" i="39" s="1"/>
  <c r="AD1006" i="39" s="1"/>
  <c r="L1000" i="20"/>
  <c r="AC990" i="39" s="1"/>
  <c r="AD990" i="39" s="1"/>
  <c r="L984" i="20"/>
  <c r="AC974" i="39" s="1"/>
  <c r="AD974" i="39" s="1"/>
  <c r="L968" i="20"/>
  <c r="AC958" i="39" s="1"/>
  <c r="AD958" i="39" s="1"/>
  <c r="L952" i="20"/>
  <c r="AC942" i="39" s="1"/>
  <c r="AD942" i="39" s="1"/>
  <c r="L936" i="20"/>
  <c r="AC926" i="39" s="1"/>
  <c r="AD926" i="39" s="1"/>
  <c r="L920" i="20"/>
  <c r="AC910" i="39" s="1"/>
  <c r="AD910" i="39" s="1"/>
  <c r="L904" i="20"/>
  <c r="AC894" i="39" s="1"/>
  <c r="AD894" i="39" s="1"/>
  <c r="L63" i="21"/>
  <c r="L47" i="21"/>
  <c r="L31" i="21"/>
  <c r="L15" i="21"/>
  <c r="L1124" i="20"/>
  <c r="AC1114" i="39" s="1"/>
  <c r="AD1114" i="39" s="1"/>
  <c r="L1108" i="20"/>
  <c r="AC1098" i="39" s="1"/>
  <c r="AD1098" i="39" s="1"/>
  <c r="L1092" i="20"/>
  <c r="AC1082" i="39" s="1"/>
  <c r="AD1082" i="39" s="1"/>
  <c r="L1076" i="20"/>
  <c r="AC1066" i="39" s="1"/>
  <c r="AD1066" i="39" s="1"/>
  <c r="L1060" i="20"/>
  <c r="AC1050" i="39" s="1"/>
  <c r="AD1050" i="39" s="1"/>
  <c r="L1044" i="20"/>
  <c r="AC1034" i="39" s="1"/>
  <c r="AD1034" i="39" s="1"/>
  <c r="L1025" i="20"/>
  <c r="AC1015" i="39" s="1"/>
  <c r="AD1015" i="39" s="1"/>
  <c r="L1009" i="20"/>
  <c r="AC999" i="39" s="1"/>
  <c r="AD999" i="39" s="1"/>
  <c r="L993" i="20"/>
  <c r="AC983" i="39" s="1"/>
  <c r="AD983" i="39" s="1"/>
  <c r="L977" i="20"/>
  <c r="AC967" i="39" s="1"/>
  <c r="AD967" i="39" s="1"/>
  <c r="L80" i="21"/>
  <c r="L64" i="21"/>
  <c r="L48" i="21"/>
  <c r="L32" i="21"/>
  <c r="L16" i="21"/>
  <c r="L1121" i="20"/>
  <c r="AC1111" i="39" s="1"/>
  <c r="AD1111" i="39" s="1"/>
  <c r="L1105" i="20"/>
  <c r="AC1095" i="39" s="1"/>
  <c r="AD1095" i="39" s="1"/>
  <c r="L1089" i="20"/>
  <c r="AC1079" i="39" s="1"/>
  <c r="AD1079" i="39" s="1"/>
  <c r="L1073" i="20"/>
  <c r="AC1063" i="39" s="1"/>
  <c r="AD1063" i="39" s="1"/>
  <c r="L1057" i="20"/>
  <c r="AC1047" i="39" s="1"/>
  <c r="AD1047" i="39" s="1"/>
  <c r="L1041" i="20"/>
  <c r="AC1031" i="39" s="1"/>
  <c r="AD1031" i="39" s="1"/>
  <c r="L1018" i="20"/>
  <c r="AC1008" i="39" s="1"/>
  <c r="AD1008" i="39" s="1"/>
  <c r="L1002" i="20"/>
  <c r="AC992" i="39" s="1"/>
  <c r="AD992" i="39" s="1"/>
  <c r="L986" i="20"/>
  <c r="AC976" i="39" s="1"/>
  <c r="AD976" i="39" s="1"/>
  <c r="L970" i="20"/>
  <c r="AC960" i="39" s="1"/>
  <c r="AD960" i="39" s="1"/>
  <c r="L954" i="20"/>
  <c r="AC944" i="39" s="1"/>
  <c r="AD944" i="39" s="1"/>
  <c r="L938" i="20"/>
  <c r="AC928" i="39" s="1"/>
  <c r="AD928" i="39" s="1"/>
  <c r="L918" i="20"/>
  <c r="AC908" i="39" s="1"/>
  <c r="AD908" i="39" s="1"/>
  <c r="L902" i="20"/>
  <c r="AC892" i="39" s="1"/>
  <c r="AD892" i="39" s="1"/>
  <c r="L886" i="20"/>
  <c r="AC876" i="39" s="1"/>
  <c r="AD876" i="39" s="1"/>
  <c r="L870" i="20"/>
  <c r="AC860" i="39" s="1"/>
  <c r="AD860" i="39" s="1"/>
  <c r="L854" i="20"/>
  <c r="AC844" i="39" s="1"/>
  <c r="AD844" i="39" s="1"/>
  <c r="L838" i="20"/>
  <c r="AC828" i="39" s="1"/>
  <c r="AD828" i="39" s="1"/>
  <c r="L65" i="21"/>
  <c r="L49" i="21"/>
  <c r="L33" i="21"/>
  <c r="L17" i="21"/>
  <c r="L1126" i="20"/>
  <c r="AC1116" i="39" s="1"/>
  <c r="AD1116" i="39" s="1"/>
  <c r="L1110" i="20"/>
  <c r="AC1100" i="39" s="1"/>
  <c r="AD1100" i="39" s="1"/>
  <c r="L1094" i="20"/>
  <c r="AC1084" i="39" s="1"/>
  <c r="AD1084" i="39" s="1"/>
  <c r="L1078" i="20"/>
  <c r="AC1068" i="39" s="1"/>
  <c r="AD1068" i="39" s="1"/>
  <c r="L1062" i="20"/>
  <c r="AC1052" i="39" s="1"/>
  <c r="AD1052" i="39" s="1"/>
  <c r="L1046" i="20"/>
  <c r="AC1036" i="39" s="1"/>
  <c r="AD1036" i="39" s="1"/>
  <c r="L1027" i="20"/>
  <c r="AC1017" i="39" s="1"/>
  <c r="AD1017" i="39" s="1"/>
  <c r="L1011" i="20"/>
  <c r="AC1001" i="39" s="1"/>
  <c r="AD1001" i="39" s="1"/>
  <c r="L995" i="20"/>
  <c r="AC985" i="39" s="1"/>
  <c r="AD985" i="39" s="1"/>
  <c r="L979" i="20"/>
  <c r="AC969" i="39" s="1"/>
  <c r="AD969" i="39" s="1"/>
  <c r="L963" i="20"/>
  <c r="AC953" i="39" s="1"/>
  <c r="AD953" i="39" s="1"/>
  <c r="L947" i="20"/>
  <c r="AC937" i="39" s="1"/>
  <c r="AD937" i="39" s="1"/>
  <c r="L931" i="20"/>
  <c r="L915" i="20"/>
  <c r="AC905" i="39" s="1"/>
  <c r="AD905" i="39" s="1"/>
  <c r="L899" i="20"/>
  <c r="AC889" i="39" s="1"/>
  <c r="AD889" i="39" s="1"/>
  <c r="L883" i="20"/>
  <c r="AC873" i="39" s="1"/>
  <c r="AD873" i="39" s="1"/>
  <c r="L867" i="20"/>
  <c r="AC857" i="39" s="1"/>
  <c r="AD857" i="39" s="1"/>
  <c r="L851" i="20"/>
  <c r="AC841" i="39" s="1"/>
  <c r="AD841" i="39" s="1"/>
  <c r="L901" i="20"/>
  <c r="AC891" i="39" s="1"/>
  <c r="AD891" i="39" s="1"/>
  <c r="L723" i="20"/>
  <c r="AC713" i="39" s="1"/>
  <c r="AD713" i="39" s="1"/>
  <c r="L707" i="20"/>
  <c r="AC697" i="39" s="1"/>
  <c r="AD697" i="39" s="1"/>
  <c r="L691" i="20"/>
  <c r="AC681" i="39" s="1"/>
  <c r="AD681" i="39" s="1"/>
  <c r="L675" i="20"/>
  <c r="AC665" i="39" s="1"/>
  <c r="AD665" i="39" s="1"/>
  <c r="L659" i="20"/>
  <c r="AC649" i="39" s="1"/>
  <c r="AD649" i="39" s="1"/>
  <c r="L643" i="20"/>
  <c r="AC633" i="39" s="1"/>
  <c r="AD633" i="39" s="1"/>
  <c r="L627" i="20"/>
  <c r="L612" i="20"/>
  <c r="AC602" i="39" s="1"/>
  <c r="AD602" i="39" s="1"/>
  <c r="L596" i="20"/>
  <c r="AC586" i="39" s="1"/>
  <c r="AD586" i="39" s="1"/>
  <c r="L580" i="20"/>
  <c r="AC570" i="39" s="1"/>
  <c r="AD570" i="39" s="1"/>
  <c r="L564" i="20"/>
  <c r="AC554" i="39" s="1"/>
  <c r="AD554" i="39" s="1"/>
  <c r="L548" i="20"/>
  <c r="AC538" i="39" s="1"/>
  <c r="AD538" i="39" s="1"/>
  <c r="L532" i="20"/>
  <c r="AC522" i="39" s="1"/>
  <c r="AD522" i="39" s="1"/>
  <c r="L517" i="20"/>
  <c r="AC507" i="39" s="1"/>
  <c r="AD507" i="39" s="1"/>
  <c r="L501" i="20"/>
  <c r="AC491" i="39" s="1"/>
  <c r="AD491" i="39" s="1"/>
  <c r="L485" i="20"/>
  <c r="AC475" i="39" s="1"/>
  <c r="AD475" i="39" s="1"/>
  <c r="L469" i="20"/>
  <c r="AC459" i="39" s="1"/>
  <c r="AD459" i="39" s="1"/>
  <c r="L953" i="20"/>
  <c r="AC943" i="39" s="1"/>
  <c r="AD943" i="39" s="1"/>
  <c r="L889" i="20"/>
  <c r="AC879" i="39" s="1"/>
  <c r="AD879" i="39" s="1"/>
  <c r="L873" i="20"/>
  <c r="AC863" i="39" s="1"/>
  <c r="AD863" i="39" s="1"/>
  <c r="L857" i="20"/>
  <c r="AC847" i="39" s="1"/>
  <c r="AD847" i="39" s="1"/>
  <c r="L841" i="20"/>
  <c r="AC831" i="39" s="1"/>
  <c r="AD831" i="39" s="1"/>
  <c r="L716" i="20"/>
  <c r="AC706" i="39" s="1"/>
  <c r="AD706" i="39" s="1"/>
  <c r="L700" i="20"/>
  <c r="AC690" i="39" s="1"/>
  <c r="AD690" i="39" s="1"/>
  <c r="L684" i="20"/>
  <c r="AC674" i="39" s="1"/>
  <c r="AD674" i="39" s="1"/>
  <c r="L668" i="20"/>
  <c r="AC658" i="39" s="1"/>
  <c r="AD658" i="39" s="1"/>
  <c r="L652" i="20"/>
  <c r="AC642" i="39" s="1"/>
  <c r="AD642" i="39" s="1"/>
  <c r="L636" i="20"/>
  <c r="AC626" i="39" s="1"/>
  <c r="AD626" i="39" s="1"/>
  <c r="L621" i="20"/>
  <c r="AC611" i="39" s="1"/>
  <c r="AD611" i="39" s="1"/>
  <c r="L605" i="20"/>
  <c r="AC595" i="39" s="1"/>
  <c r="AD595" i="39" s="1"/>
  <c r="L589" i="20"/>
  <c r="AC579" i="39" s="1"/>
  <c r="AD579" i="39" s="1"/>
  <c r="L573" i="20"/>
  <c r="AC563" i="39" s="1"/>
  <c r="AD563" i="39" s="1"/>
  <c r="L557" i="20"/>
  <c r="AC547" i="39" s="1"/>
  <c r="AD547" i="39" s="1"/>
  <c r="L541" i="20"/>
  <c r="AC531" i="39" s="1"/>
  <c r="AD531" i="39" s="1"/>
  <c r="L522" i="20"/>
  <c r="AC512" i="39" s="1"/>
  <c r="AD512" i="39" s="1"/>
  <c r="L506" i="20"/>
  <c r="AC496" i="39" s="1"/>
  <c r="AD496" i="39" s="1"/>
  <c r="L909" i="20"/>
  <c r="AC899" i="39" s="1"/>
  <c r="AD899" i="39" s="1"/>
  <c r="L844" i="20"/>
  <c r="AC834" i="39" s="1"/>
  <c r="AD834" i="39" s="1"/>
  <c r="L805" i="20"/>
  <c r="AC795" i="39" s="1"/>
  <c r="AD795" i="39" s="1"/>
  <c r="L721" i="20"/>
  <c r="AC711" i="39" s="1"/>
  <c r="AD711" i="39" s="1"/>
  <c r="L705" i="20"/>
  <c r="AC695" i="39" s="1"/>
  <c r="AD695" i="39" s="1"/>
  <c r="L689" i="20"/>
  <c r="AC679" i="39" s="1"/>
  <c r="AD679" i="39" s="1"/>
  <c r="L673" i="20"/>
  <c r="AC663" i="39" s="1"/>
  <c r="AD663" i="39" s="1"/>
  <c r="L657" i="20"/>
  <c r="AC647" i="39" s="1"/>
  <c r="AD647" i="39" s="1"/>
  <c r="L641" i="20"/>
  <c r="AC631" i="39" s="1"/>
  <c r="AD631" i="39" s="1"/>
  <c r="L622" i="20"/>
  <c r="AC612" i="39" s="1"/>
  <c r="AD612" i="39" s="1"/>
  <c r="L606" i="20"/>
  <c r="AC596" i="39" s="1"/>
  <c r="AD596" i="39" s="1"/>
  <c r="L590" i="20"/>
  <c r="AC580" i="39" s="1"/>
  <c r="AD580" i="39" s="1"/>
  <c r="L574" i="20"/>
  <c r="AC564" i="39" s="1"/>
  <c r="AD564" i="39" s="1"/>
  <c r="L558" i="20"/>
  <c r="AC548" i="39" s="1"/>
  <c r="AD548" i="39" s="1"/>
  <c r="L542" i="20"/>
  <c r="AC532" i="39" s="1"/>
  <c r="AD532" i="39" s="1"/>
  <c r="L961" i="20"/>
  <c r="AC951" i="39" s="1"/>
  <c r="AD951" i="39" s="1"/>
  <c r="L885" i="20"/>
  <c r="AC875" i="39" s="1"/>
  <c r="AD875" i="39" s="1"/>
  <c r="L869" i="20"/>
  <c r="AC859" i="39" s="1"/>
  <c r="AD859" i="39" s="1"/>
  <c r="L853" i="20"/>
  <c r="AC843" i="39" s="1"/>
  <c r="AD843" i="39" s="1"/>
  <c r="L833" i="20"/>
  <c r="AC823" i="39" s="1"/>
  <c r="AD823" i="39" s="1"/>
  <c r="L807" i="20"/>
  <c r="AC797" i="39" s="1"/>
  <c r="AD797" i="39" s="1"/>
  <c r="L754" i="20"/>
  <c r="AC744" i="39" s="1"/>
  <c r="AD744" i="39" s="1"/>
  <c r="L682" i="20"/>
  <c r="AC672" i="39" s="1"/>
  <c r="AD672" i="39" s="1"/>
  <c r="L611" i="20"/>
  <c r="AC601" i="39" s="1"/>
  <c r="AD601" i="39" s="1"/>
  <c r="L547" i="20"/>
  <c r="AC537" i="39" s="1"/>
  <c r="AD537" i="39" s="1"/>
  <c r="L512" i="20"/>
  <c r="AC502" i="39" s="1"/>
  <c r="AD502" i="39" s="1"/>
  <c r="L491" i="20"/>
  <c r="AC481" i="39" s="1"/>
  <c r="AD481" i="39" s="1"/>
  <c r="L462" i="20"/>
  <c r="AC452" i="39" s="1"/>
  <c r="AD452" i="39" s="1"/>
  <c r="L449" i="20"/>
  <c r="AC439" i="39" s="1"/>
  <c r="AD439" i="39" s="1"/>
  <c r="L433" i="20"/>
  <c r="AC423" i="39" s="1"/>
  <c r="AD423" i="39" s="1"/>
  <c r="L411" i="20"/>
  <c r="AC401" i="39" s="1"/>
  <c r="AD401" i="39" s="1"/>
  <c r="L395" i="20"/>
  <c r="AC385" i="39" s="1"/>
  <c r="AD385" i="39" s="1"/>
  <c r="L379" i="20"/>
  <c r="AC369" i="39" s="1"/>
  <c r="AD369" i="39" s="1"/>
  <c r="L363" i="20"/>
  <c r="AC353" i="39" s="1"/>
  <c r="AD353" i="39" s="1"/>
  <c r="L347" i="20"/>
  <c r="AC337" i="39" s="1"/>
  <c r="AD337" i="39" s="1"/>
  <c r="L331" i="20"/>
  <c r="AC321" i="39" s="1"/>
  <c r="AD321" i="39" s="1"/>
  <c r="L315" i="20"/>
  <c r="AC305" i="39" s="1"/>
  <c r="AD305" i="39" s="1"/>
  <c r="L299" i="20"/>
  <c r="AC289" i="39" s="1"/>
  <c r="AD289" i="39" s="1"/>
  <c r="L283" i="20"/>
  <c r="AC273" i="39" s="1"/>
  <c r="AD273" i="39" s="1"/>
  <c r="L267" i="20"/>
  <c r="AC257" i="39" s="1"/>
  <c r="AD257" i="39" s="1"/>
  <c r="L251" i="20"/>
  <c r="AC241" i="39" s="1"/>
  <c r="AD241" i="39" s="1"/>
  <c r="L235" i="20"/>
  <c r="AC225" i="39" s="1"/>
  <c r="AD225" i="39" s="1"/>
  <c r="L710" i="20"/>
  <c r="AC700" i="39" s="1"/>
  <c r="AD700" i="39" s="1"/>
  <c r="L646" i="20"/>
  <c r="AC636" i="39" s="1"/>
  <c r="AD636" i="39" s="1"/>
  <c r="L591" i="20"/>
  <c r="AC581" i="39" s="1"/>
  <c r="AD581" i="39" s="1"/>
  <c r="L527" i="20"/>
  <c r="L482" i="20"/>
  <c r="AC472" i="39" s="1"/>
  <c r="AD472" i="39" s="1"/>
  <c r="L464" i="20"/>
  <c r="AC454" i="39" s="1"/>
  <c r="AD454" i="39" s="1"/>
  <c r="L446" i="20"/>
  <c r="AC436" i="39" s="1"/>
  <c r="AD436" i="39" s="1"/>
  <c r="L430" i="20"/>
  <c r="AC420" i="39" s="1"/>
  <c r="AD420" i="39" s="1"/>
  <c r="L408" i="20"/>
  <c r="AC398" i="39" s="1"/>
  <c r="AD398" i="39" s="1"/>
  <c r="L392" i="20"/>
  <c r="AC382" i="39" s="1"/>
  <c r="AD382" i="39" s="1"/>
  <c r="L376" i="20"/>
  <c r="AC366" i="39" s="1"/>
  <c r="AD366" i="39" s="1"/>
  <c r="L360" i="20"/>
  <c r="AC350" i="39" s="1"/>
  <c r="AD350" i="39" s="1"/>
  <c r="L344" i="20"/>
  <c r="AC334" i="39" s="1"/>
  <c r="AD334" i="39" s="1"/>
  <c r="L328" i="20"/>
  <c r="AC318" i="39" s="1"/>
  <c r="AD318" i="39" s="1"/>
  <c r="L312" i="20"/>
  <c r="AC302" i="39" s="1"/>
  <c r="AD302" i="39" s="1"/>
  <c r="L296" i="20"/>
  <c r="AC286" i="39" s="1"/>
  <c r="AD286" i="39" s="1"/>
  <c r="L280" i="20"/>
  <c r="AC270" i="39" s="1"/>
  <c r="AD270" i="39" s="1"/>
  <c r="L264" i="20"/>
  <c r="AC254" i="39" s="1"/>
  <c r="AD254" i="39" s="1"/>
  <c r="L248" i="20"/>
  <c r="AC238" i="39" s="1"/>
  <c r="AD238" i="39" s="1"/>
  <c r="L232" i="20"/>
  <c r="AC222" i="39" s="1"/>
  <c r="AD222" i="39" s="1"/>
  <c r="L706" i="20"/>
  <c r="AC696" i="39" s="1"/>
  <c r="AD696" i="39" s="1"/>
  <c r="L642" i="20"/>
  <c r="AC632" i="39" s="1"/>
  <c r="AD632" i="39" s="1"/>
  <c r="L571" i="20"/>
  <c r="AC561" i="39" s="1"/>
  <c r="AD561" i="39" s="1"/>
  <c r="L523" i="20"/>
  <c r="AC513" i="39" s="1"/>
  <c r="AD513" i="39" s="1"/>
  <c r="L507" i="20"/>
  <c r="AC497" i="39" s="1"/>
  <c r="AD497" i="39" s="1"/>
  <c r="L486" i="20"/>
  <c r="AC476" i="39" s="1"/>
  <c r="AD476" i="39" s="1"/>
  <c r="L468" i="20"/>
  <c r="AC458" i="39" s="1"/>
  <c r="AD458" i="39" s="1"/>
  <c r="L447" i="20"/>
  <c r="AC437" i="39" s="1"/>
  <c r="AD437" i="39" s="1"/>
  <c r="L431" i="20"/>
  <c r="AC421" i="39" s="1"/>
  <c r="AD421" i="39" s="1"/>
  <c r="L409" i="20"/>
  <c r="AC399" i="39" s="1"/>
  <c r="AD399" i="39" s="1"/>
  <c r="L393" i="20"/>
  <c r="AC383" i="39" s="1"/>
  <c r="AD383" i="39" s="1"/>
  <c r="L377" i="20"/>
  <c r="AC367" i="39" s="1"/>
  <c r="AD367" i="39" s="1"/>
  <c r="L361" i="20"/>
  <c r="AC351" i="39" s="1"/>
  <c r="AD351" i="39" s="1"/>
  <c r="L345" i="20"/>
  <c r="AC335" i="39" s="1"/>
  <c r="AD335" i="39" s="1"/>
  <c r="L329" i="20"/>
  <c r="AC319" i="39" s="1"/>
  <c r="AD319" i="39" s="1"/>
  <c r="L309" i="20"/>
  <c r="AC299" i="39" s="1"/>
  <c r="AD299" i="39" s="1"/>
  <c r="L293" i="20"/>
  <c r="AC283" i="39" s="1"/>
  <c r="AD283" i="39" s="1"/>
  <c r="L277" i="20"/>
  <c r="AC267" i="39" s="1"/>
  <c r="AD267" i="39" s="1"/>
  <c r="L261" i="20"/>
  <c r="AC251" i="39" s="1"/>
  <c r="AD251" i="39" s="1"/>
  <c r="L245" i="20"/>
  <c r="AC235" i="39" s="1"/>
  <c r="AD235" i="39" s="1"/>
  <c r="L229" i="20"/>
  <c r="AC219" i="39" s="1"/>
  <c r="AD219" i="39" s="1"/>
  <c r="L750" i="20"/>
  <c r="AC740" i="39" s="1"/>
  <c r="AD740" i="39" s="1"/>
  <c r="L686" i="20"/>
  <c r="AC676" i="39" s="1"/>
  <c r="AD676" i="39" s="1"/>
  <c r="L615" i="20"/>
  <c r="AC605" i="39" s="1"/>
  <c r="AD605" i="39" s="1"/>
  <c r="L551" i="20"/>
  <c r="AC541" i="39" s="1"/>
  <c r="AD541" i="39" s="1"/>
  <c r="L490" i="20"/>
  <c r="AC480" i="39" s="1"/>
  <c r="AD480" i="39" s="1"/>
  <c r="L472" i="20"/>
  <c r="AC462" i="39" s="1"/>
  <c r="AD462" i="39" s="1"/>
  <c r="L452" i="20"/>
  <c r="AC442" i="39" s="1"/>
  <c r="AD442" i="39" s="1"/>
  <c r="L436" i="20"/>
  <c r="AC426" i="39" s="1"/>
  <c r="AD426" i="39" s="1"/>
  <c r="L414" i="20"/>
  <c r="AC404" i="39" s="1"/>
  <c r="AD404" i="39" s="1"/>
  <c r="L398" i="20"/>
  <c r="AC388" i="39" s="1"/>
  <c r="AD388" i="39" s="1"/>
  <c r="L382" i="20"/>
  <c r="AC372" i="39" s="1"/>
  <c r="AD372" i="39" s="1"/>
  <c r="L366" i="20"/>
  <c r="AC356" i="39" s="1"/>
  <c r="AD356" i="39" s="1"/>
  <c r="L350" i="20"/>
  <c r="AC340" i="39" s="1"/>
  <c r="AD340" i="39" s="1"/>
  <c r="L334" i="20"/>
  <c r="AC324" i="39" s="1"/>
  <c r="AD324" i="39" s="1"/>
  <c r="L318" i="20"/>
  <c r="AC308" i="39" s="1"/>
  <c r="AD308" i="39" s="1"/>
  <c r="L302" i="20"/>
  <c r="AC292" i="39" s="1"/>
  <c r="AD292" i="39" s="1"/>
  <c r="L286" i="20"/>
  <c r="AC276" i="39" s="1"/>
  <c r="AD276" i="39" s="1"/>
  <c r="L270" i="20"/>
  <c r="AC260" i="39" s="1"/>
  <c r="AD260" i="39" s="1"/>
  <c r="L254" i="20"/>
  <c r="AC244" i="39" s="1"/>
  <c r="AD244" i="39" s="1"/>
  <c r="L238" i="20"/>
  <c r="AC228" i="39" s="1"/>
  <c r="AD228" i="39" s="1"/>
  <c r="L222" i="20"/>
  <c r="K7" i="14"/>
  <c r="X11" i="41"/>
  <c r="L38" i="20"/>
  <c r="AC28" i="39" s="1"/>
  <c r="AD28" i="39" s="1"/>
  <c r="L70" i="20"/>
  <c r="L102" i="20"/>
  <c r="L126" i="20"/>
  <c r="L20" i="20"/>
  <c r="AC10" i="39" s="1"/>
  <c r="AD10" i="39" s="1"/>
  <c r="L52" i="20"/>
  <c r="L84" i="20"/>
  <c r="AC74" i="39" s="1"/>
  <c r="AD74" i="39" s="1"/>
  <c r="L116" i="20"/>
  <c r="L148" i="20"/>
  <c r="L304" i="22"/>
  <c r="L243" i="22"/>
  <c r="L217" i="22"/>
  <c r="L209" i="22"/>
  <c r="L213" i="22"/>
  <c r="L168" i="22"/>
  <c r="L136" i="22"/>
  <c r="L158" i="22"/>
  <c r="L150" i="22"/>
  <c r="L96" i="22"/>
  <c r="L794" i="21"/>
  <c r="L778" i="21"/>
  <c r="L762" i="21"/>
  <c r="L746" i="21"/>
  <c r="L730" i="21"/>
  <c r="L714" i="21"/>
  <c r="L698" i="21"/>
  <c r="L803" i="21"/>
  <c r="L787" i="21"/>
  <c r="L771" i="21"/>
  <c r="L755" i="21"/>
  <c r="L739" i="21"/>
  <c r="L723" i="21"/>
  <c r="L707" i="21"/>
  <c r="L691" i="21"/>
  <c r="L675" i="21"/>
  <c r="L41" i="22"/>
  <c r="L25" i="22"/>
  <c r="L800" i="21"/>
  <c r="L784" i="21"/>
  <c r="L768" i="21"/>
  <c r="L752" i="21"/>
  <c r="L736" i="21"/>
  <c r="L720" i="21"/>
  <c r="L700" i="21"/>
  <c r="L797" i="21"/>
  <c r="L781" i="21"/>
  <c r="L765" i="21"/>
  <c r="L749" i="21"/>
  <c r="L733" i="21"/>
  <c r="L717" i="21"/>
  <c r="L701" i="21"/>
  <c r="L685" i="21"/>
  <c r="L696" i="21"/>
  <c r="L663" i="21"/>
  <c r="L647" i="21"/>
  <c r="L631" i="21"/>
  <c r="L615" i="21"/>
  <c r="L599" i="21"/>
  <c r="L583" i="21"/>
  <c r="L567" i="21"/>
  <c r="L551" i="21"/>
  <c r="L535" i="21"/>
  <c r="L519" i="21"/>
  <c r="L503" i="21"/>
  <c r="L487" i="21"/>
  <c r="L680" i="21"/>
  <c r="L656" i="21"/>
  <c r="L640" i="21"/>
  <c r="L624" i="21"/>
  <c r="L604" i="21"/>
  <c r="L588" i="21"/>
  <c r="L572" i="21"/>
  <c r="L556" i="21"/>
  <c r="L540" i="21"/>
  <c r="L524" i="21"/>
  <c r="L504" i="21"/>
  <c r="L488" i="21"/>
  <c r="L688" i="21"/>
  <c r="L670" i="21"/>
  <c r="L657" i="21"/>
  <c r="L641" i="21"/>
  <c r="L625" i="21"/>
  <c r="L609" i="21"/>
  <c r="L593" i="21"/>
  <c r="L577" i="21"/>
  <c r="L561" i="21"/>
  <c r="L545" i="21"/>
  <c r="L529" i="21"/>
  <c r="L676" i="21"/>
  <c r="L654" i="21"/>
  <c r="L638" i="21"/>
  <c r="L622" i="21"/>
  <c r="L606" i="21"/>
  <c r="L590" i="21"/>
  <c r="L574" i="21"/>
  <c r="L558" i="21"/>
  <c r="L542" i="21"/>
  <c r="L526" i="21"/>
  <c r="L510" i="21"/>
  <c r="L494" i="21"/>
  <c r="L478" i="21"/>
  <c r="L472" i="21"/>
  <c r="L456" i="21"/>
  <c r="L440" i="21"/>
  <c r="L424" i="21"/>
  <c r="L404" i="21"/>
  <c r="L388" i="21"/>
  <c r="L372" i="21"/>
  <c r="L356" i="21"/>
  <c r="L340" i="21"/>
  <c r="L324" i="21"/>
  <c r="L304" i="21"/>
  <c r="L288" i="21"/>
  <c r="L493" i="21"/>
  <c r="L465" i="21"/>
  <c r="L449" i="21"/>
  <c r="L433" i="21"/>
  <c r="L417" i="21"/>
  <c r="L401" i="21"/>
  <c r="L385" i="21"/>
  <c r="L369" i="21"/>
  <c r="L353" i="21"/>
  <c r="L337" i="21"/>
  <c r="L321" i="21"/>
  <c r="L305" i="21"/>
  <c r="L289" i="21"/>
  <c r="L505" i="21"/>
  <c r="L466" i="21"/>
  <c r="L450" i="21"/>
  <c r="L434" i="21"/>
  <c r="L418" i="21"/>
  <c r="L402" i="21"/>
  <c r="L386" i="21"/>
  <c r="L370" i="21"/>
  <c r="L354" i="21"/>
  <c r="L338" i="21"/>
  <c r="L322" i="21"/>
  <c r="L306" i="21"/>
  <c r="L290" i="21"/>
  <c r="L517" i="21"/>
  <c r="L471" i="21"/>
  <c r="L455" i="21"/>
  <c r="L439" i="21"/>
  <c r="L423" i="21"/>
  <c r="L407" i="21"/>
  <c r="L391" i="21"/>
  <c r="L375" i="21"/>
  <c r="L359" i="21"/>
  <c r="L343" i="21"/>
  <c r="L327" i="21"/>
  <c r="L311" i="21"/>
  <c r="L295" i="21"/>
  <c r="L279" i="21"/>
  <c r="L261" i="21"/>
  <c r="L245" i="21"/>
  <c r="L229" i="21"/>
  <c r="L213" i="21"/>
  <c r="L197" i="21"/>
  <c r="L181" i="21"/>
  <c r="L165" i="21"/>
  <c r="L149" i="21"/>
  <c r="L133" i="21"/>
  <c r="L117" i="21"/>
  <c r="L101" i="21"/>
  <c r="L85" i="21"/>
  <c r="L69" i="21"/>
  <c r="L262" i="21"/>
  <c r="L246" i="21"/>
  <c r="L230" i="21"/>
  <c r="L214" i="21"/>
  <c r="L198" i="21"/>
  <c r="L182" i="21"/>
  <c r="L166" i="21"/>
  <c r="L150" i="21"/>
  <c r="L134" i="21"/>
  <c r="L118" i="21"/>
  <c r="L102" i="21"/>
  <c r="L86" i="21"/>
  <c r="L70" i="21"/>
  <c r="L263" i="21"/>
  <c r="L247" i="21"/>
  <c r="L231" i="21"/>
  <c r="L215" i="21"/>
  <c r="L199" i="21"/>
  <c r="L183" i="21"/>
  <c r="L167" i="21"/>
  <c r="L151" i="21"/>
  <c r="L135" i="21"/>
  <c r="L119" i="21"/>
  <c r="L103" i="21"/>
  <c r="L87" i="21"/>
  <c r="L264" i="21"/>
  <c r="L248" i="21"/>
  <c r="L232" i="21"/>
  <c r="L216" i="21"/>
  <c r="L196" i="21"/>
  <c r="L180" i="21"/>
  <c r="L164" i="21"/>
  <c r="L148" i="21"/>
  <c r="L132" i="21"/>
  <c r="L116" i="21"/>
  <c r="L96" i="21"/>
  <c r="L83" i="21"/>
  <c r="L66" i="21"/>
  <c r="L50" i="21"/>
  <c r="L34" i="21"/>
  <c r="L18" i="21"/>
  <c r="L1127" i="20"/>
  <c r="AC1117" i="39" s="1"/>
  <c r="AD1117" i="39" s="1"/>
  <c r="L1111" i="20"/>
  <c r="AC1101" i="39" s="1"/>
  <c r="AD1101" i="39" s="1"/>
  <c r="L1095" i="20"/>
  <c r="AC1085" i="39" s="1"/>
  <c r="AD1085" i="39" s="1"/>
  <c r="L1079" i="20"/>
  <c r="AC1069" i="39" s="1"/>
  <c r="AD1069" i="39" s="1"/>
  <c r="L1063" i="20"/>
  <c r="AC1053" i="39" s="1"/>
  <c r="AD1053" i="39" s="1"/>
  <c r="L1047" i="20"/>
  <c r="AC1037" i="39" s="1"/>
  <c r="AD1037" i="39" s="1"/>
  <c r="L1028" i="20"/>
  <c r="AC1018" i="39" s="1"/>
  <c r="AD1018" i="39" s="1"/>
  <c r="L1012" i="20"/>
  <c r="AC1002" i="39" s="1"/>
  <c r="AD1002" i="39" s="1"/>
  <c r="L996" i="20"/>
  <c r="AC986" i="39" s="1"/>
  <c r="AD986" i="39" s="1"/>
  <c r="L980" i="20"/>
  <c r="AC970" i="39" s="1"/>
  <c r="AD970" i="39" s="1"/>
  <c r="L964" i="20"/>
  <c r="AC954" i="39" s="1"/>
  <c r="AD954" i="39" s="1"/>
  <c r="L948" i="20"/>
  <c r="AC938" i="39" s="1"/>
  <c r="AD938" i="39" s="1"/>
  <c r="L932" i="20"/>
  <c r="AC922" i="39" s="1"/>
  <c r="AD922" i="39" s="1"/>
  <c r="L916" i="20"/>
  <c r="AC906" i="39" s="1"/>
  <c r="AD906" i="39" s="1"/>
  <c r="L900" i="20"/>
  <c r="AC890" i="39" s="1"/>
  <c r="AD890" i="39" s="1"/>
  <c r="L59" i="21"/>
  <c r="L43" i="21"/>
  <c r="L27" i="21"/>
  <c r="L11" i="21"/>
  <c r="L1120" i="20"/>
  <c r="AC1110" i="39" s="1"/>
  <c r="AD1110" i="39" s="1"/>
  <c r="L1104" i="20"/>
  <c r="AC1094" i="39" s="1"/>
  <c r="AD1094" i="39" s="1"/>
  <c r="L1088" i="20"/>
  <c r="AC1078" i="39" s="1"/>
  <c r="AD1078" i="39" s="1"/>
  <c r="L1072" i="20"/>
  <c r="AC1062" i="39" s="1"/>
  <c r="AD1062" i="39" s="1"/>
  <c r="L1056" i="20"/>
  <c r="AC1046" i="39" s="1"/>
  <c r="AD1046" i="39" s="1"/>
  <c r="L1040" i="20"/>
  <c r="AC1030" i="39" s="1"/>
  <c r="AD1030" i="39" s="1"/>
  <c r="L1021" i="20"/>
  <c r="AC1011" i="39" s="1"/>
  <c r="AD1011" i="39" s="1"/>
  <c r="L1005" i="20"/>
  <c r="AC995" i="39" s="1"/>
  <c r="AD995" i="39" s="1"/>
  <c r="L989" i="20"/>
  <c r="AC979" i="39" s="1"/>
  <c r="AD979" i="39" s="1"/>
  <c r="L973" i="20"/>
  <c r="AC963" i="39" s="1"/>
  <c r="AD963" i="39" s="1"/>
  <c r="L79" i="21"/>
  <c r="L60" i="21"/>
  <c r="L44" i="21"/>
  <c r="L28" i="21"/>
  <c r="L12" i="21"/>
  <c r="L1117" i="20"/>
  <c r="AC1107" i="39" s="1"/>
  <c r="AD1107" i="39" s="1"/>
  <c r="L1101" i="20"/>
  <c r="AC1091" i="39" s="1"/>
  <c r="AD1091" i="39" s="1"/>
  <c r="L1085" i="20"/>
  <c r="AC1075" i="39" s="1"/>
  <c r="AD1075" i="39" s="1"/>
  <c r="L1069" i="20"/>
  <c r="AC1059" i="39" s="1"/>
  <c r="AD1059" i="39" s="1"/>
  <c r="L1053" i="20"/>
  <c r="AC1043" i="39" s="1"/>
  <c r="AD1043" i="39" s="1"/>
  <c r="L1037" i="20"/>
  <c r="AC1027" i="39" s="1"/>
  <c r="AD1027" i="39" s="1"/>
  <c r="L1014" i="20"/>
  <c r="AC1004" i="39" s="1"/>
  <c r="AD1004" i="39" s="1"/>
  <c r="L998" i="20"/>
  <c r="AC988" i="39" s="1"/>
  <c r="AD988" i="39" s="1"/>
  <c r="L982" i="20"/>
  <c r="AC972" i="39" s="1"/>
  <c r="AD972" i="39" s="1"/>
  <c r="L966" i="20"/>
  <c r="AC956" i="39" s="1"/>
  <c r="AD956" i="39" s="1"/>
  <c r="L950" i="20"/>
  <c r="AC940" i="39" s="1"/>
  <c r="AD940" i="39" s="1"/>
  <c r="L934" i="20"/>
  <c r="AC924" i="39" s="1"/>
  <c r="AD924" i="39" s="1"/>
  <c r="L914" i="20"/>
  <c r="AC904" i="39" s="1"/>
  <c r="AD904" i="39" s="1"/>
  <c r="L898" i="20"/>
  <c r="AC888" i="39" s="1"/>
  <c r="AD888" i="39" s="1"/>
  <c r="L882" i="20"/>
  <c r="AC872" i="39" s="1"/>
  <c r="AD872" i="39" s="1"/>
  <c r="L866" i="20"/>
  <c r="AC856" i="39" s="1"/>
  <c r="AD856" i="39" s="1"/>
  <c r="L850" i="20"/>
  <c r="AC840" i="39" s="1"/>
  <c r="AD840" i="39" s="1"/>
  <c r="L834" i="20"/>
  <c r="AC824" i="39" s="1"/>
  <c r="AD824" i="39" s="1"/>
  <c r="L61" i="21"/>
  <c r="L45" i="21"/>
  <c r="L29" i="21"/>
  <c r="L13" i="21"/>
  <c r="L1122" i="20"/>
  <c r="AC1112" i="39" s="1"/>
  <c r="AD1112" i="39" s="1"/>
  <c r="L1106" i="20"/>
  <c r="AC1096" i="39" s="1"/>
  <c r="AD1096" i="39" s="1"/>
  <c r="L1090" i="20"/>
  <c r="AC1080" i="39" s="1"/>
  <c r="AD1080" i="39" s="1"/>
  <c r="L1074" i="20"/>
  <c r="AC1064" i="39" s="1"/>
  <c r="AD1064" i="39" s="1"/>
  <c r="L1058" i="20"/>
  <c r="AC1048" i="39" s="1"/>
  <c r="AD1048" i="39" s="1"/>
  <c r="L1042" i="20"/>
  <c r="AC1032" i="39" s="1"/>
  <c r="AD1032" i="39" s="1"/>
  <c r="L1023" i="20"/>
  <c r="AC1013" i="39" s="1"/>
  <c r="AD1013" i="39" s="1"/>
  <c r="L1007" i="20"/>
  <c r="AC997" i="39" s="1"/>
  <c r="AD997" i="39" s="1"/>
  <c r="L991" i="20"/>
  <c r="AC981" i="39" s="1"/>
  <c r="AD981" i="39" s="1"/>
  <c r="L975" i="20"/>
  <c r="AC965" i="39" s="1"/>
  <c r="AD965" i="39" s="1"/>
  <c r="L959" i="20"/>
  <c r="AC949" i="39" s="1"/>
  <c r="AD949" i="39" s="1"/>
  <c r="L943" i="20"/>
  <c r="AC933" i="39" s="1"/>
  <c r="AD933" i="39" s="1"/>
  <c r="L927" i="20"/>
  <c r="AC917" i="39" s="1"/>
  <c r="AD917" i="39" s="1"/>
  <c r="L911" i="20"/>
  <c r="AC901" i="39" s="1"/>
  <c r="AD901" i="39" s="1"/>
  <c r="L895" i="20"/>
  <c r="AC885" i="39" s="1"/>
  <c r="AD885" i="39" s="1"/>
  <c r="L879" i="20"/>
  <c r="AC869" i="39" s="1"/>
  <c r="AD869" i="39" s="1"/>
  <c r="L863" i="20"/>
  <c r="AC853" i="39" s="1"/>
  <c r="AD853" i="39" s="1"/>
  <c r="L957" i="20"/>
  <c r="AC947" i="39" s="1"/>
  <c r="AD947" i="39" s="1"/>
  <c r="L839" i="20"/>
  <c r="AC829" i="39" s="1"/>
  <c r="AD829" i="39" s="1"/>
  <c r="L719" i="20"/>
  <c r="AC709" i="39" s="1"/>
  <c r="AD709" i="39" s="1"/>
  <c r="L703" i="20"/>
  <c r="AC693" i="39" s="1"/>
  <c r="AD693" i="39" s="1"/>
  <c r="L687" i="20"/>
  <c r="AC677" i="39" s="1"/>
  <c r="AD677" i="39" s="1"/>
  <c r="L671" i="20"/>
  <c r="AC661" i="39" s="1"/>
  <c r="AD661" i="39" s="1"/>
  <c r="L655" i="20"/>
  <c r="AC645" i="39" s="1"/>
  <c r="AD645" i="39" s="1"/>
  <c r="L639" i="20"/>
  <c r="AC629" i="39" s="1"/>
  <c r="AD629" i="39" s="1"/>
  <c r="L624" i="20"/>
  <c r="AC614" i="39" s="1"/>
  <c r="AD614" i="39" s="1"/>
  <c r="L608" i="20"/>
  <c r="AC598" i="39" s="1"/>
  <c r="AD598" i="39" s="1"/>
  <c r="L592" i="20"/>
  <c r="AC582" i="39" s="1"/>
  <c r="AD582" i="39" s="1"/>
  <c r="L576" i="20"/>
  <c r="AC566" i="39" s="1"/>
  <c r="AD566" i="39" s="1"/>
  <c r="L560" i="20"/>
  <c r="AC550" i="39" s="1"/>
  <c r="AD550" i="39" s="1"/>
  <c r="L544" i="20"/>
  <c r="AC534" i="39" s="1"/>
  <c r="AD534" i="39" s="1"/>
  <c r="L528" i="20"/>
  <c r="AC518" i="39" s="1"/>
  <c r="AD518" i="39" s="1"/>
  <c r="L513" i="20"/>
  <c r="AC503" i="39" s="1"/>
  <c r="AD503" i="39" s="1"/>
  <c r="L497" i="20"/>
  <c r="AC487" i="39" s="1"/>
  <c r="AD487" i="39" s="1"/>
  <c r="L481" i="20"/>
  <c r="AC471" i="39" s="1"/>
  <c r="AD471" i="39" s="1"/>
  <c r="L465" i="20"/>
  <c r="AC455" i="39" s="1"/>
  <c r="AD455" i="39" s="1"/>
  <c r="L937" i="20"/>
  <c r="AC927" i="39" s="1"/>
  <c r="AD927" i="39" s="1"/>
  <c r="L888" i="20"/>
  <c r="AC878" i="39" s="1"/>
  <c r="AD878" i="39" s="1"/>
  <c r="L872" i="20"/>
  <c r="AC862" i="39" s="1"/>
  <c r="AD862" i="39" s="1"/>
  <c r="L856" i="20"/>
  <c r="AC846" i="39" s="1"/>
  <c r="AD846" i="39" s="1"/>
  <c r="L840" i="20"/>
  <c r="AC830" i="39" s="1"/>
  <c r="AD830" i="39" s="1"/>
  <c r="L712" i="20"/>
  <c r="AC702" i="39" s="1"/>
  <c r="AD702" i="39" s="1"/>
  <c r="L696" i="20"/>
  <c r="AC686" i="39" s="1"/>
  <c r="AD686" i="39" s="1"/>
  <c r="L680" i="20"/>
  <c r="AC670" i="39" s="1"/>
  <c r="AD670" i="39" s="1"/>
  <c r="L664" i="20"/>
  <c r="AC654" i="39" s="1"/>
  <c r="AD654" i="39" s="1"/>
  <c r="L648" i="20"/>
  <c r="AC638" i="39" s="1"/>
  <c r="AD638" i="39" s="1"/>
  <c r="L632" i="20"/>
  <c r="AC622" i="39" s="1"/>
  <c r="AD622" i="39" s="1"/>
  <c r="L617" i="20"/>
  <c r="AC607" i="39" s="1"/>
  <c r="AD607" i="39" s="1"/>
  <c r="L601" i="20"/>
  <c r="AC591" i="39" s="1"/>
  <c r="AD591" i="39" s="1"/>
  <c r="L585" i="20"/>
  <c r="AC575" i="39" s="1"/>
  <c r="AD575" i="39" s="1"/>
  <c r="L569" i="20"/>
  <c r="AC559" i="39" s="1"/>
  <c r="AD559" i="39" s="1"/>
  <c r="L553" i="20"/>
  <c r="AC543" i="39" s="1"/>
  <c r="AD543" i="39" s="1"/>
  <c r="L537" i="20"/>
  <c r="AC527" i="39" s="1"/>
  <c r="AD527" i="39" s="1"/>
  <c r="L518" i="20"/>
  <c r="AC508" i="39" s="1"/>
  <c r="AD508" i="39" s="1"/>
  <c r="L949" i="20"/>
  <c r="AC939" i="39" s="1"/>
  <c r="AD939" i="39" s="1"/>
  <c r="L893" i="20"/>
  <c r="AC883" i="39" s="1"/>
  <c r="AD883" i="39" s="1"/>
  <c r="L831" i="20"/>
  <c r="AC821" i="39" s="1"/>
  <c r="AD821" i="39" s="1"/>
  <c r="L797" i="20"/>
  <c r="AC787" i="39" s="1"/>
  <c r="AD787" i="39" s="1"/>
  <c r="L717" i="20"/>
  <c r="AC707" i="39" s="1"/>
  <c r="AD707" i="39" s="1"/>
  <c r="L701" i="20"/>
  <c r="AC691" i="39" s="1"/>
  <c r="AD691" i="39" s="1"/>
  <c r="L685" i="20"/>
  <c r="AC675" i="39" s="1"/>
  <c r="AD675" i="39" s="1"/>
  <c r="L669" i="20"/>
  <c r="AC659" i="39" s="1"/>
  <c r="AD659" i="39" s="1"/>
  <c r="L653" i="20"/>
  <c r="AC643" i="39" s="1"/>
  <c r="AD643" i="39" s="1"/>
  <c r="L637" i="20"/>
  <c r="AC627" i="39" s="1"/>
  <c r="AD627" i="39" s="1"/>
  <c r="L618" i="20"/>
  <c r="AC608" i="39" s="1"/>
  <c r="AD608" i="39" s="1"/>
  <c r="L602" i="20"/>
  <c r="AC592" i="39" s="1"/>
  <c r="AD592" i="39" s="1"/>
  <c r="L586" i="20"/>
  <c r="AC576" i="39" s="1"/>
  <c r="AD576" i="39" s="1"/>
  <c r="L570" i="20"/>
  <c r="AC560" i="39" s="1"/>
  <c r="AD560" i="39" s="1"/>
  <c r="L554" i="20"/>
  <c r="AC544" i="39" s="1"/>
  <c r="AD544" i="39" s="1"/>
  <c r="L538" i="20"/>
  <c r="AC528" i="39" s="1"/>
  <c r="AD528" i="39" s="1"/>
  <c r="L945" i="20"/>
  <c r="AC935" i="39" s="1"/>
  <c r="AD935" i="39" s="1"/>
  <c r="L884" i="20"/>
  <c r="AC874" i="39" s="1"/>
  <c r="AD874" i="39" s="1"/>
  <c r="L868" i="20"/>
  <c r="AC858" i="39" s="1"/>
  <c r="AD858" i="39" s="1"/>
  <c r="L852" i="20"/>
  <c r="AC842" i="39" s="1"/>
  <c r="AD842" i="39" s="1"/>
  <c r="L832" i="20"/>
  <c r="AC822" i="39" s="1"/>
  <c r="AD822" i="39" s="1"/>
  <c r="L799" i="20"/>
  <c r="AC789" i="39" s="1"/>
  <c r="AD789" i="39" s="1"/>
  <c r="L738" i="20"/>
  <c r="AC728" i="39" s="1"/>
  <c r="AD728" i="39" s="1"/>
  <c r="L666" i="20"/>
  <c r="AC656" i="39" s="1"/>
  <c r="AD656" i="39" s="1"/>
  <c r="L595" i="20"/>
  <c r="AC585" i="39" s="1"/>
  <c r="AD585" i="39" s="1"/>
  <c r="L531" i="20"/>
  <c r="AC521" i="39" s="1"/>
  <c r="AD521" i="39" s="1"/>
  <c r="L511" i="20"/>
  <c r="AC501" i="39" s="1"/>
  <c r="AD501" i="39" s="1"/>
  <c r="L478" i="20"/>
  <c r="AC468" i="39" s="1"/>
  <c r="AD468" i="39" s="1"/>
  <c r="L460" i="20"/>
  <c r="AC450" i="39" s="1"/>
  <c r="AD450" i="39" s="1"/>
  <c r="L445" i="20"/>
  <c r="AC435" i="39" s="1"/>
  <c r="AD435" i="39" s="1"/>
  <c r="L429" i="20"/>
  <c r="AC419" i="39" s="1"/>
  <c r="AD419" i="39" s="1"/>
  <c r="L407" i="20"/>
  <c r="AC397" i="39" s="1"/>
  <c r="AD397" i="39" s="1"/>
  <c r="L391" i="20"/>
  <c r="AC381" i="39" s="1"/>
  <c r="AD381" i="39" s="1"/>
  <c r="L375" i="20"/>
  <c r="AC365" i="39" s="1"/>
  <c r="AD365" i="39" s="1"/>
  <c r="L359" i="20"/>
  <c r="AC349" i="39" s="1"/>
  <c r="AD349" i="39" s="1"/>
  <c r="L343" i="20"/>
  <c r="AC333" i="39" s="1"/>
  <c r="AD333" i="39" s="1"/>
  <c r="L327" i="20"/>
  <c r="AC317" i="39" s="1"/>
  <c r="AD317" i="39" s="1"/>
  <c r="L311" i="20"/>
  <c r="AC301" i="39" s="1"/>
  <c r="AD301" i="39" s="1"/>
  <c r="L295" i="20"/>
  <c r="AC285" i="39" s="1"/>
  <c r="AD285" i="39" s="1"/>
  <c r="L279" i="20"/>
  <c r="AC269" i="39" s="1"/>
  <c r="AD269" i="39" s="1"/>
  <c r="L263" i="20"/>
  <c r="AC253" i="39" s="1"/>
  <c r="AD253" i="39" s="1"/>
  <c r="L247" i="20"/>
  <c r="AC237" i="39" s="1"/>
  <c r="AD237" i="39" s="1"/>
  <c r="L231" i="20"/>
  <c r="AC221" i="39" s="1"/>
  <c r="AD221" i="39" s="1"/>
  <c r="L694" i="20"/>
  <c r="AC684" i="39" s="1"/>
  <c r="AD684" i="39" s="1"/>
  <c r="L630" i="20"/>
  <c r="AC620" i="39" s="1"/>
  <c r="AD620" i="39" s="1"/>
  <c r="L575" i="20"/>
  <c r="AC565" i="39" s="1"/>
  <c r="AD565" i="39" s="1"/>
  <c r="L498" i="20"/>
  <c r="AC488" i="39" s="1"/>
  <c r="AD488" i="39" s="1"/>
  <c r="L480" i="20"/>
  <c r="AC470" i="39" s="1"/>
  <c r="AD470" i="39" s="1"/>
  <c r="L463" i="20"/>
  <c r="AC453" i="39" s="1"/>
  <c r="AD453" i="39" s="1"/>
  <c r="L442" i="20"/>
  <c r="AC432" i="39" s="1"/>
  <c r="AD432" i="39" s="1"/>
  <c r="L420" i="20"/>
  <c r="AC410" i="39" s="1"/>
  <c r="AD410" i="39" s="1"/>
  <c r="L404" i="20"/>
  <c r="AC394" i="39" s="1"/>
  <c r="AD394" i="39" s="1"/>
  <c r="L388" i="20"/>
  <c r="AC378" i="39" s="1"/>
  <c r="AD378" i="39" s="1"/>
  <c r="L372" i="20"/>
  <c r="AC362" i="39" s="1"/>
  <c r="AD362" i="39" s="1"/>
  <c r="L356" i="20"/>
  <c r="AC346" i="39" s="1"/>
  <c r="AD346" i="39" s="1"/>
  <c r="L340" i="20"/>
  <c r="AC330" i="39" s="1"/>
  <c r="AD330" i="39" s="1"/>
  <c r="L324" i="20"/>
  <c r="AC314" i="39" s="1"/>
  <c r="AD314" i="39" s="1"/>
  <c r="L308" i="20"/>
  <c r="AC298" i="39" s="1"/>
  <c r="AD298" i="39" s="1"/>
  <c r="L292" i="20"/>
  <c r="AC282" i="39" s="1"/>
  <c r="AD282" i="39" s="1"/>
  <c r="L276" i="20"/>
  <c r="AC266" i="39" s="1"/>
  <c r="AD266" i="39" s="1"/>
  <c r="L260" i="20"/>
  <c r="AC250" i="39" s="1"/>
  <c r="AD250" i="39" s="1"/>
  <c r="L244" i="20"/>
  <c r="AC234" i="39" s="1"/>
  <c r="AD234" i="39" s="1"/>
  <c r="L228" i="20"/>
  <c r="AC218" i="39" s="1"/>
  <c r="AD218" i="39" s="1"/>
  <c r="L690" i="20"/>
  <c r="AC680" i="39" s="1"/>
  <c r="AD680" i="39" s="1"/>
  <c r="L619" i="20"/>
  <c r="AC609" i="39" s="1"/>
  <c r="AD609" i="39" s="1"/>
  <c r="L555" i="20"/>
  <c r="AC545" i="39" s="1"/>
  <c r="AD545" i="39" s="1"/>
  <c r="L516" i="20"/>
  <c r="AC506" i="39" s="1"/>
  <c r="AD506" i="39" s="1"/>
  <c r="L502" i="20"/>
  <c r="AC492" i="39" s="1"/>
  <c r="AD492" i="39" s="1"/>
  <c r="L484" i="20"/>
  <c r="AC474" i="39" s="1"/>
  <c r="AD474" i="39" s="1"/>
  <c r="L467" i="20"/>
  <c r="AC457" i="39" s="1"/>
  <c r="AD457" i="39" s="1"/>
  <c r="L443" i="20"/>
  <c r="AC433" i="39" s="1"/>
  <c r="AD433" i="39" s="1"/>
  <c r="L427" i="20"/>
  <c r="L405" i="20"/>
  <c r="AC395" i="39" s="1"/>
  <c r="AD395" i="39" s="1"/>
  <c r="L389" i="20"/>
  <c r="AC379" i="39" s="1"/>
  <c r="AD379" i="39" s="1"/>
  <c r="L373" i="20"/>
  <c r="AC363" i="39" s="1"/>
  <c r="AD363" i="39" s="1"/>
  <c r="L357" i="20"/>
  <c r="AC347" i="39" s="1"/>
  <c r="AD347" i="39" s="1"/>
  <c r="L341" i="20"/>
  <c r="AC331" i="39" s="1"/>
  <c r="AD331" i="39" s="1"/>
  <c r="L325" i="20"/>
  <c r="AC315" i="39" s="1"/>
  <c r="AD315" i="39" s="1"/>
  <c r="L305" i="20"/>
  <c r="AC295" i="39" s="1"/>
  <c r="AD295" i="39" s="1"/>
  <c r="L289" i="20"/>
  <c r="AC279" i="39" s="1"/>
  <c r="AD279" i="39" s="1"/>
  <c r="L273" i="20"/>
  <c r="AC263" i="39" s="1"/>
  <c r="AD263" i="39" s="1"/>
  <c r="L257" i="20"/>
  <c r="AC247" i="39" s="1"/>
  <c r="AD247" i="39" s="1"/>
  <c r="L241" i="20"/>
  <c r="AC231" i="39" s="1"/>
  <c r="AD231" i="39" s="1"/>
  <c r="L225" i="20"/>
  <c r="AC215" i="39" s="1"/>
  <c r="AD215" i="39" s="1"/>
  <c r="L734" i="20"/>
  <c r="AC724" i="39" s="1"/>
  <c r="AD724" i="39" s="1"/>
  <c r="L670" i="20"/>
  <c r="AC660" i="39" s="1"/>
  <c r="AD660" i="39" s="1"/>
  <c r="L599" i="20"/>
  <c r="AC589" i="39" s="1"/>
  <c r="AD589" i="39" s="1"/>
  <c r="L535" i="20"/>
  <c r="AC525" i="39" s="1"/>
  <c r="AD525" i="39" s="1"/>
  <c r="L488" i="20"/>
  <c r="AC478" i="39" s="1"/>
  <c r="AD478" i="39" s="1"/>
  <c r="L471" i="20"/>
  <c r="AC461" i="39" s="1"/>
  <c r="AD461" i="39" s="1"/>
  <c r="L448" i="20"/>
  <c r="AC438" i="39" s="1"/>
  <c r="AD438" i="39" s="1"/>
  <c r="L432" i="20"/>
  <c r="AC422" i="39" s="1"/>
  <c r="AD422" i="39" s="1"/>
  <c r="L410" i="20"/>
  <c r="AC400" i="39" s="1"/>
  <c r="AD400" i="39" s="1"/>
  <c r="L394" i="20"/>
  <c r="AC384" i="39" s="1"/>
  <c r="AD384" i="39" s="1"/>
  <c r="L378" i="20"/>
  <c r="AC368" i="39" s="1"/>
  <c r="AD368" i="39" s="1"/>
  <c r="L362" i="20"/>
  <c r="AC352" i="39" s="1"/>
  <c r="AD352" i="39" s="1"/>
  <c r="L346" i="20"/>
  <c r="AC336" i="39" s="1"/>
  <c r="AD336" i="39" s="1"/>
  <c r="L330" i="20"/>
  <c r="AC320" i="39" s="1"/>
  <c r="AD320" i="39" s="1"/>
  <c r="L314" i="20"/>
  <c r="AC304" i="39" s="1"/>
  <c r="AD304" i="39" s="1"/>
  <c r="L298" i="20"/>
  <c r="AC288" i="39" s="1"/>
  <c r="AD288" i="39" s="1"/>
  <c r="L282" i="20"/>
  <c r="AC272" i="39" s="1"/>
  <c r="AD272" i="39" s="1"/>
  <c r="L266" i="20"/>
  <c r="AC256" i="39" s="1"/>
  <c r="AD256" i="39" s="1"/>
  <c r="L250" i="20"/>
  <c r="AC240" i="39" s="1"/>
  <c r="AD240" i="39" s="1"/>
  <c r="L234" i="20"/>
  <c r="AC224" i="39" s="1"/>
  <c r="AD224" i="39" s="1"/>
  <c r="L153" i="20"/>
  <c r="K15" i="14"/>
  <c r="AL11" i="12"/>
  <c r="G11" i="12" s="1"/>
  <c r="L46" i="20"/>
  <c r="AC36" i="39" s="1"/>
  <c r="AD36" i="39" s="1"/>
  <c r="L78" i="20"/>
  <c r="L110" i="20"/>
  <c r="L134" i="20"/>
  <c r="L28" i="20"/>
  <c r="AC18" i="39" s="1"/>
  <c r="AD18" i="39" s="1"/>
  <c r="L60" i="20"/>
  <c r="L92" i="20"/>
  <c r="L124" i="20"/>
  <c r="L302" i="22"/>
  <c r="L229" i="22"/>
  <c r="L263" i="22"/>
  <c r="L195" i="22"/>
  <c r="L196" i="22"/>
  <c r="L160" i="22"/>
  <c r="L128" i="22"/>
  <c r="L142" i="22"/>
  <c r="L134" i="22"/>
  <c r="L806" i="21"/>
  <c r="L790" i="21"/>
  <c r="L774" i="21"/>
  <c r="L758" i="21"/>
  <c r="L742" i="21"/>
  <c r="L726" i="21"/>
  <c r="L710" i="21"/>
  <c r="L694" i="21"/>
  <c r="L799" i="21"/>
  <c r="L783" i="21"/>
  <c r="L767" i="21"/>
  <c r="L751" i="21"/>
  <c r="L735" i="21"/>
  <c r="L719" i="21"/>
  <c r="L703" i="21"/>
  <c r="L687" i="21"/>
  <c r="L671" i="21"/>
  <c r="L34" i="22"/>
  <c r="L18" i="22"/>
  <c r="L796" i="21"/>
  <c r="L780" i="21"/>
  <c r="L764" i="21"/>
  <c r="L748" i="21"/>
  <c r="L732" i="21"/>
  <c r="L716" i="21"/>
  <c r="L120" i="22"/>
  <c r="L793" i="21"/>
  <c r="L777" i="21"/>
  <c r="L761" i="21"/>
  <c r="L745" i="21"/>
  <c r="L729" i="21"/>
  <c r="L713" i="21"/>
  <c r="L697" i="21"/>
  <c r="L681" i="21"/>
  <c r="L682" i="21"/>
  <c r="L659" i="21"/>
  <c r="L643" i="21"/>
  <c r="L627" i="21"/>
  <c r="L611" i="21"/>
  <c r="L595" i="21"/>
  <c r="L579" i="21"/>
  <c r="L563" i="21"/>
  <c r="L547" i="21"/>
  <c r="L531" i="21"/>
  <c r="L515" i="21"/>
  <c r="L499" i="21"/>
  <c r="L483" i="21"/>
  <c r="L668" i="21"/>
  <c r="L652" i="21"/>
  <c r="L636" i="21"/>
  <c r="L620" i="21"/>
  <c r="L600" i="21"/>
  <c r="L584" i="21"/>
  <c r="L568" i="21"/>
  <c r="L552" i="21"/>
  <c r="L536" i="21"/>
  <c r="L520" i="21"/>
  <c r="L500" i="21"/>
  <c r="L484" i="21"/>
  <c r="L686" i="21"/>
  <c r="L669" i="21"/>
  <c r="L653" i="21"/>
  <c r="L637" i="21"/>
  <c r="L621" i="21"/>
  <c r="L605" i="21"/>
  <c r="L589" i="21"/>
  <c r="L573" i="21"/>
  <c r="L557" i="21"/>
  <c r="L541" i="21"/>
  <c r="L525" i="21"/>
  <c r="L666" i="21"/>
  <c r="L650" i="21"/>
  <c r="L634" i="21"/>
  <c r="L618" i="21"/>
  <c r="L602" i="21"/>
  <c r="L586" i="21"/>
  <c r="L570" i="21"/>
  <c r="L554" i="21"/>
  <c r="L538" i="21"/>
  <c r="L522" i="21"/>
  <c r="L506" i="21"/>
  <c r="L490" i="21"/>
  <c r="L513" i="21"/>
  <c r="L468" i="21"/>
  <c r="L452" i="21"/>
  <c r="L436" i="21"/>
  <c r="L420" i="21"/>
  <c r="L400" i="21"/>
  <c r="L384" i="21"/>
  <c r="L368" i="21"/>
  <c r="L352" i="21"/>
  <c r="L336" i="21"/>
  <c r="L320" i="21"/>
  <c r="L300" i="21"/>
  <c r="L284" i="21"/>
  <c r="L477" i="21"/>
  <c r="L461" i="21"/>
  <c r="L445" i="21"/>
  <c r="L429" i="21"/>
  <c r="L413" i="21"/>
  <c r="L397" i="21"/>
  <c r="L381" i="21"/>
  <c r="L365" i="21"/>
  <c r="L349" i="21"/>
  <c r="L333" i="21"/>
  <c r="L317" i="21"/>
  <c r="L301" i="21"/>
  <c r="L285" i="21"/>
  <c r="L489" i="21"/>
  <c r="L462" i="21"/>
  <c r="L446" i="21"/>
  <c r="L430" i="21"/>
  <c r="L414" i="21"/>
  <c r="L398" i="21"/>
  <c r="L382" i="21"/>
  <c r="L366" i="21"/>
  <c r="L350" i="21"/>
  <c r="L334" i="21"/>
  <c r="L318" i="21"/>
  <c r="L302" i="21"/>
  <c r="L286" i="21"/>
  <c r="L501" i="21"/>
  <c r="L467" i="21"/>
  <c r="L451" i="21"/>
  <c r="L435" i="21"/>
  <c r="L419" i="21"/>
  <c r="L403" i="21"/>
  <c r="L387" i="21"/>
  <c r="L371" i="21"/>
  <c r="L355" i="21"/>
  <c r="L339" i="21"/>
  <c r="L323" i="21"/>
  <c r="L307" i="21"/>
  <c r="L291" i="21"/>
  <c r="L273" i="21"/>
  <c r="L257" i="21"/>
  <c r="L241" i="21"/>
  <c r="L225" i="21"/>
  <c r="L209" i="21"/>
  <c r="L193" i="21"/>
  <c r="L177" i="21"/>
  <c r="L161" i="21"/>
  <c r="L145" i="21"/>
  <c r="L129" i="21"/>
  <c r="L113" i="21"/>
  <c r="L97" i="21"/>
  <c r="L81" i="21"/>
  <c r="L274" i="21"/>
  <c r="L258" i="21"/>
  <c r="L242" i="21"/>
  <c r="L226" i="21"/>
  <c r="L210" i="21"/>
  <c r="L194" i="21"/>
  <c r="L178" i="21"/>
  <c r="L162" i="21"/>
  <c r="L146" i="21"/>
  <c r="L130" i="21"/>
  <c r="L114" i="21"/>
  <c r="L98" i="21"/>
  <c r="L82" i="21"/>
  <c r="L275" i="21"/>
  <c r="L259" i="21"/>
  <c r="L243" i="21"/>
  <c r="L227" i="21"/>
  <c r="L211" i="21"/>
  <c r="L195" i="21"/>
  <c r="L179" i="21"/>
  <c r="L163" i="21"/>
  <c r="L147" i="21"/>
  <c r="L131" i="21"/>
  <c r="L115" i="21"/>
  <c r="L99" i="21"/>
  <c r="L276" i="21"/>
  <c r="L260" i="21"/>
  <c r="L244" i="21"/>
  <c r="L228" i="21"/>
  <c r="L212" i="21"/>
  <c r="L192" i="21"/>
  <c r="L176" i="21"/>
  <c r="L160" i="21"/>
  <c r="L144" i="21"/>
  <c r="L128" i="21"/>
  <c r="L112" i="21"/>
  <c r="L92" i="21"/>
  <c r="L76" i="21"/>
  <c r="L62" i="21"/>
  <c r="L46" i="21"/>
  <c r="L30" i="21"/>
  <c r="L14" i="21"/>
  <c r="L1123" i="20"/>
  <c r="AC1113" i="39" s="1"/>
  <c r="AD1113" i="39" s="1"/>
  <c r="L1107" i="20"/>
  <c r="AC1097" i="39" s="1"/>
  <c r="AD1097" i="39" s="1"/>
  <c r="L1091" i="20"/>
  <c r="AC1081" i="39" s="1"/>
  <c r="AD1081" i="39" s="1"/>
  <c r="L1075" i="20"/>
  <c r="AC1065" i="39" s="1"/>
  <c r="AD1065" i="39" s="1"/>
  <c r="L1059" i="20"/>
  <c r="AC1049" i="39" s="1"/>
  <c r="AD1049" i="39" s="1"/>
  <c r="L1043" i="20"/>
  <c r="AC1033" i="39" s="1"/>
  <c r="AD1033" i="39" s="1"/>
  <c r="L1024" i="20"/>
  <c r="AC1014" i="39" s="1"/>
  <c r="AD1014" i="39" s="1"/>
  <c r="L1008" i="20"/>
  <c r="AC998" i="39" s="1"/>
  <c r="AD998" i="39" s="1"/>
  <c r="L992" i="20"/>
  <c r="AC982" i="39" s="1"/>
  <c r="AD982" i="39" s="1"/>
  <c r="L976" i="20"/>
  <c r="AC966" i="39" s="1"/>
  <c r="AD966" i="39" s="1"/>
  <c r="L960" i="20"/>
  <c r="AC950" i="39" s="1"/>
  <c r="AD950" i="39" s="1"/>
  <c r="L944" i="20"/>
  <c r="AC934" i="39" s="1"/>
  <c r="AD934" i="39" s="1"/>
  <c r="L928" i="20"/>
  <c r="AC918" i="39" s="1"/>
  <c r="AD918" i="39" s="1"/>
  <c r="L912" i="20"/>
  <c r="AC902" i="39" s="1"/>
  <c r="AD902" i="39" s="1"/>
  <c r="L896" i="20"/>
  <c r="AC886" i="39" s="1"/>
  <c r="AD886" i="39" s="1"/>
  <c r="L55" i="21"/>
  <c r="L39" i="21"/>
  <c r="L23" i="21"/>
  <c r="L1132" i="20"/>
  <c r="AC1122" i="39" s="1"/>
  <c r="AD1122" i="39" s="1"/>
  <c r="L1116" i="20"/>
  <c r="AC1106" i="39" s="1"/>
  <c r="AD1106" i="39" s="1"/>
  <c r="L1100" i="20"/>
  <c r="AC1090" i="39" s="1"/>
  <c r="AD1090" i="39" s="1"/>
  <c r="L1084" i="20"/>
  <c r="AC1074" i="39" s="1"/>
  <c r="AD1074" i="39" s="1"/>
  <c r="L1068" i="20"/>
  <c r="AC1058" i="39" s="1"/>
  <c r="AD1058" i="39" s="1"/>
  <c r="L1052" i="20"/>
  <c r="AC1042" i="39" s="1"/>
  <c r="AD1042" i="39" s="1"/>
  <c r="L1036" i="20"/>
  <c r="AC1026" i="39" s="1"/>
  <c r="AD1026" i="39" s="1"/>
  <c r="L1017" i="20"/>
  <c r="AC1007" i="39" s="1"/>
  <c r="AD1007" i="39" s="1"/>
  <c r="L1001" i="20"/>
  <c r="AC991" i="39" s="1"/>
  <c r="AD991" i="39" s="1"/>
  <c r="L985" i="20"/>
  <c r="AC975" i="39" s="1"/>
  <c r="AD975" i="39" s="1"/>
  <c r="L969" i="20"/>
  <c r="AC959" i="39" s="1"/>
  <c r="AD959" i="39" s="1"/>
  <c r="L72" i="21"/>
  <c r="L56" i="21"/>
  <c r="L40" i="21"/>
  <c r="L24" i="21"/>
  <c r="L1129" i="20"/>
  <c r="AC1119" i="39" s="1"/>
  <c r="AD1119" i="39" s="1"/>
  <c r="L1113" i="20"/>
  <c r="AC1103" i="39" s="1"/>
  <c r="AD1103" i="39" s="1"/>
  <c r="L1097" i="20"/>
  <c r="AC1087" i="39" s="1"/>
  <c r="AD1087" i="39" s="1"/>
  <c r="L1081" i="20"/>
  <c r="AC1071" i="39" s="1"/>
  <c r="AD1071" i="39" s="1"/>
  <c r="L1065" i="20"/>
  <c r="AC1055" i="39" s="1"/>
  <c r="AD1055" i="39" s="1"/>
  <c r="L1049" i="20"/>
  <c r="AC1039" i="39" s="1"/>
  <c r="AD1039" i="39" s="1"/>
  <c r="L1026" i="20"/>
  <c r="AC1016" i="39" s="1"/>
  <c r="AD1016" i="39" s="1"/>
  <c r="L1010" i="20"/>
  <c r="AC1000" i="39" s="1"/>
  <c r="AD1000" i="39" s="1"/>
  <c r="L994" i="20"/>
  <c r="AC984" i="39" s="1"/>
  <c r="AD984" i="39" s="1"/>
  <c r="L978" i="20"/>
  <c r="AC968" i="39" s="1"/>
  <c r="AD968" i="39" s="1"/>
  <c r="L962" i="20"/>
  <c r="AC952" i="39" s="1"/>
  <c r="AD952" i="39" s="1"/>
  <c r="L946" i="20"/>
  <c r="AC936" i="39" s="1"/>
  <c r="AD936" i="39" s="1"/>
  <c r="L926" i="20"/>
  <c r="AC916" i="39" s="1"/>
  <c r="AD916" i="39" s="1"/>
  <c r="L910" i="20"/>
  <c r="AC900" i="39" s="1"/>
  <c r="AD900" i="39" s="1"/>
  <c r="L894" i="20"/>
  <c r="AC884" i="39" s="1"/>
  <c r="AD884" i="39" s="1"/>
  <c r="L878" i="20"/>
  <c r="AC868" i="39" s="1"/>
  <c r="AD868" i="39" s="1"/>
  <c r="L862" i="20"/>
  <c r="AC852" i="39" s="1"/>
  <c r="AD852" i="39" s="1"/>
  <c r="L846" i="20"/>
  <c r="AC836" i="39" s="1"/>
  <c r="AD836" i="39" s="1"/>
  <c r="L830" i="20"/>
  <c r="L57" i="21"/>
  <c r="L41" i="21"/>
  <c r="L25" i="21"/>
  <c r="L9" i="21"/>
  <c r="L1118" i="20"/>
  <c r="AC1108" i="39" s="1"/>
  <c r="AD1108" i="39" s="1"/>
  <c r="L1102" i="20"/>
  <c r="AC1092" i="39" s="1"/>
  <c r="AD1092" i="39" s="1"/>
  <c r="L1086" i="20"/>
  <c r="AC1076" i="39" s="1"/>
  <c r="AD1076" i="39" s="1"/>
  <c r="L1070" i="20"/>
  <c r="AC1060" i="39" s="1"/>
  <c r="AD1060" i="39" s="1"/>
  <c r="L1054" i="20"/>
  <c r="AC1044" i="39" s="1"/>
  <c r="AD1044" i="39" s="1"/>
  <c r="L1038" i="20"/>
  <c r="AC1028" i="39" s="1"/>
  <c r="AD1028" i="39" s="1"/>
  <c r="L1019" i="20"/>
  <c r="AC1009" i="39" s="1"/>
  <c r="AD1009" i="39" s="1"/>
  <c r="L1003" i="20"/>
  <c r="AC993" i="39" s="1"/>
  <c r="AD993" i="39" s="1"/>
  <c r="L987" i="20"/>
  <c r="AC977" i="39" s="1"/>
  <c r="AD977" i="39" s="1"/>
  <c r="L971" i="20"/>
  <c r="AC961" i="39" s="1"/>
  <c r="AD961" i="39" s="1"/>
  <c r="L955" i="20"/>
  <c r="AC945" i="39" s="1"/>
  <c r="AD945" i="39" s="1"/>
  <c r="L939" i="20"/>
  <c r="AC929" i="39" s="1"/>
  <c r="AD929" i="39" s="1"/>
  <c r="L923" i="20"/>
  <c r="AC913" i="39" s="1"/>
  <c r="AD913" i="39" s="1"/>
  <c r="L907" i="20"/>
  <c r="AC897" i="39" s="1"/>
  <c r="AD897" i="39" s="1"/>
  <c r="L891" i="20"/>
  <c r="AC881" i="39" s="1"/>
  <c r="AD881" i="39" s="1"/>
  <c r="L875" i="20"/>
  <c r="AC865" i="39" s="1"/>
  <c r="AD865" i="39" s="1"/>
  <c r="L859" i="20"/>
  <c r="AC849" i="39" s="1"/>
  <c r="AD849" i="39" s="1"/>
  <c r="L941" i="20"/>
  <c r="AC931" i="39" s="1"/>
  <c r="AD931" i="39" s="1"/>
  <c r="L837" i="20"/>
  <c r="AC827" i="39" s="1"/>
  <c r="AD827" i="39" s="1"/>
  <c r="L715" i="20"/>
  <c r="AC705" i="39" s="1"/>
  <c r="AD705" i="39" s="1"/>
  <c r="L699" i="20"/>
  <c r="AC689" i="39" s="1"/>
  <c r="AD689" i="39" s="1"/>
  <c r="L683" i="20"/>
  <c r="AC673" i="39" s="1"/>
  <c r="AD673" i="39" s="1"/>
  <c r="L667" i="20"/>
  <c r="AC657" i="39" s="1"/>
  <c r="AD657" i="39" s="1"/>
  <c r="L651" i="20"/>
  <c r="AC641" i="39" s="1"/>
  <c r="AD641" i="39" s="1"/>
  <c r="L635" i="20"/>
  <c r="AC625" i="39" s="1"/>
  <c r="AD625" i="39" s="1"/>
  <c r="L620" i="20"/>
  <c r="AC610" i="39" s="1"/>
  <c r="AD610" i="39" s="1"/>
  <c r="L604" i="20"/>
  <c r="AC594" i="39" s="1"/>
  <c r="AD594" i="39" s="1"/>
  <c r="L588" i="20"/>
  <c r="AC578" i="39" s="1"/>
  <c r="AD578" i="39" s="1"/>
  <c r="L572" i="20"/>
  <c r="AC562" i="39" s="1"/>
  <c r="AD562" i="39" s="1"/>
  <c r="L556" i="20"/>
  <c r="AC546" i="39" s="1"/>
  <c r="AD546" i="39" s="1"/>
  <c r="L540" i="20"/>
  <c r="AC530" i="39" s="1"/>
  <c r="AD530" i="39" s="1"/>
  <c r="L525" i="20"/>
  <c r="AC515" i="39" s="1"/>
  <c r="AD515" i="39" s="1"/>
  <c r="L509" i="20"/>
  <c r="AC499" i="39" s="1"/>
  <c r="AD499" i="39" s="1"/>
  <c r="L493" i="20"/>
  <c r="AC483" i="39" s="1"/>
  <c r="AD483" i="39" s="1"/>
  <c r="L477" i="20"/>
  <c r="AC467" i="39" s="1"/>
  <c r="AD467" i="39" s="1"/>
  <c r="L461" i="20"/>
  <c r="AC451" i="39" s="1"/>
  <c r="AD451" i="39" s="1"/>
  <c r="L913" i="20"/>
  <c r="AC903" i="39" s="1"/>
  <c r="AD903" i="39" s="1"/>
  <c r="L881" i="20"/>
  <c r="AC871" i="39" s="1"/>
  <c r="AD871" i="39" s="1"/>
  <c r="L865" i="20"/>
  <c r="AC855" i="39" s="1"/>
  <c r="AD855" i="39" s="1"/>
  <c r="L849" i="20"/>
  <c r="AC839" i="39" s="1"/>
  <c r="AD839" i="39" s="1"/>
  <c r="L724" i="20"/>
  <c r="AC714" i="39" s="1"/>
  <c r="AD714" i="39" s="1"/>
  <c r="L708" i="20"/>
  <c r="AC698" i="39" s="1"/>
  <c r="AD698" i="39" s="1"/>
  <c r="L692" i="20"/>
  <c r="AC682" i="39" s="1"/>
  <c r="AD682" i="39" s="1"/>
  <c r="L676" i="20"/>
  <c r="AC666" i="39" s="1"/>
  <c r="AD666" i="39" s="1"/>
  <c r="L660" i="20"/>
  <c r="AC650" i="39" s="1"/>
  <c r="AD650" i="39" s="1"/>
  <c r="L644" i="20"/>
  <c r="AC634" i="39" s="1"/>
  <c r="AD634" i="39" s="1"/>
  <c r="L628" i="20"/>
  <c r="AC618" i="39" s="1"/>
  <c r="AD618" i="39" s="1"/>
  <c r="L613" i="20"/>
  <c r="AC603" i="39" s="1"/>
  <c r="AD603" i="39" s="1"/>
  <c r="L597" i="20"/>
  <c r="AC587" i="39" s="1"/>
  <c r="AD587" i="39" s="1"/>
  <c r="L581" i="20"/>
  <c r="AC571" i="39" s="1"/>
  <c r="AD571" i="39" s="1"/>
  <c r="L565" i="20"/>
  <c r="AC555" i="39" s="1"/>
  <c r="AD555" i="39" s="1"/>
  <c r="L549" i="20"/>
  <c r="AC539" i="39" s="1"/>
  <c r="AD539" i="39" s="1"/>
  <c r="L533" i="20"/>
  <c r="AC523" i="39" s="1"/>
  <c r="AD523" i="39" s="1"/>
  <c r="L514" i="20"/>
  <c r="AC504" i="39" s="1"/>
  <c r="AD504" i="39" s="1"/>
  <c r="L933" i="20"/>
  <c r="AC923" i="39" s="1"/>
  <c r="AD923" i="39" s="1"/>
  <c r="L847" i="20"/>
  <c r="AC837" i="39" s="1"/>
  <c r="AD837" i="39" s="1"/>
  <c r="L821" i="20"/>
  <c r="AC811" i="39" s="1"/>
  <c r="AD811" i="39" s="1"/>
  <c r="L789" i="20"/>
  <c r="AC779" i="39" s="1"/>
  <c r="AD779" i="39" s="1"/>
  <c r="L713" i="20"/>
  <c r="AC703" i="39" s="1"/>
  <c r="AD703" i="39" s="1"/>
  <c r="L697" i="20"/>
  <c r="AC687" i="39" s="1"/>
  <c r="AD687" i="39" s="1"/>
  <c r="L681" i="20"/>
  <c r="AC671" i="39" s="1"/>
  <c r="AD671" i="39" s="1"/>
  <c r="L665" i="20"/>
  <c r="AC655" i="39" s="1"/>
  <c r="AD655" i="39" s="1"/>
  <c r="L649" i="20"/>
  <c r="AC639" i="39" s="1"/>
  <c r="AD639" i="39" s="1"/>
  <c r="L633" i="20"/>
  <c r="AC623" i="39" s="1"/>
  <c r="AD623" i="39" s="1"/>
  <c r="L614" i="20"/>
  <c r="AC604" i="39" s="1"/>
  <c r="AD604" i="39" s="1"/>
  <c r="L598" i="20"/>
  <c r="AC588" i="39" s="1"/>
  <c r="AD588" i="39" s="1"/>
  <c r="L582" i="20"/>
  <c r="AC572" i="39" s="1"/>
  <c r="AD572" i="39" s="1"/>
  <c r="L566" i="20"/>
  <c r="AC556" i="39" s="1"/>
  <c r="AD556" i="39" s="1"/>
  <c r="L550" i="20"/>
  <c r="AC540" i="39" s="1"/>
  <c r="AD540" i="39" s="1"/>
  <c r="L534" i="20"/>
  <c r="AC524" i="39" s="1"/>
  <c r="AD524" i="39" s="1"/>
  <c r="L921" i="20"/>
  <c r="AC911" i="39" s="1"/>
  <c r="AD911" i="39" s="1"/>
  <c r="L877" i="20"/>
  <c r="AC867" i="39" s="1"/>
  <c r="AD867" i="39" s="1"/>
  <c r="L861" i="20"/>
  <c r="AC851" i="39" s="1"/>
  <c r="AD851" i="39" s="1"/>
  <c r="L848" i="20"/>
  <c r="AC838" i="39" s="1"/>
  <c r="AD838" i="39" s="1"/>
  <c r="L823" i="20"/>
  <c r="AC813" i="39" s="1"/>
  <c r="AD813" i="39" s="1"/>
  <c r="L791" i="20"/>
  <c r="AC781" i="39" s="1"/>
  <c r="AD781" i="39" s="1"/>
  <c r="L714" i="20"/>
  <c r="AC704" i="39" s="1"/>
  <c r="AD704" i="39" s="1"/>
  <c r="L650" i="20"/>
  <c r="AC640" i="39" s="1"/>
  <c r="AD640" i="39" s="1"/>
  <c r="L579" i="20"/>
  <c r="AC569" i="39" s="1"/>
  <c r="AD569" i="39" s="1"/>
  <c r="L520" i="20"/>
  <c r="AC510" i="39" s="1"/>
  <c r="AD510" i="39" s="1"/>
  <c r="L494" i="20"/>
  <c r="AC484" i="39" s="1"/>
  <c r="AD484" i="39" s="1"/>
  <c r="L476" i="20"/>
  <c r="AC466" i="39" s="1"/>
  <c r="AD466" i="39" s="1"/>
  <c r="L459" i="20"/>
  <c r="AC449" i="39" s="1"/>
  <c r="AD449" i="39" s="1"/>
  <c r="L441" i="20"/>
  <c r="AC431" i="39" s="1"/>
  <c r="AD431" i="39" s="1"/>
  <c r="L419" i="20"/>
  <c r="AC409" i="39" s="1"/>
  <c r="AD409" i="39" s="1"/>
  <c r="L403" i="20"/>
  <c r="AC393" i="39" s="1"/>
  <c r="AD393" i="39" s="1"/>
  <c r="L387" i="20"/>
  <c r="AC377" i="39" s="1"/>
  <c r="AD377" i="39" s="1"/>
  <c r="L371" i="20"/>
  <c r="AC361" i="39" s="1"/>
  <c r="AD361" i="39" s="1"/>
  <c r="L355" i="20"/>
  <c r="AC345" i="39" s="1"/>
  <c r="AD345" i="39" s="1"/>
  <c r="L339" i="20"/>
  <c r="AC329" i="39" s="1"/>
  <c r="AD329" i="39" s="1"/>
  <c r="L323" i="20"/>
  <c r="AC313" i="39" s="1"/>
  <c r="AD313" i="39" s="1"/>
  <c r="L307" i="20"/>
  <c r="AC297" i="39" s="1"/>
  <c r="AD297" i="39" s="1"/>
  <c r="L291" i="20"/>
  <c r="AC281" i="39" s="1"/>
  <c r="AD281" i="39" s="1"/>
  <c r="L275" i="20"/>
  <c r="AC265" i="39" s="1"/>
  <c r="AD265" i="39" s="1"/>
  <c r="L259" i="20"/>
  <c r="AC249" i="39" s="1"/>
  <c r="AD249" i="39" s="1"/>
  <c r="L243" i="20"/>
  <c r="AC233" i="39" s="1"/>
  <c r="AD233" i="39" s="1"/>
  <c r="L227" i="20"/>
  <c r="AC217" i="39" s="1"/>
  <c r="AD217" i="39" s="1"/>
  <c r="L678" i="20"/>
  <c r="AC668" i="39" s="1"/>
  <c r="AD668" i="39" s="1"/>
  <c r="L623" i="20"/>
  <c r="AC613" i="39" s="1"/>
  <c r="AD613" i="39" s="1"/>
  <c r="L559" i="20"/>
  <c r="AC549" i="39" s="1"/>
  <c r="AD549" i="39" s="1"/>
  <c r="L496" i="20"/>
  <c r="AC486" i="39" s="1"/>
  <c r="AD486" i="39" s="1"/>
  <c r="L479" i="20"/>
  <c r="AC469" i="39" s="1"/>
  <c r="AD469" i="39" s="1"/>
  <c r="L454" i="20"/>
  <c r="AC444" i="39" s="1"/>
  <c r="AD444" i="39" s="1"/>
  <c r="L438" i="20"/>
  <c r="AC428" i="39" s="1"/>
  <c r="AD428" i="39" s="1"/>
  <c r="L416" i="20"/>
  <c r="AC406" i="39" s="1"/>
  <c r="AD406" i="39" s="1"/>
  <c r="L400" i="20"/>
  <c r="AC390" i="39" s="1"/>
  <c r="AD390" i="39" s="1"/>
  <c r="L384" i="20"/>
  <c r="AC374" i="39" s="1"/>
  <c r="AD374" i="39" s="1"/>
  <c r="L368" i="20"/>
  <c r="AC358" i="39" s="1"/>
  <c r="AD358" i="39" s="1"/>
  <c r="L352" i="20"/>
  <c r="AC342" i="39" s="1"/>
  <c r="AD342" i="39" s="1"/>
  <c r="L336" i="20"/>
  <c r="AC326" i="39" s="1"/>
  <c r="AD326" i="39" s="1"/>
  <c r="L320" i="20"/>
  <c r="AC310" i="39" s="1"/>
  <c r="AD310" i="39" s="1"/>
  <c r="L304" i="20"/>
  <c r="AC294" i="39" s="1"/>
  <c r="AD294" i="39" s="1"/>
  <c r="L288" i="20"/>
  <c r="AC278" i="39" s="1"/>
  <c r="AD278" i="39" s="1"/>
  <c r="L272" i="20"/>
  <c r="AC262" i="39" s="1"/>
  <c r="AD262" i="39" s="1"/>
  <c r="L256" i="20"/>
  <c r="AC246" i="39" s="1"/>
  <c r="AD246" i="39" s="1"/>
  <c r="L240" i="20"/>
  <c r="AC230" i="39" s="1"/>
  <c r="AD230" i="39" s="1"/>
  <c r="L224" i="20"/>
  <c r="AC214" i="39" s="1"/>
  <c r="AD214" i="39" s="1"/>
  <c r="L674" i="20"/>
  <c r="AC664" i="39" s="1"/>
  <c r="AD664" i="39" s="1"/>
  <c r="L603" i="20"/>
  <c r="AC593" i="39" s="1"/>
  <c r="AD593" i="39" s="1"/>
  <c r="L539" i="20"/>
  <c r="AC529" i="39" s="1"/>
  <c r="AD529" i="39" s="1"/>
  <c r="L515" i="20"/>
  <c r="AC505" i="39" s="1"/>
  <c r="AD505" i="39" s="1"/>
  <c r="L500" i="20"/>
  <c r="AC490" i="39" s="1"/>
  <c r="AD490" i="39" s="1"/>
  <c r="L483" i="20"/>
  <c r="AC473" i="39" s="1"/>
  <c r="AD473" i="39" s="1"/>
  <c r="L455" i="20"/>
  <c r="AC445" i="39" s="1"/>
  <c r="AD445" i="39" s="1"/>
  <c r="L439" i="20"/>
  <c r="AC429" i="39" s="1"/>
  <c r="AD429" i="39" s="1"/>
  <c r="L417" i="20"/>
  <c r="AC407" i="39" s="1"/>
  <c r="AD407" i="39" s="1"/>
  <c r="L401" i="20"/>
  <c r="AC391" i="39" s="1"/>
  <c r="AD391" i="39" s="1"/>
  <c r="L385" i="20"/>
  <c r="AC375" i="39" s="1"/>
  <c r="AD375" i="39" s="1"/>
  <c r="L369" i="20"/>
  <c r="AC359" i="39" s="1"/>
  <c r="AD359" i="39" s="1"/>
  <c r="L353" i="20"/>
  <c r="AC343" i="39" s="1"/>
  <c r="AD343" i="39" s="1"/>
  <c r="L337" i="20"/>
  <c r="AC327" i="39" s="1"/>
  <c r="AD327" i="39" s="1"/>
  <c r="L317" i="20"/>
  <c r="AC307" i="39" s="1"/>
  <c r="AD307" i="39" s="1"/>
  <c r="L301" i="20"/>
  <c r="AC291" i="39" s="1"/>
  <c r="AD291" i="39" s="1"/>
  <c r="L285" i="20"/>
  <c r="AC275" i="39" s="1"/>
  <c r="AD275" i="39" s="1"/>
  <c r="L269" i="20"/>
  <c r="AC259" i="39" s="1"/>
  <c r="AD259" i="39" s="1"/>
  <c r="L253" i="20"/>
  <c r="AC243" i="39" s="1"/>
  <c r="AD243" i="39" s="1"/>
  <c r="L237" i="20"/>
  <c r="AC227" i="39" s="1"/>
  <c r="AD227" i="39" s="1"/>
  <c r="L783" i="20"/>
  <c r="AC773" i="39" s="1"/>
  <c r="AD773" i="39" s="1"/>
  <c r="L718" i="20"/>
  <c r="AC708" i="39" s="1"/>
  <c r="AD708" i="39" s="1"/>
  <c r="L654" i="20"/>
  <c r="AC644" i="39" s="1"/>
  <c r="AD644" i="39" s="1"/>
  <c r="L583" i="20"/>
  <c r="AC573" i="39" s="1"/>
  <c r="AD573" i="39" s="1"/>
  <c r="L504" i="20"/>
  <c r="AC494" i="39" s="1"/>
  <c r="AD494" i="39" s="1"/>
  <c r="L487" i="20"/>
  <c r="AC477" i="39" s="1"/>
  <c r="AD477" i="39" s="1"/>
  <c r="L458" i="20"/>
  <c r="AC448" i="39" s="1"/>
  <c r="AD448" i="39" s="1"/>
  <c r="L444" i="20"/>
  <c r="AC434" i="39" s="1"/>
  <c r="AD434" i="39" s="1"/>
  <c r="L428" i="20"/>
  <c r="AC418" i="39" s="1"/>
  <c r="AD418" i="39" s="1"/>
  <c r="L406" i="20"/>
  <c r="AC396" i="39" s="1"/>
  <c r="AD396" i="39" s="1"/>
  <c r="L390" i="20"/>
  <c r="AC380" i="39" s="1"/>
  <c r="AD380" i="39" s="1"/>
  <c r="L374" i="20"/>
  <c r="AC364" i="39" s="1"/>
  <c r="AD364" i="39" s="1"/>
  <c r="L358" i="20"/>
  <c r="AC348" i="39" s="1"/>
  <c r="AD348" i="39" s="1"/>
  <c r="L342" i="20"/>
  <c r="AC332" i="39" s="1"/>
  <c r="AD332" i="39" s="1"/>
  <c r="L326" i="20"/>
  <c r="AC316" i="39" s="1"/>
  <c r="AD316" i="39" s="1"/>
  <c r="L310" i="20"/>
  <c r="AC300" i="39" s="1"/>
  <c r="AD300" i="39" s="1"/>
  <c r="L294" i="20"/>
  <c r="AC284" i="39" s="1"/>
  <c r="AD284" i="39" s="1"/>
  <c r="L278" i="20"/>
  <c r="AC268" i="39" s="1"/>
  <c r="AD268" i="39" s="1"/>
  <c r="L262" i="20"/>
  <c r="AC252" i="39" s="1"/>
  <c r="AD252" i="39" s="1"/>
  <c r="L246" i="20"/>
  <c r="AC236" i="39" s="1"/>
  <c r="AD236" i="39" s="1"/>
  <c r="L230" i="20"/>
  <c r="AC220" i="39" s="1"/>
  <c r="AD220" i="39" s="1"/>
  <c r="K8" i="14"/>
  <c r="X11" i="12"/>
  <c r="F11" i="12" s="1"/>
  <c r="L22" i="20"/>
  <c r="AC12" i="39" s="1"/>
  <c r="AD12" i="39" s="1"/>
  <c r="L54" i="20"/>
  <c r="L86" i="20"/>
  <c r="AC76" i="39" s="1"/>
  <c r="AD76" i="39" s="1"/>
  <c r="L142" i="20"/>
  <c r="L36" i="20"/>
  <c r="AC26" i="39" s="1"/>
  <c r="AD26" i="39" s="1"/>
  <c r="L68" i="20"/>
  <c r="L100" i="20"/>
  <c r="L132" i="20"/>
  <c r="L209" i="20"/>
  <c r="AC199" i="39" s="1"/>
  <c r="AD199" i="39" s="1"/>
  <c r="L42" i="20"/>
  <c r="AC32" i="39" s="1"/>
  <c r="AD32" i="39" s="1"/>
  <c r="L74" i="20"/>
  <c r="L259" i="22"/>
  <c r="L225" i="22"/>
  <c r="L255" i="22"/>
  <c r="L194" i="22"/>
  <c r="L204" i="22"/>
  <c r="L152" i="22"/>
  <c r="L180" i="22"/>
  <c r="L179" i="22"/>
  <c r="L112" i="22"/>
  <c r="L802" i="21"/>
  <c r="L786" i="21"/>
  <c r="L770" i="21"/>
  <c r="L754" i="21"/>
  <c r="L738" i="21"/>
  <c r="L722" i="21"/>
  <c r="L706" i="21"/>
  <c r="L690" i="21"/>
  <c r="L795" i="21"/>
  <c r="L779" i="21"/>
  <c r="L763" i="21"/>
  <c r="L747" i="21"/>
  <c r="L731" i="21"/>
  <c r="L715" i="21"/>
  <c r="L699" i="21"/>
  <c r="L683" i="21"/>
  <c r="L100" i="22"/>
  <c r="L33" i="22"/>
  <c r="L17" i="22"/>
  <c r="L792" i="21"/>
  <c r="L776" i="21"/>
  <c r="L760" i="21"/>
  <c r="L744" i="21"/>
  <c r="L728" i="21"/>
  <c r="L712" i="21"/>
  <c r="L805" i="21"/>
  <c r="L789" i="21"/>
  <c r="L773" i="21"/>
  <c r="L757" i="21"/>
  <c r="L741" i="21"/>
  <c r="L725" i="21"/>
  <c r="L709" i="21"/>
  <c r="L693" i="21"/>
  <c r="L677" i="21"/>
  <c r="L674" i="21"/>
  <c r="L655" i="21"/>
  <c r="L639" i="21"/>
  <c r="L623" i="21"/>
  <c r="L607" i="21"/>
  <c r="L591" i="21"/>
  <c r="L575" i="21"/>
  <c r="L559" i="21"/>
  <c r="L543" i="21"/>
  <c r="L527" i="21"/>
  <c r="L511" i="21"/>
  <c r="L495" i="21"/>
  <c r="L479" i="21"/>
  <c r="L664" i="21"/>
  <c r="L648" i="21"/>
  <c r="L632" i="21"/>
  <c r="L616" i="21"/>
  <c r="L596" i="21"/>
  <c r="L580" i="21"/>
  <c r="L564" i="21"/>
  <c r="L548" i="21"/>
  <c r="L532" i="21"/>
  <c r="L516" i="21"/>
  <c r="L496" i="21"/>
  <c r="L480" i="21"/>
  <c r="L678" i="21"/>
  <c r="L665" i="21"/>
  <c r="L649" i="21"/>
  <c r="L633" i="21"/>
  <c r="L617" i="21"/>
  <c r="L601" i="21"/>
  <c r="L585" i="21"/>
  <c r="L569" i="21"/>
  <c r="L553" i="21"/>
  <c r="L537" i="21"/>
  <c r="L521" i="21"/>
  <c r="L662" i="21"/>
  <c r="L646" i="21"/>
  <c r="L630" i="21"/>
  <c r="L614" i="21"/>
  <c r="L598" i="21"/>
  <c r="L582" i="21"/>
  <c r="L566" i="21"/>
  <c r="L550" i="21"/>
  <c r="L534" i="21"/>
  <c r="L518" i="21"/>
  <c r="L502" i="21"/>
  <c r="L486" i="21"/>
  <c r="L497" i="21"/>
  <c r="L464" i="21"/>
  <c r="L448" i="21"/>
  <c r="L432" i="21"/>
  <c r="L416" i="21"/>
  <c r="L396" i="21"/>
  <c r="L380" i="21"/>
  <c r="L364" i="21"/>
  <c r="L348" i="21"/>
  <c r="L332" i="21"/>
  <c r="L316" i="21"/>
  <c r="L296" i="21"/>
  <c r="L280" i="21"/>
  <c r="L473" i="21"/>
  <c r="L457" i="21"/>
  <c r="L441" i="21"/>
  <c r="L425" i="21"/>
  <c r="L409" i="21"/>
  <c r="L393" i="21"/>
  <c r="L377" i="21"/>
  <c r="L361" i="21"/>
  <c r="L345" i="21"/>
  <c r="L329" i="21"/>
  <c r="L313" i="21"/>
  <c r="L297" i="21"/>
  <c r="L281" i="21"/>
  <c r="L474" i="21"/>
  <c r="L458" i="21"/>
  <c r="L442" i="21"/>
  <c r="L426" i="21"/>
  <c r="L410" i="21"/>
  <c r="L394" i="21"/>
  <c r="L378" i="21"/>
  <c r="L362" i="21"/>
  <c r="L346" i="21"/>
  <c r="L330" i="21"/>
  <c r="L314" i="21"/>
  <c r="L298" i="21"/>
  <c r="L282" i="21"/>
  <c r="L485" i="21"/>
  <c r="L463" i="21"/>
  <c r="L447" i="21"/>
  <c r="L431" i="21"/>
  <c r="L415" i="21"/>
  <c r="L399" i="21"/>
  <c r="L383" i="21"/>
  <c r="L367" i="21"/>
  <c r="L351" i="21"/>
  <c r="L335" i="21"/>
  <c r="L319" i="21"/>
  <c r="L303" i="21"/>
  <c r="L287" i="21"/>
  <c r="L269" i="21"/>
  <c r="L253" i="21"/>
  <c r="L237" i="21"/>
  <c r="L221" i="21"/>
  <c r="L205" i="21"/>
  <c r="L189" i="21"/>
  <c r="L173" i="21"/>
  <c r="L157" i="21"/>
  <c r="L141" i="21"/>
  <c r="L125" i="21"/>
  <c r="L109" i="21"/>
  <c r="L93" i="21"/>
  <c r="L77" i="21"/>
  <c r="L270" i="21"/>
  <c r="L254" i="21"/>
  <c r="L238" i="21"/>
  <c r="L222" i="21"/>
  <c r="L206" i="21"/>
  <c r="L190" i="21"/>
  <c r="L174" i="21"/>
  <c r="L158" i="21"/>
  <c r="L142" i="21"/>
  <c r="L126" i="21"/>
  <c r="L110" i="21"/>
  <c r="L94" i="21"/>
  <c r="L78" i="21"/>
  <c r="L271" i="21"/>
  <c r="L255" i="21"/>
  <c r="L239" i="21"/>
  <c r="L223" i="21"/>
  <c r="L207" i="21"/>
  <c r="L191" i="21"/>
  <c r="L175" i="21"/>
  <c r="L159" i="21"/>
  <c r="L143" i="21"/>
  <c r="L127" i="21"/>
  <c r="L111" i="21"/>
  <c r="L95" i="21"/>
  <c r="L272" i="21"/>
  <c r="L256" i="21"/>
  <c r="L240" i="21"/>
  <c r="L224" i="21"/>
  <c r="L204" i="21"/>
  <c r="L188" i="21"/>
  <c r="L172" i="21"/>
  <c r="L156" i="21"/>
  <c r="L140" i="21"/>
  <c r="L124" i="21"/>
  <c r="L104" i="21"/>
  <c r="L88" i="21"/>
  <c r="L75" i="21"/>
  <c r="L58" i="21"/>
  <c r="L42" i="21"/>
  <c r="L26" i="21"/>
  <c r="L10" i="21"/>
  <c r="L1119" i="20"/>
  <c r="AC1109" i="39" s="1"/>
  <c r="AD1109" i="39" s="1"/>
  <c r="L1103" i="20"/>
  <c r="AC1093" i="39" s="1"/>
  <c r="AD1093" i="39" s="1"/>
  <c r="L1087" i="20"/>
  <c r="AC1077" i="39" s="1"/>
  <c r="AD1077" i="39" s="1"/>
  <c r="L1071" i="20"/>
  <c r="AC1061" i="39" s="1"/>
  <c r="AD1061" i="39" s="1"/>
  <c r="L1055" i="20"/>
  <c r="AC1045" i="39" s="1"/>
  <c r="AD1045" i="39" s="1"/>
  <c r="L1039" i="20"/>
  <c r="AC1029" i="39" s="1"/>
  <c r="AD1029" i="39" s="1"/>
  <c r="L1020" i="20"/>
  <c r="AC1010" i="39" s="1"/>
  <c r="AD1010" i="39" s="1"/>
  <c r="L1004" i="20"/>
  <c r="AC994" i="39" s="1"/>
  <c r="AD994" i="39" s="1"/>
  <c r="L988" i="20"/>
  <c r="AC978" i="39" s="1"/>
  <c r="AD978" i="39" s="1"/>
  <c r="L972" i="20"/>
  <c r="AC962" i="39" s="1"/>
  <c r="AD962" i="39" s="1"/>
  <c r="L956" i="20"/>
  <c r="AC946" i="39" s="1"/>
  <c r="AD946" i="39" s="1"/>
  <c r="L940" i="20"/>
  <c r="AC930" i="39" s="1"/>
  <c r="AD930" i="39" s="1"/>
  <c r="L924" i="20"/>
  <c r="AC914" i="39" s="1"/>
  <c r="AD914" i="39" s="1"/>
  <c r="L908" i="20"/>
  <c r="AC898" i="39" s="1"/>
  <c r="AD898" i="39" s="1"/>
  <c r="L892" i="20"/>
  <c r="AC882" i="39" s="1"/>
  <c r="AD882" i="39" s="1"/>
  <c r="L51" i="21"/>
  <c r="L35" i="21"/>
  <c r="L19" i="21"/>
  <c r="L1128" i="20"/>
  <c r="AC1118" i="39" s="1"/>
  <c r="AD1118" i="39" s="1"/>
  <c r="L1112" i="20"/>
  <c r="AC1102" i="39" s="1"/>
  <c r="AD1102" i="39" s="1"/>
  <c r="L1096" i="20"/>
  <c r="AC1086" i="39" s="1"/>
  <c r="AD1086" i="39" s="1"/>
  <c r="L1080" i="20"/>
  <c r="AC1070" i="39" s="1"/>
  <c r="AD1070" i="39" s="1"/>
  <c r="L1064" i="20"/>
  <c r="AC1054" i="39" s="1"/>
  <c r="AD1054" i="39" s="1"/>
  <c r="L1048" i="20"/>
  <c r="AC1038" i="39" s="1"/>
  <c r="AD1038" i="39" s="1"/>
  <c r="L1029" i="20"/>
  <c r="AC1019" i="39" s="1"/>
  <c r="AD1019" i="39" s="1"/>
  <c r="L1013" i="20"/>
  <c r="AC1003" i="39" s="1"/>
  <c r="AD1003" i="39" s="1"/>
  <c r="L997" i="20"/>
  <c r="AC987" i="39" s="1"/>
  <c r="AD987" i="39" s="1"/>
  <c r="L981" i="20"/>
  <c r="AC971" i="39" s="1"/>
  <c r="AD971" i="39" s="1"/>
  <c r="L965" i="20"/>
  <c r="AC955" i="39" s="1"/>
  <c r="AD955" i="39" s="1"/>
  <c r="L71" i="21"/>
  <c r="L52" i="21"/>
  <c r="L36" i="21"/>
  <c r="L20" i="21"/>
  <c r="L1125" i="20"/>
  <c r="AC1115" i="39" s="1"/>
  <c r="AD1115" i="39" s="1"/>
  <c r="L1109" i="20"/>
  <c r="AC1099" i="39" s="1"/>
  <c r="AD1099" i="39" s="1"/>
  <c r="L1093" i="20"/>
  <c r="AC1083" i="39" s="1"/>
  <c r="AD1083" i="39" s="1"/>
  <c r="L1077" i="20"/>
  <c r="AC1067" i="39" s="1"/>
  <c r="AD1067" i="39" s="1"/>
  <c r="L1061" i="20"/>
  <c r="AC1051" i="39" s="1"/>
  <c r="AD1051" i="39" s="1"/>
  <c r="L1045" i="20"/>
  <c r="AC1035" i="39" s="1"/>
  <c r="AD1035" i="39" s="1"/>
  <c r="L1022" i="20"/>
  <c r="AC1012" i="39" s="1"/>
  <c r="AD1012" i="39" s="1"/>
  <c r="L1006" i="20"/>
  <c r="AC996" i="39" s="1"/>
  <c r="AD996" i="39" s="1"/>
  <c r="L990" i="20"/>
  <c r="AC980" i="39" s="1"/>
  <c r="AD980" i="39" s="1"/>
  <c r="L974" i="20"/>
  <c r="AC964" i="39" s="1"/>
  <c r="AD964" i="39" s="1"/>
  <c r="L958" i="20"/>
  <c r="AC948" i="39" s="1"/>
  <c r="AD948" i="39" s="1"/>
  <c r="L942" i="20"/>
  <c r="AC932" i="39" s="1"/>
  <c r="AD932" i="39" s="1"/>
  <c r="L922" i="20"/>
  <c r="AC912" i="39" s="1"/>
  <c r="AD912" i="39" s="1"/>
  <c r="L906" i="20"/>
  <c r="AC896" i="39" s="1"/>
  <c r="AD896" i="39" s="1"/>
  <c r="L890" i="20"/>
  <c r="AC880" i="39" s="1"/>
  <c r="AD880" i="39" s="1"/>
  <c r="L874" i="20"/>
  <c r="AC864" i="39" s="1"/>
  <c r="AD864" i="39" s="1"/>
  <c r="L858" i="20"/>
  <c r="AC848" i="39" s="1"/>
  <c r="AD848" i="39" s="1"/>
  <c r="L842" i="20"/>
  <c r="AC832" i="39" s="1"/>
  <c r="AD832" i="39" s="1"/>
  <c r="L67" i="21"/>
  <c r="L53" i="21"/>
  <c r="L37" i="21"/>
  <c r="L21" i="21"/>
  <c r="L1130" i="20"/>
  <c r="AC1120" i="39" s="1"/>
  <c r="AD1120" i="39" s="1"/>
  <c r="L1114" i="20"/>
  <c r="AC1104" i="39" s="1"/>
  <c r="AD1104" i="39" s="1"/>
  <c r="L1098" i="20"/>
  <c r="AC1088" i="39" s="1"/>
  <c r="AD1088" i="39" s="1"/>
  <c r="L1082" i="20"/>
  <c r="AC1072" i="39" s="1"/>
  <c r="AD1072" i="39" s="1"/>
  <c r="L1066" i="20"/>
  <c r="AC1056" i="39" s="1"/>
  <c r="AD1056" i="39" s="1"/>
  <c r="L1050" i="20"/>
  <c r="AC1040" i="39" s="1"/>
  <c r="AD1040" i="39" s="1"/>
  <c r="L1034" i="20"/>
  <c r="L1015" i="20"/>
  <c r="AC1005" i="39" s="1"/>
  <c r="AD1005" i="39" s="1"/>
  <c r="L999" i="20"/>
  <c r="AC989" i="39" s="1"/>
  <c r="AD989" i="39" s="1"/>
  <c r="L983" i="20"/>
  <c r="AC973" i="39" s="1"/>
  <c r="AD973" i="39" s="1"/>
  <c r="L967" i="20"/>
  <c r="AC957" i="39" s="1"/>
  <c r="AD957" i="39" s="1"/>
  <c r="L951" i="20"/>
  <c r="AC941" i="39" s="1"/>
  <c r="AD941" i="39" s="1"/>
  <c r="L935" i="20"/>
  <c r="AC925" i="39" s="1"/>
  <c r="AD925" i="39" s="1"/>
  <c r="L919" i="20"/>
  <c r="AC909" i="39" s="1"/>
  <c r="AD909" i="39" s="1"/>
  <c r="L903" i="20"/>
  <c r="AC893" i="39" s="1"/>
  <c r="AD893" i="39" s="1"/>
  <c r="L887" i="20"/>
  <c r="AC877" i="39" s="1"/>
  <c r="AD877" i="39" s="1"/>
  <c r="L871" i="20"/>
  <c r="AC861" i="39" s="1"/>
  <c r="AD861" i="39" s="1"/>
  <c r="L855" i="20"/>
  <c r="AC845" i="39" s="1"/>
  <c r="AD845" i="39" s="1"/>
  <c r="L917" i="20"/>
  <c r="AC907" i="39" s="1"/>
  <c r="AD907" i="39" s="1"/>
  <c r="L836" i="20"/>
  <c r="AC826" i="39" s="1"/>
  <c r="AD826" i="39" s="1"/>
  <c r="L711" i="20"/>
  <c r="AC701" i="39" s="1"/>
  <c r="AD701" i="39" s="1"/>
  <c r="L695" i="20"/>
  <c r="AC685" i="39" s="1"/>
  <c r="AD685" i="39" s="1"/>
  <c r="L679" i="20"/>
  <c r="AC669" i="39" s="1"/>
  <c r="AD669" i="39" s="1"/>
  <c r="L663" i="20"/>
  <c r="AC653" i="39" s="1"/>
  <c r="AD653" i="39" s="1"/>
  <c r="L647" i="20"/>
  <c r="AC637" i="39" s="1"/>
  <c r="AD637" i="39" s="1"/>
  <c r="L631" i="20"/>
  <c r="AC621" i="39" s="1"/>
  <c r="AD621" i="39" s="1"/>
  <c r="L616" i="20"/>
  <c r="AC606" i="39" s="1"/>
  <c r="AD606" i="39" s="1"/>
  <c r="L600" i="20"/>
  <c r="AC590" i="39" s="1"/>
  <c r="AD590" i="39" s="1"/>
  <c r="L584" i="20"/>
  <c r="AC574" i="39" s="1"/>
  <c r="AD574" i="39" s="1"/>
  <c r="L568" i="20"/>
  <c r="AC558" i="39" s="1"/>
  <c r="AD558" i="39" s="1"/>
  <c r="L552" i="20"/>
  <c r="AC542" i="39" s="1"/>
  <c r="AD542" i="39" s="1"/>
  <c r="L536" i="20"/>
  <c r="AC526" i="39" s="1"/>
  <c r="AD526" i="39" s="1"/>
  <c r="L521" i="20"/>
  <c r="AC511" i="39" s="1"/>
  <c r="AD511" i="39" s="1"/>
  <c r="L505" i="20"/>
  <c r="AC495" i="39" s="1"/>
  <c r="AD495" i="39" s="1"/>
  <c r="L489" i="20"/>
  <c r="AC479" i="39" s="1"/>
  <c r="AD479" i="39" s="1"/>
  <c r="L473" i="20"/>
  <c r="AC463" i="39" s="1"/>
  <c r="AD463" i="39" s="1"/>
  <c r="L457" i="20"/>
  <c r="AC447" i="39" s="1"/>
  <c r="AD447" i="39" s="1"/>
  <c r="L897" i="20"/>
  <c r="AC887" i="39" s="1"/>
  <c r="AD887" i="39" s="1"/>
  <c r="L880" i="20"/>
  <c r="AC870" i="39" s="1"/>
  <c r="AD870" i="39" s="1"/>
  <c r="L864" i="20"/>
  <c r="AC854" i="39" s="1"/>
  <c r="AD854" i="39" s="1"/>
  <c r="L843" i="20"/>
  <c r="AC833" i="39" s="1"/>
  <c r="AD833" i="39" s="1"/>
  <c r="L720" i="20"/>
  <c r="AC710" i="39" s="1"/>
  <c r="AD710" i="39" s="1"/>
  <c r="L704" i="20"/>
  <c r="AC694" i="39" s="1"/>
  <c r="AD694" i="39" s="1"/>
  <c r="L688" i="20"/>
  <c r="AC678" i="39" s="1"/>
  <c r="AD678" i="39" s="1"/>
  <c r="L672" i="20"/>
  <c r="AC662" i="39" s="1"/>
  <c r="AD662" i="39" s="1"/>
  <c r="L656" i="20"/>
  <c r="AC646" i="39" s="1"/>
  <c r="AD646" i="39" s="1"/>
  <c r="L640" i="20"/>
  <c r="AC630" i="39" s="1"/>
  <c r="AD630" i="39" s="1"/>
  <c r="L625" i="20"/>
  <c r="AC615" i="39" s="1"/>
  <c r="AD615" i="39" s="1"/>
  <c r="L609" i="20"/>
  <c r="AC599" i="39" s="1"/>
  <c r="AD599" i="39" s="1"/>
  <c r="L593" i="20"/>
  <c r="AC583" i="39" s="1"/>
  <c r="AD583" i="39" s="1"/>
  <c r="L577" i="20"/>
  <c r="AC567" i="39" s="1"/>
  <c r="AD567" i="39" s="1"/>
  <c r="L561" i="20"/>
  <c r="AC551" i="39" s="1"/>
  <c r="AD551" i="39" s="1"/>
  <c r="L545" i="20"/>
  <c r="AC535" i="39" s="1"/>
  <c r="AD535" i="39" s="1"/>
  <c r="L529" i="20"/>
  <c r="AC519" i="39" s="1"/>
  <c r="AD519" i="39" s="1"/>
  <c r="L510" i="20"/>
  <c r="AC500" i="39" s="1"/>
  <c r="AD500" i="39" s="1"/>
  <c r="L925" i="20"/>
  <c r="AC915" i="39" s="1"/>
  <c r="AD915" i="39" s="1"/>
  <c r="L845" i="20"/>
  <c r="AC835" i="39" s="1"/>
  <c r="AD835" i="39" s="1"/>
  <c r="L813" i="20"/>
  <c r="AC803" i="39" s="1"/>
  <c r="AD803" i="39" s="1"/>
  <c r="L725" i="20"/>
  <c r="AC715" i="39" s="1"/>
  <c r="AD715" i="39" s="1"/>
  <c r="L709" i="20"/>
  <c r="AC699" i="39" s="1"/>
  <c r="AD699" i="39" s="1"/>
  <c r="L693" i="20"/>
  <c r="AC683" i="39" s="1"/>
  <c r="AD683" i="39" s="1"/>
  <c r="L677" i="20"/>
  <c r="AC667" i="39" s="1"/>
  <c r="AD667" i="39" s="1"/>
  <c r="L661" i="20"/>
  <c r="AC651" i="39" s="1"/>
  <c r="AD651" i="39" s="1"/>
  <c r="L645" i="20"/>
  <c r="AC635" i="39" s="1"/>
  <c r="AD635" i="39" s="1"/>
  <c r="L629" i="20"/>
  <c r="AC619" i="39" s="1"/>
  <c r="AD619" i="39" s="1"/>
  <c r="L610" i="20"/>
  <c r="AC600" i="39" s="1"/>
  <c r="AD600" i="39" s="1"/>
  <c r="L594" i="20"/>
  <c r="AC584" i="39" s="1"/>
  <c r="AD584" i="39" s="1"/>
  <c r="L578" i="20"/>
  <c r="AC568" i="39" s="1"/>
  <c r="AD568" i="39" s="1"/>
  <c r="L562" i="20"/>
  <c r="AC552" i="39" s="1"/>
  <c r="AD552" i="39" s="1"/>
  <c r="L546" i="20"/>
  <c r="AC536" i="39" s="1"/>
  <c r="AD536" i="39" s="1"/>
  <c r="L530" i="20"/>
  <c r="AC520" i="39" s="1"/>
  <c r="AD520" i="39" s="1"/>
  <c r="L905" i="20"/>
  <c r="AC895" i="39" s="1"/>
  <c r="AD895" i="39" s="1"/>
  <c r="L876" i="20"/>
  <c r="AC866" i="39" s="1"/>
  <c r="AD866" i="39" s="1"/>
  <c r="L860" i="20"/>
  <c r="AC850" i="39" s="1"/>
  <c r="AD850" i="39" s="1"/>
  <c r="L835" i="20"/>
  <c r="AC825" i="39" s="1"/>
  <c r="AD825" i="39" s="1"/>
  <c r="L815" i="20"/>
  <c r="AC805" i="39" s="1"/>
  <c r="AD805" i="39" s="1"/>
  <c r="L770" i="20"/>
  <c r="AC760" i="39" s="1"/>
  <c r="AD760" i="39" s="1"/>
  <c r="L698" i="20"/>
  <c r="AC688" i="39" s="1"/>
  <c r="AD688" i="39" s="1"/>
  <c r="L634" i="20"/>
  <c r="AC624" i="39" s="1"/>
  <c r="AD624" i="39" s="1"/>
  <c r="L563" i="20"/>
  <c r="AC553" i="39" s="1"/>
  <c r="AD553" i="39" s="1"/>
  <c r="L519" i="20"/>
  <c r="AC509" i="39" s="1"/>
  <c r="AD509" i="39" s="1"/>
  <c r="L492" i="20"/>
  <c r="AC482" i="39" s="1"/>
  <c r="AD482" i="39" s="1"/>
  <c r="L475" i="20"/>
  <c r="AC465" i="39" s="1"/>
  <c r="AD465" i="39" s="1"/>
  <c r="L453" i="20"/>
  <c r="AC443" i="39" s="1"/>
  <c r="AD443" i="39" s="1"/>
  <c r="L437" i="20"/>
  <c r="AC427" i="39" s="1"/>
  <c r="AD427" i="39" s="1"/>
  <c r="L415" i="20"/>
  <c r="AC405" i="39" s="1"/>
  <c r="AD405" i="39" s="1"/>
  <c r="L399" i="20"/>
  <c r="AC389" i="39" s="1"/>
  <c r="AD389" i="39" s="1"/>
  <c r="L383" i="20"/>
  <c r="AC373" i="39" s="1"/>
  <c r="AD373" i="39" s="1"/>
  <c r="L367" i="20"/>
  <c r="AC357" i="39" s="1"/>
  <c r="AD357" i="39" s="1"/>
  <c r="L351" i="20"/>
  <c r="AC341" i="39" s="1"/>
  <c r="AD341" i="39" s="1"/>
  <c r="L335" i="20"/>
  <c r="AC325" i="39" s="1"/>
  <c r="AD325" i="39" s="1"/>
  <c r="L319" i="20"/>
  <c r="AC309" i="39" s="1"/>
  <c r="AD309" i="39" s="1"/>
  <c r="L303" i="20"/>
  <c r="AC293" i="39" s="1"/>
  <c r="AD293" i="39" s="1"/>
  <c r="L287" i="20"/>
  <c r="AC277" i="39" s="1"/>
  <c r="AD277" i="39" s="1"/>
  <c r="L271" i="20"/>
  <c r="AC261" i="39" s="1"/>
  <c r="AD261" i="39" s="1"/>
  <c r="L255" i="20"/>
  <c r="AC245" i="39" s="1"/>
  <c r="AD245" i="39" s="1"/>
  <c r="L239" i="20"/>
  <c r="AC229" i="39" s="1"/>
  <c r="AD229" i="39" s="1"/>
  <c r="L223" i="20"/>
  <c r="AC213" i="39" s="1"/>
  <c r="AD213" i="39" s="1"/>
  <c r="L662" i="20"/>
  <c r="AC652" i="39" s="1"/>
  <c r="AD652" i="39" s="1"/>
  <c r="L607" i="20"/>
  <c r="AC597" i="39" s="1"/>
  <c r="AD597" i="39" s="1"/>
  <c r="L543" i="20"/>
  <c r="AC533" i="39" s="1"/>
  <c r="AD533" i="39" s="1"/>
  <c r="L495" i="20"/>
  <c r="AC485" i="39" s="1"/>
  <c r="AD485" i="39" s="1"/>
  <c r="L466" i="20"/>
  <c r="AC456" i="39" s="1"/>
  <c r="AD456" i="39" s="1"/>
  <c r="L450" i="20"/>
  <c r="AC440" i="39" s="1"/>
  <c r="AD440" i="39" s="1"/>
  <c r="L434" i="20"/>
  <c r="AC424" i="39" s="1"/>
  <c r="AD424" i="39" s="1"/>
  <c r="L412" i="20"/>
  <c r="AC402" i="39" s="1"/>
  <c r="AD402" i="39" s="1"/>
  <c r="L396" i="20"/>
  <c r="AC386" i="39" s="1"/>
  <c r="AD386" i="39" s="1"/>
  <c r="L380" i="20"/>
  <c r="AC370" i="39" s="1"/>
  <c r="AD370" i="39" s="1"/>
  <c r="L364" i="20"/>
  <c r="AC354" i="39" s="1"/>
  <c r="AD354" i="39" s="1"/>
  <c r="L348" i="20"/>
  <c r="AC338" i="39" s="1"/>
  <c r="AD338" i="39" s="1"/>
  <c r="L332" i="20"/>
  <c r="AC322" i="39" s="1"/>
  <c r="AD322" i="39" s="1"/>
  <c r="L316" i="20"/>
  <c r="AC306" i="39" s="1"/>
  <c r="AD306" i="39" s="1"/>
  <c r="L300" i="20"/>
  <c r="AC290" i="39" s="1"/>
  <c r="AD290" i="39" s="1"/>
  <c r="L284" i="20"/>
  <c r="AC274" i="39" s="1"/>
  <c r="AD274" i="39" s="1"/>
  <c r="L268" i="20"/>
  <c r="AC258" i="39" s="1"/>
  <c r="AD258" i="39" s="1"/>
  <c r="L252" i="20"/>
  <c r="AC242" i="39" s="1"/>
  <c r="AD242" i="39" s="1"/>
  <c r="L236" i="20"/>
  <c r="AC226" i="39" s="1"/>
  <c r="AD226" i="39" s="1"/>
  <c r="L722" i="20"/>
  <c r="AC712" i="39" s="1"/>
  <c r="AD712" i="39" s="1"/>
  <c r="L658" i="20"/>
  <c r="AC648" i="39" s="1"/>
  <c r="AD648" i="39" s="1"/>
  <c r="L587" i="20"/>
  <c r="AC577" i="39" s="1"/>
  <c r="AD577" i="39" s="1"/>
  <c r="L524" i="20"/>
  <c r="AC514" i="39" s="1"/>
  <c r="AD514" i="39" s="1"/>
  <c r="L508" i="20"/>
  <c r="AC498" i="39" s="1"/>
  <c r="AD498" i="39" s="1"/>
  <c r="L499" i="20"/>
  <c r="AC489" i="39" s="1"/>
  <c r="AD489" i="39" s="1"/>
  <c r="L470" i="20"/>
  <c r="AC460" i="39" s="1"/>
  <c r="AD460" i="39" s="1"/>
  <c r="L451" i="20"/>
  <c r="AC441" i="39" s="1"/>
  <c r="AD441" i="39" s="1"/>
  <c r="L435" i="20"/>
  <c r="AC425" i="39" s="1"/>
  <c r="AD425" i="39" s="1"/>
  <c r="L413" i="20"/>
  <c r="AC403" i="39" s="1"/>
  <c r="AD403" i="39" s="1"/>
  <c r="L397" i="20"/>
  <c r="AC387" i="39" s="1"/>
  <c r="AD387" i="39" s="1"/>
  <c r="L381" i="20"/>
  <c r="AC371" i="39" s="1"/>
  <c r="AD371" i="39" s="1"/>
  <c r="L365" i="20"/>
  <c r="AC355" i="39" s="1"/>
  <c r="AD355" i="39" s="1"/>
  <c r="L349" i="20"/>
  <c r="AC339" i="39" s="1"/>
  <c r="AD339" i="39" s="1"/>
  <c r="L333" i="20"/>
  <c r="AC323" i="39" s="1"/>
  <c r="AD323" i="39" s="1"/>
  <c r="L313" i="20"/>
  <c r="AC303" i="39" s="1"/>
  <c r="AD303" i="39" s="1"/>
  <c r="L297" i="20"/>
  <c r="AC287" i="39" s="1"/>
  <c r="AD287" i="39" s="1"/>
  <c r="L281" i="20"/>
  <c r="AC271" i="39" s="1"/>
  <c r="AD271" i="39" s="1"/>
  <c r="L265" i="20"/>
  <c r="AC255" i="39" s="1"/>
  <c r="AD255" i="39" s="1"/>
  <c r="L249" i="20"/>
  <c r="AC239" i="39" s="1"/>
  <c r="AD239" i="39" s="1"/>
  <c r="L233" i="20"/>
  <c r="AC223" i="39" s="1"/>
  <c r="AD223" i="39" s="1"/>
  <c r="L766" i="20"/>
  <c r="AC756" i="39" s="1"/>
  <c r="AD756" i="39" s="1"/>
  <c r="L702" i="20"/>
  <c r="AC692" i="39" s="1"/>
  <c r="AD692" i="39" s="1"/>
  <c r="L638" i="20"/>
  <c r="AC628" i="39" s="1"/>
  <c r="AD628" i="39" s="1"/>
  <c r="L567" i="20"/>
  <c r="AC557" i="39" s="1"/>
  <c r="AD557" i="39" s="1"/>
  <c r="L503" i="20"/>
  <c r="AC493" i="39" s="1"/>
  <c r="AD493" i="39" s="1"/>
  <c r="L474" i="20"/>
  <c r="AC464" i="39" s="1"/>
  <c r="AD464" i="39" s="1"/>
  <c r="L456" i="20"/>
  <c r="AC446" i="39" s="1"/>
  <c r="AD446" i="39" s="1"/>
  <c r="L440" i="20"/>
  <c r="AC430" i="39" s="1"/>
  <c r="AD430" i="39" s="1"/>
  <c r="L418" i="20"/>
  <c r="AC408" i="39" s="1"/>
  <c r="AD408" i="39" s="1"/>
  <c r="L402" i="20"/>
  <c r="AC392" i="39" s="1"/>
  <c r="AD392" i="39" s="1"/>
  <c r="L386" i="20"/>
  <c r="AC376" i="39" s="1"/>
  <c r="AD376" i="39" s="1"/>
  <c r="L370" i="20"/>
  <c r="AC360" i="39" s="1"/>
  <c r="AD360" i="39" s="1"/>
  <c r="L354" i="20"/>
  <c r="AC344" i="39" s="1"/>
  <c r="AD344" i="39" s="1"/>
  <c r="L338" i="20"/>
  <c r="AC328" i="39" s="1"/>
  <c r="AD328" i="39" s="1"/>
  <c r="L322" i="20"/>
  <c r="L306" i="20"/>
  <c r="AC296" i="39" s="1"/>
  <c r="AD296" i="39" s="1"/>
  <c r="L290" i="20"/>
  <c r="AC280" i="39" s="1"/>
  <c r="AD280" i="39" s="1"/>
  <c r="L274" i="20"/>
  <c r="AC264" i="39" s="1"/>
  <c r="AD264" i="39" s="1"/>
  <c r="L258" i="20"/>
  <c r="AC248" i="39" s="1"/>
  <c r="AD248" i="39" s="1"/>
  <c r="L242" i="20"/>
  <c r="AC232" i="39" s="1"/>
  <c r="AD232" i="39" s="1"/>
  <c r="L226" i="20"/>
  <c r="AC216" i="39" s="1"/>
  <c r="AD216" i="39" s="1"/>
  <c r="K16" i="14"/>
  <c r="AL11" i="41"/>
  <c r="L30" i="20"/>
  <c r="AC20" i="39" s="1"/>
  <c r="AD20" i="39" s="1"/>
  <c r="L62" i="20"/>
  <c r="L94" i="20"/>
  <c r="L150" i="20"/>
  <c r="L44" i="20"/>
  <c r="AC34" i="39" s="1"/>
  <c r="AD34" i="39" s="1"/>
  <c r="L76" i="20"/>
  <c r="L108" i="20"/>
  <c r="L140" i="20"/>
  <c r="AK20" i="41"/>
  <c r="W20" i="41"/>
  <c r="AK20" i="12"/>
  <c r="AK14" i="12"/>
  <c r="W14" i="12"/>
  <c r="AK14" i="41"/>
  <c r="W14" i="41"/>
  <c r="M8" i="22"/>
  <c r="M108" i="22"/>
  <c r="I24" i="39"/>
  <c r="P118" i="20"/>
  <c r="P73" i="38"/>
  <c r="P74" i="38" s="1"/>
  <c r="N25" i="16"/>
  <c r="N29" i="16" s="1"/>
  <c r="O17" i="14"/>
  <c r="P31" i="38"/>
  <c r="N15" i="16"/>
  <c r="P426" i="20"/>
  <c r="P424" i="20" s="1"/>
  <c r="P9" i="20" s="1"/>
  <c r="P51" i="38" s="1"/>
  <c r="P8" i="21"/>
  <c r="P829" i="20"/>
  <c r="P408" i="21"/>
  <c r="P508" i="21"/>
  <c r="P608" i="21"/>
  <c r="O80" i="20"/>
  <c r="O138" i="20"/>
  <c r="O106" i="20"/>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O196" i="20"/>
  <c r="O180" i="20"/>
  <c r="O164" i="20"/>
  <c r="O124" i="20"/>
  <c r="O92" i="20"/>
  <c r="O60" i="20"/>
  <c r="O28" i="20"/>
  <c r="O134" i="20"/>
  <c r="O110" i="20"/>
  <c r="O78" i="20"/>
  <c r="O46" i="20"/>
  <c r="N15" i="14"/>
  <c r="O229" i="20"/>
  <c r="O245" i="20"/>
  <c r="O261" i="20"/>
  <c r="O277" i="20"/>
  <c r="O293" i="20"/>
  <c r="O309" i="20"/>
  <c r="O329" i="20"/>
  <c r="O345" i="20"/>
  <c r="O361" i="20"/>
  <c r="O377" i="20"/>
  <c r="O393" i="20"/>
  <c r="O409" i="20"/>
  <c r="O431" i="20"/>
  <c r="O447" i="20"/>
  <c r="O466" i="20"/>
  <c r="O485" i="20"/>
  <c r="O511" i="20"/>
  <c r="O566" i="20"/>
  <c r="O637" i="20"/>
  <c r="O701" i="20"/>
  <c r="O232" i="20"/>
  <c r="O248" i="20"/>
  <c r="O264" i="20"/>
  <c r="O280" i="20"/>
  <c r="O296" i="20"/>
  <c r="O312" i="20"/>
  <c r="O328" i="20"/>
  <c r="O344" i="20"/>
  <c r="O360" i="20"/>
  <c r="O376" i="20"/>
  <c r="O392" i="20"/>
  <c r="O408" i="20"/>
  <c r="O430" i="20"/>
  <c r="O446" i="20"/>
  <c r="O462" i="20"/>
  <c r="O481" i="20"/>
  <c r="O510" i="20"/>
  <c r="O570" i="20"/>
  <c r="O641" i="20"/>
  <c r="O705" i="20"/>
  <c r="O777" i="20"/>
  <c r="O235" i="20"/>
  <c r="O251" i="20"/>
  <c r="O267" i="20"/>
  <c r="O283" i="20"/>
  <c r="O299" i="20"/>
  <c r="O315" i="20"/>
  <c r="O331" i="20"/>
  <c r="O347" i="20"/>
  <c r="O363" i="20"/>
  <c r="O379" i="20"/>
  <c r="O395" i="20"/>
  <c r="O411" i="20"/>
  <c r="O433" i="20"/>
  <c r="O449" i="20"/>
  <c r="O471" i="20"/>
  <c r="O490" i="20"/>
  <c r="O515" i="20"/>
  <c r="O574" i="20"/>
  <c r="O629" i="20"/>
  <c r="O693" i="20"/>
  <c r="O226" i="20"/>
  <c r="O242" i="20"/>
  <c r="O258" i="20"/>
  <c r="O274" i="20"/>
  <c r="O290" i="20"/>
  <c r="O306" i="20"/>
  <c r="O322" i="20"/>
  <c r="O338" i="20"/>
  <c r="O354" i="20"/>
  <c r="O370" i="20"/>
  <c r="O386" i="20"/>
  <c r="O402" i="20"/>
  <c r="O418" i="20"/>
  <c r="O440" i="20"/>
  <c r="O457" i="20"/>
  <c r="O483" i="20"/>
  <c r="O502" i="20"/>
  <c r="O530" i="20"/>
  <c r="O594" i="20"/>
  <c r="O665" i="20"/>
  <c r="O737" i="20"/>
  <c r="O840" i="20"/>
  <c r="O863" i="20"/>
  <c r="O904" i="20"/>
  <c r="O529" i="20"/>
  <c r="O545" i="20"/>
  <c r="O561" i="20"/>
  <c r="O577" i="20"/>
  <c r="O593" i="20"/>
  <c r="O609" i="20"/>
  <c r="O625" i="20"/>
  <c r="O640" i="20"/>
  <c r="O656" i="20"/>
  <c r="O672" i="20"/>
  <c r="O688" i="20"/>
  <c r="O704" i="20"/>
  <c r="O720" i="20"/>
  <c r="O842" i="20"/>
  <c r="O876" i="20"/>
  <c r="O924" i="20"/>
  <c r="O509" i="20"/>
  <c r="O525" i="20"/>
  <c r="O540" i="20"/>
  <c r="O556" i="20"/>
  <c r="O572" i="20"/>
  <c r="O588" i="20"/>
  <c r="O604" i="20"/>
  <c r="O620" i="20"/>
  <c r="O635" i="20"/>
  <c r="O651" i="20"/>
  <c r="O667" i="20"/>
  <c r="O683" i="20"/>
  <c r="O699" i="20"/>
  <c r="O715" i="20"/>
  <c r="O835" i="20"/>
  <c r="O859" i="20"/>
  <c r="O896" i="20"/>
  <c r="O952" i="20"/>
  <c r="O468" i="20"/>
  <c r="O484" i="20"/>
  <c r="O500" i="20"/>
  <c r="O516" i="20"/>
  <c r="O531" i="20"/>
  <c r="O547" i="20"/>
  <c r="O563" i="20"/>
  <c r="O579" i="20"/>
  <c r="O595" i="20"/>
  <c r="O611" i="20"/>
  <c r="O630" i="20"/>
  <c r="O646" i="20"/>
  <c r="O662" i="20"/>
  <c r="O678" i="20"/>
  <c r="O694" i="20"/>
  <c r="O710" i="20"/>
  <c r="O831" i="20"/>
  <c r="O856" i="20"/>
  <c r="O888" i="20"/>
  <c r="O956" i="20"/>
  <c r="O862" i="20"/>
  <c r="O878" i="20"/>
  <c r="O894" i="20"/>
  <c r="O910" i="20"/>
  <c r="O926" i="20"/>
  <c r="O946" i="20"/>
  <c r="O962" i="20"/>
  <c r="O978" i="20"/>
  <c r="O994" i="20"/>
  <c r="O1010" i="20"/>
  <c r="O1026" i="20"/>
  <c r="O1049" i="20"/>
  <c r="O1065" i="20"/>
  <c r="O1081" i="20"/>
  <c r="O1097" i="20"/>
  <c r="O1113" i="20"/>
  <c r="O1129" i="20"/>
  <c r="O24" i="21"/>
  <c r="O40" i="21"/>
  <c r="O56" i="21"/>
  <c r="O833" i="20"/>
  <c r="O849" i="20"/>
  <c r="O865" i="20"/>
  <c r="O881" i="20"/>
  <c r="O897" i="20"/>
  <c r="O913" i="20"/>
  <c r="O933" i="20"/>
  <c r="O949" i="20"/>
  <c r="O965" i="20"/>
  <c r="O981" i="20"/>
  <c r="O997" i="20"/>
  <c r="O1013" i="20"/>
  <c r="O1029" i="20"/>
  <c r="O1048" i="20"/>
  <c r="O1064" i="20"/>
  <c r="O1080" i="20"/>
  <c r="O1096" i="20"/>
  <c r="O1112" i="20"/>
  <c r="O1128" i="20"/>
  <c r="O19" i="21"/>
  <c r="O35" i="21"/>
  <c r="O51" i="21"/>
  <c r="O74" i="21"/>
  <c r="O976" i="20"/>
  <c r="O992" i="20"/>
  <c r="O1008" i="20"/>
  <c r="O1024" i="20"/>
  <c r="O1043" i="20"/>
  <c r="O1059" i="20"/>
  <c r="O1075" i="20"/>
  <c r="O1091" i="20"/>
  <c r="O1107" i="20"/>
  <c r="O1123" i="20"/>
  <c r="O14" i="21"/>
  <c r="O30" i="21"/>
  <c r="O46" i="21"/>
  <c r="O62" i="21"/>
  <c r="O79" i="21"/>
  <c r="O903" i="20"/>
  <c r="O919" i="20"/>
  <c r="O935" i="20"/>
  <c r="O951" i="20"/>
  <c r="O967" i="20"/>
  <c r="O983" i="20"/>
  <c r="O999" i="20"/>
  <c r="O1015" i="20"/>
  <c r="O1034" i="20"/>
  <c r="O1050" i="20"/>
  <c r="O1066" i="20"/>
  <c r="O1082" i="20"/>
  <c r="O1098" i="20"/>
  <c r="O1114" i="20"/>
  <c r="O1130" i="20"/>
  <c r="O21" i="21"/>
  <c r="O37" i="21"/>
  <c r="O53" i="21"/>
  <c r="O70" i="21"/>
  <c r="O87" i="21"/>
  <c r="O103" i="21"/>
  <c r="O119" i="21"/>
  <c r="O135" i="21"/>
  <c r="O151" i="21"/>
  <c r="O167" i="21"/>
  <c r="O183" i="21"/>
  <c r="O199" i="21"/>
  <c r="O215" i="21"/>
  <c r="O231" i="21"/>
  <c r="O247" i="21"/>
  <c r="O263" i="21"/>
  <c r="O86" i="21"/>
  <c r="O102" i="21"/>
  <c r="O118" i="21"/>
  <c r="O134" i="21"/>
  <c r="O150" i="21"/>
  <c r="O166" i="21"/>
  <c r="O182" i="21"/>
  <c r="O198" i="21"/>
  <c r="O214" i="21"/>
  <c r="O230" i="21"/>
  <c r="O246" i="21"/>
  <c r="O262" i="21"/>
  <c r="O69" i="21"/>
  <c r="O85" i="21"/>
  <c r="O101" i="21"/>
  <c r="O117" i="21"/>
  <c r="O133" i="21"/>
  <c r="O149" i="21"/>
  <c r="O165" i="21"/>
  <c r="O181" i="21"/>
  <c r="O197" i="21"/>
  <c r="O213" i="21"/>
  <c r="O229" i="21"/>
  <c r="O245" i="21"/>
  <c r="O261" i="21"/>
  <c r="O68" i="21"/>
  <c r="O84" i="21"/>
  <c r="O100" i="21"/>
  <c r="O120" i="21"/>
  <c r="O136" i="21"/>
  <c r="O152" i="21"/>
  <c r="O168" i="21"/>
  <c r="O184" i="21"/>
  <c r="O200" i="21"/>
  <c r="O220" i="21"/>
  <c r="O236" i="21"/>
  <c r="O252" i="21"/>
  <c r="O268" i="21"/>
  <c r="O286" i="21"/>
  <c r="O302" i="21"/>
  <c r="O318" i="21"/>
  <c r="O334" i="21"/>
  <c r="O350" i="21"/>
  <c r="O366" i="21"/>
  <c r="O382" i="21"/>
  <c r="O398" i="21"/>
  <c r="O414" i="21"/>
  <c r="O430" i="21"/>
  <c r="O446" i="21"/>
  <c r="O462" i="21"/>
  <c r="O484" i="21"/>
  <c r="O281" i="21"/>
  <c r="O297" i="21"/>
  <c r="O313" i="21"/>
  <c r="O329" i="21"/>
  <c r="O345" i="21"/>
  <c r="O361" i="21"/>
  <c r="O377" i="21"/>
  <c r="O393" i="21"/>
  <c r="O409" i="21"/>
  <c r="O425" i="21"/>
  <c r="O441" i="21"/>
  <c r="O457" i="21"/>
  <c r="O473" i="21"/>
  <c r="O280" i="21"/>
  <c r="O296" i="21"/>
  <c r="O316" i="21"/>
  <c r="O332" i="21"/>
  <c r="O348" i="21"/>
  <c r="O364" i="21"/>
  <c r="O380" i="21"/>
  <c r="O396" i="21"/>
  <c r="O416" i="21"/>
  <c r="O432" i="21"/>
  <c r="O448" i="21"/>
  <c r="O464" i="21"/>
  <c r="O492" i="21"/>
  <c r="O291" i="21"/>
  <c r="O307" i="21"/>
  <c r="O323" i="21"/>
  <c r="O339" i="21"/>
  <c r="O355" i="21"/>
  <c r="O371" i="21"/>
  <c r="O387" i="21"/>
  <c r="O403" i="21"/>
  <c r="O419" i="21"/>
  <c r="O435" i="21"/>
  <c r="O451" i="21"/>
  <c r="O467" i="21"/>
  <c r="O496" i="21"/>
  <c r="O485" i="21"/>
  <c r="O501" i="21"/>
  <c r="O517" i="21"/>
  <c r="O533" i="21"/>
  <c r="O549" i="21"/>
  <c r="O565" i="21"/>
  <c r="O581" i="21"/>
  <c r="O597" i="21"/>
  <c r="O613" i="21"/>
  <c r="O629" i="21"/>
  <c r="O645" i="21"/>
  <c r="O661" i="21"/>
  <c r="O681" i="21"/>
  <c r="O532" i="21"/>
  <c r="O548" i="21"/>
  <c r="O564" i="21"/>
  <c r="O580" i="21"/>
  <c r="O596" i="21"/>
  <c r="O616" i="21"/>
  <c r="O632" i="21"/>
  <c r="O648" i="21"/>
  <c r="O664" i="21"/>
  <c r="O687" i="21"/>
  <c r="O491" i="21"/>
  <c r="O507" i="21"/>
  <c r="O523" i="21"/>
  <c r="O539" i="21"/>
  <c r="O555" i="21"/>
  <c r="O571" i="21"/>
  <c r="O587" i="21"/>
  <c r="O603" i="21"/>
  <c r="O619" i="21"/>
  <c r="O635" i="21"/>
  <c r="O651" i="21"/>
  <c r="O667" i="21"/>
  <c r="O478" i="21"/>
  <c r="O494" i="21"/>
  <c r="O510" i="21"/>
  <c r="O526" i="21"/>
  <c r="O542" i="21"/>
  <c r="O558" i="21"/>
  <c r="O574" i="21"/>
  <c r="O590" i="21"/>
  <c r="O606" i="21"/>
  <c r="O622" i="21"/>
  <c r="O638" i="21"/>
  <c r="O654" i="21"/>
  <c r="O669" i="21"/>
  <c r="O676" i="21"/>
  <c r="O692" i="21"/>
  <c r="O712" i="21"/>
  <c r="O728" i="21"/>
  <c r="O744" i="21"/>
  <c r="O760" i="21"/>
  <c r="O776" i="21"/>
  <c r="O792" i="21"/>
  <c r="O94" i="22"/>
  <c r="O118" i="22"/>
  <c r="O711" i="21"/>
  <c r="O727" i="21"/>
  <c r="O743" i="21"/>
  <c r="O759" i="21"/>
  <c r="O775" i="21"/>
  <c r="O791" i="21"/>
  <c r="O807" i="21"/>
  <c r="O39" i="22"/>
  <c r="O678" i="21"/>
  <c r="O694" i="21"/>
  <c r="O710" i="21"/>
  <c r="O726" i="21"/>
  <c r="O742" i="21"/>
  <c r="O758" i="21"/>
  <c r="O774" i="21"/>
  <c r="O790" i="21"/>
  <c r="O806" i="21"/>
  <c r="O693" i="21"/>
  <c r="O709" i="21"/>
  <c r="O725" i="21"/>
  <c r="O741" i="21"/>
  <c r="O757" i="21"/>
  <c r="O773" i="21"/>
  <c r="O789" i="21"/>
  <c r="O805" i="21"/>
  <c r="O190" i="22"/>
  <c r="O211" i="22"/>
  <c r="O214" i="22"/>
  <c r="O216" i="22"/>
  <c r="O230" i="22"/>
  <c r="O234" i="22"/>
  <c r="O238" i="22"/>
  <c r="O242" i="22"/>
  <c r="AJ20" i="41"/>
  <c r="I230" i="22"/>
  <c r="I226" i="22"/>
  <c r="I228" i="22"/>
  <c r="I242" i="22"/>
  <c r="I241" i="22"/>
  <c r="I240" i="22"/>
  <c r="I239" i="22"/>
  <c r="I238" i="22"/>
  <c r="I237" i="22"/>
  <c r="I236" i="22"/>
  <c r="I235" i="22"/>
  <c r="I234" i="22"/>
  <c r="I233" i="22"/>
  <c r="I232" i="22"/>
  <c r="I231" i="22"/>
  <c r="I224" i="22"/>
  <c r="I205" i="22"/>
  <c r="I193" i="22"/>
  <c r="I192" i="22"/>
  <c r="I212" i="22"/>
  <c r="I210" i="22"/>
  <c r="I222" i="22"/>
  <c r="I220" i="22"/>
  <c r="I218" i="22"/>
  <c r="I216" i="22"/>
  <c r="I214" i="22"/>
  <c r="I165" i="22"/>
  <c r="I149" i="22"/>
  <c r="I189" i="22"/>
  <c r="I161" i="22"/>
  <c r="I145" i="22"/>
  <c r="I129" i="22"/>
  <c r="I117" i="22"/>
  <c r="I116" i="22"/>
  <c r="I807" i="21"/>
  <c r="I803" i="21"/>
  <c r="I799" i="21"/>
  <c r="I795" i="21"/>
  <c r="I791" i="21"/>
  <c r="I787" i="21"/>
  <c r="I783" i="21"/>
  <c r="I779" i="21"/>
  <c r="I775" i="21"/>
  <c r="I771" i="21"/>
  <c r="I767" i="21"/>
  <c r="I763" i="21"/>
  <c r="I759" i="21"/>
  <c r="I755" i="21"/>
  <c r="I751" i="21"/>
  <c r="I747" i="21"/>
  <c r="I743" i="21"/>
  <c r="I739" i="21"/>
  <c r="I735" i="21"/>
  <c r="I731" i="21"/>
  <c r="I727" i="21"/>
  <c r="I723" i="21"/>
  <c r="I719" i="21"/>
  <c r="I715" i="21"/>
  <c r="I711" i="21"/>
  <c r="I707" i="21"/>
  <c r="I703" i="21"/>
  <c r="I699" i="21"/>
  <c r="I695" i="21"/>
  <c r="I691" i="21"/>
  <c r="I687" i="21"/>
  <c r="I804" i="21"/>
  <c r="I800" i="21"/>
  <c r="I796" i="21"/>
  <c r="I792" i="21"/>
  <c r="I788" i="21"/>
  <c r="I784" i="21"/>
  <c r="I780" i="21"/>
  <c r="I776" i="21"/>
  <c r="I772" i="21"/>
  <c r="I768" i="21"/>
  <c r="I764" i="21"/>
  <c r="I760" i="21"/>
  <c r="I756" i="21"/>
  <c r="I752" i="21"/>
  <c r="I748" i="21"/>
  <c r="I744" i="21"/>
  <c r="I740" i="21"/>
  <c r="I736" i="21"/>
  <c r="I732" i="21"/>
  <c r="I728" i="21"/>
  <c r="I724" i="21"/>
  <c r="I720" i="21"/>
  <c r="I716" i="21"/>
  <c r="I712" i="21"/>
  <c r="I704" i="21"/>
  <c r="I700" i="21"/>
  <c r="I696" i="21"/>
  <c r="I692" i="21"/>
  <c r="I688" i="21"/>
  <c r="I684" i="21"/>
  <c r="I680" i="21"/>
  <c r="I676" i="21"/>
  <c r="I672" i="21"/>
  <c r="I113" i="22"/>
  <c r="I97" i="22"/>
  <c r="I805" i="21"/>
  <c r="I801" i="21"/>
  <c r="I797" i="21"/>
  <c r="I793" i="21"/>
  <c r="I789" i="21"/>
  <c r="I785" i="21"/>
  <c r="I781" i="21"/>
  <c r="I777" i="21"/>
  <c r="I773" i="21"/>
  <c r="I769" i="21"/>
  <c r="I765" i="21"/>
  <c r="I761" i="21"/>
  <c r="I757" i="21"/>
  <c r="I753" i="21"/>
  <c r="I749" i="21"/>
  <c r="I745" i="21"/>
  <c r="I741" i="21"/>
  <c r="I737" i="21"/>
  <c r="I733" i="21"/>
  <c r="I729" i="21"/>
  <c r="I725" i="21"/>
  <c r="I721" i="21"/>
  <c r="I717" i="21"/>
  <c r="I713" i="21"/>
  <c r="I709" i="21"/>
  <c r="I705" i="21"/>
  <c r="I701" i="21"/>
  <c r="I133" i="22"/>
  <c r="I100" i="22"/>
  <c r="I92" i="22"/>
  <c r="I806" i="21"/>
  <c r="I802" i="21"/>
  <c r="I798" i="21"/>
  <c r="I794" i="21"/>
  <c r="I790" i="21"/>
  <c r="I786" i="21"/>
  <c r="I782" i="21"/>
  <c r="I778" i="21"/>
  <c r="I774" i="21"/>
  <c r="I770" i="21"/>
  <c r="I766" i="21"/>
  <c r="I762" i="21"/>
  <c r="I758" i="21"/>
  <c r="I754" i="21"/>
  <c r="I750" i="21"/>
  <c r="I746" i="21"/>
  <c r="I742" i="21"/>
  <c r="I738" i="21"/>
  <c r="I734" i="21"/>
  <c r="I730" i="21"/>
  <c r="I726" i="21"/>
  <c r="I722" i="21"/>
  <c r="I718" i="21"/>
  <c r="I714" i="21"/>
  <c r="I710" i="21"/>
  <c r="I706" i="21"/>
  <c r="I702" i="21"/>
  <c r="I698" i="21"/>
  <c r="I694" i="21"/>
  <c r="I690" i="21"/>
  <c r="I686" i="21"/>
  <c r="I682" i="21"/>
  <c r="I678" i="21"/>
  <c r="I674" i="21"/>
  <c r="I693" i="21"/>
  <c r="I685" i="21"/>
  <c r="I677" i="21"/>
  <c r="I671" i="21"/>
  <c r="I670" i="21"/>
  <c r="I668" i="21"/>
  <c r="I664" i="21"/>
  <c r="I660" i="21"/>
  <c r="I656" i="21"/>
  <c r="I652" i="21"/>
  <c r="I648" i="21"/>
  <c r="I644" i="21"/>
  <c r="I640" i="21"/>
  <c r="I636" i="21"/>
  <c r="I632" i="21"/>
  <c r="I628" i="21"/>
  <c r="I624" i="21"/>
  <c r="I620" i="21"/>
  <c r="I616" i="21"/>
  <c r="I612" i="21"/>
  <c r="I604" i="21"/>
  <c r="I600" i="21"/>
  <c r="I596" i="21"/>
  <c r="I592" i="21"/>
  <c r="I588" i="21"/>
  <c r="I584" i="21"/>
  <c r="I580" i="21"/>
  <c r="I576" i="21"/>
  <c r="I572" i="21"/>
  <c r="I568" i="21"/>
  <c r="I564" i="21"/>
  <c r="I560" i="21"/>
  <c r="I556" i="21"/>
  <c r="I552" i="21"/>
  <c r="I548" i="21"/>
  <c r="I544" i="21"/>
  <c r="I540" i="21"/>
  <c r="I536" i="21"/>
  <c r="I532" i="21"/>
  <c r="I528" i="21"/>
  <c r="I524" i="21"/>
  <c r="I520" i="21"/>
  <c r="I516" i="21"/>
  <c r="I512" i="21"/>
  <c r="I504" i="21"/>
  <c r="I500" i="21"/>
  <c r="I496" i="21"/>
  <c r="I492" i="21"/>
  <c r="I488" i="21"/>
  <c r="I484" i="21"/>
  <c r="I480" i="21"/>
  <c r="I476" i="21"/>
  <c r="I689" i="21"/>
  <c r="I683" i="21"/>
  <c r="I675" i="21"/>
  <c r="I669" i="21"/>
  <c r="I665" i="21"/>
  <c r="I661" i="21"/>
  <c r="I657" i="21"/>
  <c r="I653" i="21"/>
  <c r="I649" i="21"/>
  <c r="I645" i="21"/>
  <c r="I641" i="21"/>
  <c r="I637" i="21"/>
  <c r="I633" i="21"/>
  <c r="I629" i="21"/>
  <c r="I625" i="21"/>
  <c r="I621" i="21"/>
  <c r="I617" i="21"/>
  <c r="I613" i="21"/>
  <c r="I609" i="21"/>
  <c r="I605" i="21"/>
  <c r="I601" i="21"/>
  <c r="I597" i="21"/>
  <c r="I593" i="21"/>
  <c r="I589" i="21"/>
  <c r="I585" i="21"/>
  <c r="I581" i="21"/>
  <c r="I577" i="21"/>
  <c r="I573" i="21"/>
  <c r="I569" i="21"/>
  <c r="I565" i="21"/>
  <c r="I561" i="21"/>
  <c r="I557" i="21"/>
  <c r="I553" i="21"/>
  <c r="I549" i="21"/>
  <c r="I545" i="21"/>
  <c r="I541" i="21"/>
  <c r="I537" i="21"/>
  <c r="I533" i="21"/>
  <c r="I529" i="21"/>
  <c r="I525" i="21"/>
  <c r="I521" i="21"/>
  <c r="I517" i="21"/>
  <c r="I513" i="21"/>
  <c r="I509" i="21"/>
  <c r="I505" i="21"/>
  <c r="I501" i="21"/>
  <c r="I497" i="21"/>
  <c r="I493" i="21"/>
  <c r="I489" i="21"/>
  <c r="I485" i="21"/>
  <c r="I481" i="21"/>
  <c r="I477" i="21"/>
  <c r="I681" i="21"/>
  <c r="I673" i="21"/>
  <c r="I666" i="21"/>
  <c r="I662" i="21"/>
  <c r="I658" i="21"/>
  <c r="I654" i="21"/>
  <c r="I650" i="21"/>
  <c r="I646" i="21"/>
  <c r="I642" i="21"/>
  <c r="I638" i="21"/>
  <c r="I634" i="21"/>
  <c r="I630" i="21"/>
  <c r="I626" i="21"/>
  <c r="I622" i="21"/>
  <c r="I618" i="21"/>
  <c r="I614" i="21"/>
  <c r="I610" i="21"/>
  <c r="I606" i="21"/>
  <c r="I602" i="21"/>
  <c r="I598" i="21"/>
  <c r="I594" i="21"/>
  <c r="I590" i="21"/>
  <c r="I586" i="21"/>
  <c r="I582" i="21"/>
  <c r="I578" i="21"/>
  <c r="I574" i="21"/>
  <c r="I570" i="21"/>
  <c r="I566" i="21"/>
  <c r="I562" i="21"/>
  <c r="I558" i="21"/>
  <c r="I554" i="21"/>
  <c r="I550" i="21"/>
  <c r="I546" i="21"/>
  <c r="I542" i="21"/>
  <c r="I538" i="21"/>
  <c r="I534" i="21"/>
  <c r="I530" i="21"/>
  <c r="I526" i="21"/>
  <c r="I522" i="21"/>
  <c r="I697" i="21"/>
  <c r="I679" i="21"/>
  <c r="I667" i="21"/>
  <c r="I663" i="21"/>
  <c r="I659" i="21"/>
  <c r="I655" i="21"/>
  <c r="I651" i="21"/>
  <c r="I647" i="21"/>
  <c r="I643" i="21"/>
  <c r="I639" i="21"/>
  <c r="I635" i="21"/>
  <c r="I631" i="21"/>
  <c r="I627" i="21"/>
  <c r="I623" i="21"/>
  <c r="I619" i="21"/>
  <c r="I615" i="21"/>
  <c r="I611" i="21"/>
  <c r="I607" i="21"/>
  <c r="I603" i="21"/>
  <c r="I599" i="21"/>
  <c r="I595" i="21"/>
  <c r="I591" i="21"/>
  <c r="I587" i="21"/>
  <c r="I583" i="21"/>
  <c r="I579" i="21"/>
  <c r="I575" i="21"/>
  <c r="I571" i="21"/>
  <c r="I567" i="21"/>
  <c r="I563" i="21"/>
  <c r="I559" i="21"/>
  <c r="I555" i="21"/>
  <c r="I551" i="21"/>
  <c r="I547" i="21"/>
  <c r="I543" i="21"/>
  <c r="I539" i="21"/>
  <c r="I535" i="21"/>
  <c r="I531" i="21"/>
  <c r="I527" i="21"/>
  <c r="I523" i="21"/>
  <c r="I519" i="21"/>
  <c r="I515" i="21"/>
  <c r="I511" i="21"/>
  <c r="I507" i="21"/>
  <c r="I503" i="21"/>
  <c r="I499" i="21"/>
  <c r="I495" i="21"/>
  <c r="I491" i="21"/>
  <c r="I487" i="21"/>
  <c r="I483" i="21"/>
  <c r="I479" i="21"/>
  <c r="I510" i="21"/>
  <c r="I494" i="21"/>
  <c r="I478" i="21"/>
  <c r="I473" i="21"/>
  <c r="I469" i="21"/>
  <c r="I465" i="21"/>
  <c r="I461" i="21"/>
  <c r="I457" i="21"/>
  <c r="I453" i="21"/>
  <c r="I449" i="21"/>
  <c r="I445" i="21"/>
  <c r="I441" i="21"/>
  <c r="I437" i="21"/>
  <c r="I433" i="21"/>
  <c r="I429" i="21"/>
  <c r="I425" i="21"/>
  <c r="I421" i="21"/>
  <c r="I417" i="21"/>
  <c r="I413" i="21"/>
  <c r="I409" i="21"/>
  <c r="I405" i="21"/>
  <c r="I401" i="21"/>
  <c r="I397" i="21"/>
  <c r="I393" i="21"/>
  <c r="I389" i="21"/>
  <c r="I385" i="21"/>
  <c r="I381" i="21"/>
  <c r="I377" i="21"/>
  <c r="I373" i="21"/>
  <c r="I369" i="21"/>
  <c r="I365" i="21"/>
  <c r="I361" i="21"/>
  <c r="I357" i="21"/>
  <c r="I353" i="21"/>
  <c r="I349" i="21"/>
  <c r="I345" i="21"/>
  <c r="I341" i="21"/>
  <c r="I337" i="21"/>
  <c r="I333" i="21"/>
  <c r="I329" i="21"/>
  <c r="I325" i="21"/>
  <c r="I321" i="21"/>
  <c r="I317" i="21"/>
  <c r="I313" i="21"/>
  <c r="I309" i="21"/>
  <c r="I305" i="21"/>
  <c r="I301" i="21"/>
  <c r="I297" i="21"/>
  <c r="I293" i="21"/>
  <c r="I289" i="21"/>
  <c r="I285" i="21"/>
  <c r="I281" i="21"/>
  <c r="I277" i="21"/>
  <c r="I506" i="21"/>
  <c r="I490" i="21"/>
  <c r="I474" i="21"/>
  <c r="I470" i="21"/>
  <c r="I466" i="21"/>
  <c r="I462" i="21"/>
  <c r="I458" i="21"/>
  <c r="I454" i="21"/>
  <c r="I450" i="21"/>
  <c r="I446" i="21"/>
  <c r="I442" i="21"/>
  <c r="I438" i="21"/>
  <c r="I434" i="21"/>
  <c r="I430" i="21"/>
  <c r="I426" i="21"/>
  <c r="I422" i="21"/>
  <c r="I418" i="21"/>
  <c r="I414" i="21"/>
  <c r="I410" i="21"/>
  <c r="I406" i="21"/>
  <c r="I402" i="21"/>
  <c r="I398" i="21"/>
  <c r="I394" i="21"/>
  <c r="I390" i="21"/>
  <c r="I386" i="21"/>
  <c r="I382" i="21"/>
  <c r="I378" i="21"/>
  <c r="I374" i="21"/>
  <c r="I370" i="21"/>
  <c r="I366" i="21"/>
  <c r="I362" i="21"/>
  <c r="I358" i="21"/>
  <c r="I354" i="21"/>
  <c r="I350" i="21"/>
  <c r="I346" i="21"/>
  <c r="I342" i="21"/>
  <c r="I338" i="21"/>
  <c r="I334" i="21"/>
  <c r="I330" i="21"/>
  <c r="I326" i="21"/>
  <c r="I322" i="21"/>
  <c r="I318" i="21"/>
  <c r="I314" i="21"/>
  <c r="I310" i="21"/>
  <c r="I306" i="21"/>
  <c r="I302" i="21"/>
  <c r="I298" i="21"/>
  <c r="I294" i="21"/>
  <c r="I290" i="21"/>
  <c r="I286" i="21"/>
  <c r="I282" i="21"/>
  <c r="I278" i="21"/>
  <c r="I518" i="21"/>
  <c r="I502" i="21"/>
  <c r="I486" i="21"/>
  <c r="I475" i="21"/>
  <c r="I471" i="21"/>
  <c r="I467" i="21"/>
  <c r="I463" i="21"/>
  <c r="I459" i="21"/>
  <c r="I455" i="21"/>
  <c r="I451" i="21"/>
  <c r="I447" i="21"/>
  <c r="I443" i="21"/>
  <c r="I439" i="21"/>
  <c r="I435" i="21"/>
  <c r="I431" i="21"/>
  <c r="I427" i="21"/>
  <c r="I423" i="21"/>
  <c r="I419" i="21"/>
  <c r="I415" i="21"/>
  <c r="I411" i="21"/>
  <c r="I407" i="21"/>
  <c r="I403" i="21"/>
  <c r="I399" i="21"/>
  <c r="I395" i="21"/>
  <c r="I391" i="21"/>
  <c r="I387" i="21"/>
  <c r="I383" i="21"/>
  <c r="I379" i="21"/>
  <c r="I375" i="21"/>
  <c r="I371" i="21"/>
  <c r="I367" i="21"/>
  <c r="I363" i="21"/>
  <c r="I359" i="21"/>
  <c r="I355" i="21"/>
  <c r="I351" i="21"/>
  <c r="I347" i="21"/>
  <c r="I343" i="21"/>
  <c r="I339" i="21"/>
  <c r="I335" i="21"/>
  <c r="I331" i="21"/>
  <c r="I327" i="21"/>
  <c r="I323" i="21"/>
  <c r="I319" i="21"/>
  <c r="I315" i="21"/>
  <c r="I311" i="21"/>
  <c r="I307" i="21"/>
  <c r="I303" i="21"/>
  <c r="I299" i="21"/>
  <c r="I295" i="21"/>
  <c r="I291" i="21"/>
  <c r="I287" i="21"/>
  <c r="I283" i="21"/>
  <c r="I279" i="21"/>
  <c r="I514" i="21"/>
  <c r="I498" i="21"/>
  <c r="I482" i="21"/>
  <c r="I472" i="21"/>
  <c r="I468" i="21"/>
  <c r="I464" i="21"/>
  <c r="I460" i="21"/>
  <c r="I456" i="21"/>
  <c r="I452" i="21"/>
  <c r="I448" i="21"/>
  <c r="I444" i="21"/>
  <c r="I440" i="21"/>
  <c r="I436" i="21"/>
  <c r="I432" i="21"/>
  <c r="I428" i="21"/>
  <c r="I424" i="21"/>
  <c r="I420" i="21"/>
  <c r="I416" i="21"/>
  <c r="I412" i="21"/>
  <c r="I404" i="21"/>
  <c r="I400" i="21"/>
  <c r="I396" i="21"/>
  <c r="I392" i="21"/>
  <c r="I388" i="21"/>
  <c r="I384" i="21"/>
  <c r="I380" i="21"/>
  <c r="I376" i="21"/>
  <c r="I372" i="21"/>
  <c r="I368" i="21"/>
  <c r="I364" i="21"/>
  <c r="I360" i="21"/>
  <c r="I356" i="21"/>
  <c r="I352" i="21"/>
  <c r="I348" i="21"/>
  <c r="I344" i="21"/>
  <c r="I340" i="21"/>
  <c r="I336" i="21"/>
  <c r="I332" i="21"/>
  <c r="I328" i="21"/>
  <c r="I324" i="21"/>
  <c r="I320" i="21"/>
  <c r="I316" i="21"/>
  <c r="I312" i="21"/>
  <c r="I304" i="21"/>
  <c r="I300" i="21"/>
  <c r="I296" i="21"/>
  <c r="I292" i="21"/>
  <c r="I288" i="21"/>
  <c r="I284" i="21"/>
  <c r="I280" i="21"/>
  <c r="I274" i="21"/>
  <c r="I270" i="21"/>
  <c r="I266" i="21"/>
  <c r="I262" i="21"/>
  <c r="I258" i="21"/>
  <c r="I254" i="21"/>
  <c r="I250" i="21"/>
  <c r="I246" i="21"/>
  <c r="I242" i="21"/>
  <c r="I238" i="21"/>
  <c r="I234" i="21"/>
  <c r="I230" i="21"/>
  <c r="I226" i="21"/>
  <c r="I222" i="21"/>
  <c r="I218" i="21"/>
  <c r="I214" i="21"/>
  <c r="I210" i="21"/>
  <c r="I206" i="21"/>
  <c r="I202" i="21"/>
  <c r="I198" i="21"/>
  <c r="I194" i="21"/>
  <c r="I190" i="21"/>
  <c r="I186" i="21"/>
  <c r="I182" i="21"/>
  <c r="I178" i="21"/>
  <c r="I174" i="21"/>
  <c r="I170" i="21"/>
  <c r="I166" i="21"/>
  <c r="I162" i="21"/>
  <c r="I158" i="21"/>
  <c r="I154" i="21"/>
  <c r="I150" i="21"/>
  <c r="I146" i="21"/>
  <c r="I142" i="21"/>
  <c r="I138" i="21"/>
  <c r="I134" i="21"/>
  <c r="I130" i="21"/>
  <c r="I126" i="21"/>
  <c r="I122" i="21"/>
  <c r="I118" i="21"/>
  <c r="I114" i="21"/>
  <c r="I110" i="21"/>
  <c r="I106" i="21"/>
  <c r="I102" i="21"/>
  <c r="I98" i="21"/>
  <c r="I94" i="21"/>
  <c r="I90" i="21"/>
  <c r="I86" i="21"/>
  <c r="I82" i="21"/>
  <c r="I78" i="21"/>
  <c r="I74" i="21"/>
  <c r="I70" i="21"/>
  <c r="I275" i="21"/>
  <c r="I271" i="21"/>
  <c r="I267" i="21"/>
  <c r="I263" i="21"/>
  <c r="I259" i="21"/>
  <c r="I255" i="21"/>
  <c r="I251" i="21"/>
  <c r="I247" i="21"/>
  <c r="I243" i="21"/>
  <c r="I239" i="21"/>
  <c r="I235" i="21"/>
  <c r="I231" i="21"/>
  <c r="I227" i="21"/>
  <c r="I223" i="21"/>
  <c r="I219" i="21"/>
  <c r="I215" i="21"/>
  <c r="I211" i="21"/>
  <c r="I207" i="21"/>
  <c r="I203" i="21"/>
  <c r="I199" i="21"/>
  <c r="I195" i="21"/>
  <c r="I191" i="21"/>
  <c r="I187" i="21"/>
  <c r="I183" i="21"/>
  <c r="I179" i="21"/>
  <c r="I175" i="21"/>
  <c r="I171" i="21"/>
  <c r="I167" i="21"/>
  <c r="I163" i="21"/>
  <c r="I159" i="21"/>
  <c r="I155" i="21"/>
  <c r="I151" i="21"/>
  <c r="I147" i="21"/>
  <c r="I143" i="21"/>
  <c r="I139" i="21"/>
  <c r="I135" i="21"/>
  <c r="I131" i="21"/>
  <c r="I127" i="21"/>
  <c r="I123" i="21"/>
  <c r="I119" i="21"/>
  <c r="I115" i="21"/>
  <c r="I111" i="21"/>
  <c r="I107" i="21"/>
  <c r="I103" i="21"/>
  <c r="I99" i="21"/>
  <c r="I95" i="21"/>
  <c r="I91" i="21"/>
  <c r="I87" i="21"/>
  <c r="I83" i="21"/>
  <c r="I79" i="21"/>
  <c r="I75" i="21"/>
  <c r="I71" i="21"/>
  <c r="I276" i="21"/>
  <c r="I272" i="21"/>
  <c r="I268" i="21"/>
  <c r="I264" i="21"/>
  <c r="I260" i="21"/>
  <c r="I256" i="21"/>
  <c r="I252" i="21"/>
  <c r="I248" i="21"/>
  <c r="I244" i="21"/>
  <c r="I240" i="21"/>
  <c r="I236" i="21"/>
  <c r="I232" i="21"/>
  <c r="I228" i="21"/>
  <c r="I224" i="21"/>
  <c r="I220" i="21"/>
  <c r="I216" i="21"/>
  <c r="I212" i="21"/>
  <c r="I204" i="21"/>
  <c r="I200" i="21"/>
  <c r="I196" i="21"/>
  <c r="I192" i="21"/>
  <c r="I188" i="21"/>
  <c r="I184" i="21"/>
  <c r="I180" i="21"/>
  <c r="I176" i="21"/>
  <c r="I172" i="21"/>
  <c r="I168" i="21"/>
  <c r="I164" i="21"/>
  <c r="I160" i="21"/>
  <c r="I156" i="21"/>
  <c r="I152" i="21"/>
  <c r="I148" i="21"/>
  <c r="I144" i="21"/>
  <c r="I140" i="21"/>
  <c r="I136" i="21"/>
  <c r="I132" i="21"/>
  <c r="I128" i="21"/>
  <c r="I124" i="21"/>
  <c r="I120" i="21"/>
  <c r="I116" i="21"/>
  <c r="I112" i="21"/>
  <c r="I104" i="21"/>
  <c r="I100" i="21"/>
  <c r="I96" i="21"/>
  <c r="I92" i="21"/>
  <c r="I88" i="21"/>
  <c r="I273" i="21"/>
  <c r="I269" i="21"/>
  <c r="I265" i="21"/>
  <c r="I261" i="21"/>
  <c r="I257" i="21"/>
  <c r="I253" i="21"/>
  <c r="I249" i="21"/>
  <c r="I245" i="21"/>
  <c r="I241" i="21"/>
  <c r="I237" i="21"/>
  <c r="I233" i="21"/>
  <c r="I229" i="21"/>
  <c r="I225" i="21"/>
  <c r="I221" i="21"/>
  <c r="I217" i="21"/>
  <c r="I213" i="21"/>
  <c r="I209" i="21"/>
  <c r="I205" i="21"/>
  <c r="I201" i="21"/>
  <c r="I197" i="21"/>
  <c r="I193" i="21"/>
  <c r="I189" i="21"/>
  <c r="I185" i="21"/>
  <c r="I181" i="21"/>
  <c r="I177" i="21"/>
  <c r="I173" i="21"/>
  <c r="I169" i="21"/>
  <c r="I165" i="21"/>
  <c r="I161" i="21"/>
  <c r="I157" i="21"/>
  <c r="I153" i="21"/>
  <c r="I149" i="21"/>
  <c r="I145" i="21"/>
  <c r="I141" i="21"/>
  <c r="I137" i="21"/>
  <c r="I133" i="21"/>
  <c r="I129" i="21"/>
  <c r="I125" i="21"/>
  <c r="I121" i="21"/>
  <c r="I117" i="21"/>
  <c r="I113" i="21"/>
  <c r="I109" i="21"/>
  <c r="I105" i="21"/>
  <c r="I101" i="21"/>
  <c r="I97" i="21"/>
  <c r="I93" i="21"/>
  <c r="I89" i="21"/>
  <c r="I85" i="21"/>
  <c r="I81" i="21"/>
  <c r="I77" i="21"/>
  <c r="I69" i="21"/>
  <c r="I63" i="21"/>
  <c r="I59" i="21"/>
  <c r="I55" i="21"/>
  <c r="I51" i="21"/>
  <c r="I47" i="21"/>
  <c r="I43" i="21"/>
  <c r="I39" i="21"/>
  <c r="I35" i="21"/>
  <c r="I31" i="21"/>
  <c r="I27" i="21"/>
  <c r="I23" i="21"/>
  <c r="I19" i="21"/>
  <c r="I15" i="21"/>
  <c r="I11" i="21"/>
  <c r="I1132" i="20"/>
  <c r="I1128" i="20"/>
  <c r="I1124" i="20"/>
  <c r="I1120" i="20"/>
  <c r="I1116" i="20"/>
  <c r="I1112" i="20"/>
  <c r="I1108" i="20"/>
  <c r="I1104" i="20"/>
  <c r="I1100" i="20"/>
  <c r="I1096" i="20"/>
  <c r="I1092" i="20"/>
  <c r="I1088" i="20"/>
  <c r="I1084" i="20"/>
  <c r="I1080" i="20"/>
  <c r="I1076" i="20"/>
  <c r="I1072" i="20"/>
  <c r="I1068" i="20"/>
  <c r="I1064" i="20"/>
  <c r="I1060" i="20"/>
  <c r="I1056" i="20"/>
  <c r="I1052" i="20"/>
  <c r="I1048" i="20"/>
  <c r="I1044" i="20"/>
  <c r="I1040" i="20"/>
  <c r="I1036" i="20"/>
  <c r="I1029" i="20"/>
  <c r="I1025" i="20"/>
  <c r="I1021" i="20"/>
  <c r="I1017" i="20"/>
  <c r="I1013" i="20"/>
  <c r="I1009" i="20"/>
  <c r="I1005" i="20"/>
  <c r="I1001" i="20"/>
  <c r="I997" i="20"/>
  <c r="I993" i="20"/>
  <c r="I989" i="20"/>
  <c r="I985" i="20"/>
  <c r="I981" i="20"/>
  <c r="I977" i="20"/>
  <c r="I973" i="20"/>
  <c r="I969" i="20"/>
  <c r="I965" i="20"/>
  <c r="I961" i="20"/>
  <c r="I957" i="20"/>
  <c r="I953" i="20"/>
  <c r="I949" i="20"/>
  <c r="I945" i="20"/>
  <c r="I941" i="20"/>
  <c r="I937" i="20"/>
  <c r="I933" i="20"/>
  <c r="I925" i="20"/>
  <c r="I921" i="20"/>
  <c r="I917" i="20"/>
  <c r="I913" i="20"/>
  <c r="I909" i="20"/>
  <c r="I905" i="20"/>
  <c r="I901" i="20"/>
  <c r="I897" i="20"/>
  <c r="I893" i="20"/>
  <c r="I76" i="21"/>
  <c r="I68" i="21"/>
  <c r="I67" i="21"/>
  <c r="I64" i="21"/>
  <c r="I60" i="21"/>
  <c r="I56" i="21"/>
  <c r="I52" i="21"/>
  <c r="I48" i="21"/>
  <c r="I44" i="21"/>
  <c r="I40" i="21"/>
  <c r="I36" i="21"/>
  <c r="I32" i="21"/>
  <c r="I28" i="21"/>
  <c r="I24" i="21"/>
  <c r="I20" i="21"/>
  <c r="I16" i="21"/>
  <c r="I12" i="21"/>
  <c r="I1129" i="20"/>
  <c r="I1125" i="20"/>
  <c r="I1121" i="20"/>
  <c r="I1117" i="20"/>
  <c r="I1113" i="20"/>
  <c r="I1109" i="20"/>
  <c r="I1105" i="20"/>
  <c r="I1101" i="20"/>
  <c r="I1097" i="20"/>
  <c r="I1093" i="20"/>
  <c r="I1089" i="20"/>
  <c r="I1085" i="20"/>
  <c r="I1081" i="20"/>
  <c r="I1077" i="20"/>
  <c r="I1073" i="20"/>
  <c r="I1069" i="20"/>
  <c r="I1065" i="20"/>
  <c r="I1061" i="20"/>
  <c r="I1057" i="20"/>
  <c r="I1053" i="20"/>
  <c r="I1049" i="20"/>
  <c r="I1045" i="20"/>
  <c r="I1041" i="20"/>
  <c r="I1037" i="20"/>
  <c r="I1026" i="20"/>
  <c r="I1022" i="20"/>
  <c r="I1018" i="20"/>
  <c r="I1014" i="20"/>
  <c r="I1010" i="20"/>
  <c r="I1006" i="20"/>
  <c r="I1002" i="20"/>
  <c r="I998" i="20"/>
  <c r="I994" i="20"/>
  <c r="I990" i="20"/>
  <c r="I986" i="20"/>
  <c r="I982" i="20"/>
  <c r="I978" i="20"/>
  <c r="I974" i="20"/>
  <c r="I970" i="20"/>
  <c r="I966" i="20"/>
  <c r="I73" i="21"/>
  <c r="I65" i="21"/>
  <c r="I61" i="21"/>
  <c r="I57" i="21"/>
  <c r="I53" i="21"/>
  <c r="I49" i="21"/>
  <c r="I45" i="21"/>
  <c r="I41" i="21"/>
  <c r="I37" i="21"/>
  <c r="I33" i="21"/>
  <c r="I29" i="21"/>
  <c r="I25" i="21"/>
  <c r="I21" i="21"/>
  <c r="I17" i="21"/>
  <c r="I13" i="21"/>
  <c r="I9" i="21"/>
  <c r="I1130" i="20"/>
  <c r="I1126" i="20"/>
  <c r="I1122" i="20"/>
  <c r="I1118" i="20"/>
  <c r="I1114" i="20"/>
  <c r="I1110" i="20"/>
  <c r="I1106" i="20"/>
  <c r="I1102" i="20"/>
  <c r="I1098" i="20"/>
  <c r="I1094" i="20"/>
  <c r="I1090" i="20"/>
  <c r="I1086" i="20"/>
  <c r="I1082" i="20"/>
  <c r="I1078" i="20"/>
  <c r="I1074" i="20"/>
  <c r="I1070" i="20"/>
  <c r="I1066" i="20"/>
  <c r="I1062" i="20"/>
  <c r="I1058" i="20"/>
  <c r="I1054" i="20"/>
  <c r="I1050" i="20"/>
  <c r="I1046" i="20"/>
  <c r="I1042" i="20"/>
  <c r="I1038" i="20"/>
  <c r="I1034" i="20"/>
  <c r="I1027" i="20"/>
  <c r="I1023" i="20"/>
  <c r="I1019" i="20"/>
  <c r="I1015" i="20"/>
  <c r="I1011" i="20"/>
  <c r="I1007" i="20"/>
  <c r="I1003" i="20"/>
  <c r="I999" i="20"/>
  <c r="I995" i="20"/>
  <c r="I991" i="20"/>
  <c r="I987" i="20"/>
  <c r="I983" i="20"/>
  <c r="I979" i="20"/>
  <c r="I975" i="20"/>
  <c r="I971" i="20"/>
  <c r="I967" i="20"/>
  <c r="I963" i="20"/>
  <c r="I959" i="20"/>
  <c r="I955" i="20"/>
  <c r="I951" i="20"/>
  <c r="I947" i="20"/>
  <c r="I943" i="20"/>
  <c r="I939" i="20"/>
  <c r="I935" i="20"/>
  <c r="I931" i="20"/>
  <c r="I927" i="20"/>
  <c r="I923" i="20"/>
  <c r="I919" i="20"/>
  <c r="I915" i="20"/>
  <c r="I911" i="20"/>
  <c r="I907" i="20"/>
  <c r="I903" i="20"/>
  <c r="I899" i="20"/>
  <c r="I895" i="20"/>
  <c r="I891" i="20"/>
  <c r="I887" i="20"/>
  <c r="I883" i="20"/>
  <c r="I879" i="20"/>
  <c r="I875" i="20"/>
  <c r="I871" i="20"/>
  <c r="I867" i="20"/>
  <c r="I863" i="20"/>
  <c r="I859" i="20"/>
  <c r="I855" i="20"/>
  <c r="I851" i="20"/>
  <c r="I847" i="20"/>
  <c r="I843" i="20"/>
  <c r="I839" i="20"/>
  <c r="I835" i="20"/>
  <c r="I831" i="20"/>
  <c r="I84" i="21"/>
  <c r="I80" i="21"/>
  <c r="I72" i="21"/>
  <c r="I66" i="21"/>
  <c r="I62" i="21"/>
  <c r="I58" i="21"/>
  <c r="I54" i="21"/>
  <c r="I50" i="21"/>
  <c r="I46" i="21"/>
  <c r="I42" i="21"/>
  <c r="I38" i="21"/>
  <c r="I34" i="21"/>
  <c r="I30" i="21"/>
  <c r="I26" i="21"/>
  <c r="I22" i="21"/>
  <c r="I18" i="21"/>
  <c r="I14" i="21"/>
  <c r="I10" i="21"/>
  <c r="I1131" i="20"/>
  <c r="I1127" i="20"/>
  <c r="I1123" i="20"/>
  <c r="I1119" i="20"/>
  <c r="I1115" i="20"/>
  <c r="I1111" i="20"/>
  <c r="I1107" i="20"/>
  <c r="I1103" i="20"/>
  <c r="I1099" i="20"/>
  <c r="I1095" i="20"/>
  <c r="I1091" i="20"/>
  <c r="I1087" i="20"/>
  <c r="I1083" i="20"/>
  <c r="I1079" i="20"/>
  <c r="I1075" i="20"/>
  <c r="I1071" i="20"/>
  <c r="I1067" i="20"/>
  <c r="I1063" i="20"/>
  <c r="I1059" i="20"/>
  <c r="I1055" i="20"/>
  <c r="I1051" i="20"/>
  <c r="I1047" i="20"/>
  <c r="I1043" i="20"/>
  <c r="I1039" i="20"/>
  <c r="I1035" i="20"/>
  <c r="I1028" i="20"/>
  <c r="I1024" i="20"/>
  <c r="I1020" i="20"/>
  <c r="I1016" i="20"/>
  <c r="I1012" i="20"/>
  <c r="I1008" i="20"/>
  <c r="I1004" i="20"/>
  <c r="I1000" i="20"/>
  <c r="I996" i="20"/>
  <c r="I992" i="20"/>
  <c r="I988" i="20"/>
  <c r="I984" i="20"/>
  <c r="I980" i="20"/>
  <c r="I976" i="20"/>
  <c r="I972" i="20"/>
  <c r="I968" i="20"/>
  <c r="I964" i="20"/>
  <c r="I960" i="20"/>
  <c r="I956" i="20"/>
  <c r="I952" i="20"/>
  <c r="I948" i="20"/>
  <c r="I944" i="20"/>
  <c r="I940" i="20"/>
  <c r="I936" i="20"/>
  <c r="I932" i="20"/>
  <c r="I928" i="20"/>
  <c r="I924" i="20"/>
  <c r="I920" i="20"/>
  <c r="I916" i="20"/>
  <c r="I912" i="20"/>
  <c r="I908" i="20"/>
  <c r="I904" i="20"/>
  <c r="I900" i="20"/>
  <c r="I896" i="20"/>
  <c r="I892" i="20"/>
  <c r="I888" i="20"/>
  <c r="I884" i="20"/>
  <c r="I880" i="20"/>
  <c r="I876" i="20"/>
  <c r="I872" i="20"/>
  <c r="I868" i="20"/>
  <c r="I864" i="20"/>
  <c r="I860" i="20"/>
  <c r="I856" i="20"/>
  <c r="I852" i="20"/>
  <c r="I954" i="20"/>
  <c r="I938" i="20"/>
  <c r="I914" i="20"/>
  <c r="I898" i="20"/>
  <c r="I885" i="20"/>
  <c r="I877" i="20"/>
  <c r="I869" i="20"/>
  <c r="I861" i="20"/>
  <c r="I853" i="20"/>
  <c r="I846" i="20"/>
  <c r="I845" i="20"/>
  <c r="I844" i="20"/>
  <c r="I830" i="20"/>
  <c r="I724" i="20"/>
  <c r="I720" i="20"/>
  <c r="I716" i="20"/>
  <c r="I712" i="20"/>
  <c r="I708" i="20"/>
  <c r="I704" i="20"/>
  <c r="I700" i="20"/>
  <c r="I696" i="20"/>
  <c r="I692" i="20"/>
  <c r="I688" i="20"/>
  <c r="I684" i="20"/>
  <c r="I680" i="20"/>
  <c r="I676" i="20"/>
  <c r="I672" i="20"/>
  <c r="I668" i="20"/>
  <c r="I664" i="20"/>
  <c r="I660" i="20"/>
  <c r="I656" i="20"/>
  <c r="I652" i="20"/>
  <c r="I648" i="20"/>
  <c r="I644" i="20"/>
  <c r="I640" i="20"/>
  <c r="I636" i="20"/>
  <c r="I632" i="20"/>
  <c r="I628" i="20"/>
  <c r="I625" i="20"/>
  <c r="I621" i="20"/>
  <c r="I617" i="20"/>
  <c r="I613" i="20"/>
  <c r="I609" i="20"/>
  <c r="I605" i="20"/>
  <c r="I601" i="20"/>
  <c r="I597" i="20"/>
  <c r="I593" i="20"/>
  <c r="I589" i="20"/>
  <c r="I585" i="20"/>
  <c r="I581" i="20"/>
  <c r="I577" i="20"/>
  <c r="I573" i="20"/>
  <c r="I569" i="20"/>
  <c r="I565" i="20"/>
  <c r="I561" i="20"/>
  <c r="I557" i="20"/>
  <c r="I553" i="20"/>
  <c r="I549" i="20"/>
  <c r="I545" i="20"/>
  <c r="I541" i="20"/>
  <c r="I537" i="20"/>
  <c r="I533" i="20"/>
  <c r="I529" i="20"/>
  <c r="I522" i="20"/>
  <c r="I518" i="20"/>
  <c r="I514" i="20"/>
  <c r="I510" i="20"/>
  <c r="I506" i="20"/>
  <c r="I502" i="20"/>
  <c r="I498" i="20"/>
  <c r="I494" i="20"/>
  <c r="I490" i="20"/>
  <c r="I486" i="20"/>
  <c r="I482" i="20"/>
  <c r="I478" i="20"/>
  <c r="I474" i="20"/>
  <c r="I470" i="20"/>
  <c r="I466" i="20"/>
  <c r="I462" i="20"/>
  <c r="I458" i="20"/>
  <c r="I950" i="20"/>
  <c r="I934" i="20"/>
  <c r="I926" i="20"/>
  <c r="I910" i="20"/>
  <c r="I894" i="20"/>
  <c r="I890" i="20"/>
  <c r="I882" i="20"/>
  <c r="I874" i="20"/>
  <c r="I866" i="20"/>
  <c r="I858" i="20"/>
  <c r="I850" i="20"/>
  <c r="I848" i="20"/>
  <c r="I834" i="20"/>
  <c r="I833" i="20"/>
  <c r="I832" i="20"/>
  <c r="I725" i="20"/>
  <c r="I721" i="20"/>
  <c r="I717" i="20"/>
  <c r="I713" i="20"/>
  <c r="I709" i="20"/>
  <c r="I705" i="20"/>
  <c r="I701" i="20"/>
  <c r="I697" i="20"/>
  <c r="I693" i="20"/>
  <c r="I689" i="20"/>
  <c r="I685" i="20"/>
  <c r="I681" i="20"/>
  <c r="I677" i="20"/>
  <c r="I673" i="20"/>
  <c r="I669" i="20"/>
  <c r="I665" i="20"/>
  <c r="I661" i="20"/>
  <c r="I657" i="20"/>
  <c r="I653" i="20"/>
  <c r="I649" i="20"/>
  <c r="I645" i="20"/>
  <c r="I641" i="20"/>
  <c r="I637" i="20"/>
  <c r="I633" i="20"/>
  <c r="I629" i="20"/>
  <c r="I622" i="20"/>
  <c r="I618" i="20"/>
  <c r="I614" i="20"/>
  <c r="I610" i="20"/>
  <c r="I606" i="20"/>
  <c r="I602" i="20"/>
  <c r="I598" i="20"/>
  <c r="I594" i="20"/>
  <c r="I590" i="20"/>
  <c r="I586" i="20"/>
  <c r="I582" i="20"/>
  <c r="I578" i="20"/>
  <c r="I574" i="20"/>
  <c r="I570" i="20"/>
  <c r="I566" i="20"/>
  <c r="I562" i="20"/>
  <c r="I558" i="20"/>
  <c r="I554" i="20"/>
  <c r="I550" i="20"/>
  <c r="I546" i="20"/>
  <c r="I542" i="20"/>
  <c r="I538" i="20"/>
  <c r="I534" i="20"/>
  <c r="I530" i="20"/>
  <c r="I523" i="20"/>
  <c r="I519" i="20"/>
  <c r="I515" i="20"/>
  <c r="I511" i="20"/>
  <c r="I507" i="20"/>
  <c r="I962" i="20"/>
  <c r="I946" i="20"/>
  <c r="I922" i="20"/>
  <c r="I906" i="20"/>
  <c r="I889" i="20"/>
  <c r="I881" i="20"/>
  <c r="I873" i="20"/>
  <c r="I865" i="20"/>
  <c r="I857" i="20"/>
  <c r="I849" i="20"/>
  <c r="I838" i="20"/>
  <c r="I837" i="20"/>
  <c r="I836" i="20"/>
  <c r="I722" i="20"/>
  <c r="I718" i="20"/>
  <c r="I714" i="20"/>
  <c r="I710" i="20"/>
  <c r="I706" i="20"/>
  <c r="I702" i="20"/>
  <c r="I698" i="20"/>
  <c r="I694" i="20"/>
  <c r="I690" i="20"/>
  <c r="I686" i="20"/>
  <c r="I682" i="20"/>
  <c r="I678" i="20"/>
  <c r="I674" i="20"/>
  <c r="I670" i="20"/>
  <c r="I666" i="20"/>
  <c r="I662" i="20"/>
  <c r="I658" i="20"/>
  <c r="I654" i="20"/>
  <c r="I650" i="20"/>
  <c r="I646" i="20"/>
  <c r="I642" i="20"/>
  <c r="I638" i="20"/>
  <c r="I634" i="20"/>
  <c r="I630" i="20"/>
  <c r="I623" i="20"/>
  <c r="I619" i="20"/>
  <c r="I615" i="20"/>
  <c r="I611" i="20"/>
  <c r="I607" i="20"/>
  <c r="I603" i="20"/>
  <c r="I599" i="20"/>
  <c r="I595" i="20"/>
  <c r="I591" i="20"/>
  <c r="I587" i="20"/>
  <c r="I583" i="20"/>
  <c r="I579" i="20"/>
  <c r="I575" i="20"/>
  <c r="I571" i="20"/>
  <c r="I567" i="20"/>
  <c r="I563" i="20"/>
  <c r="I559" i="20"/>
  <c r="I555" i="20"/>
  <c r="I551" i="20"/>
  <c r="I547" i="20"/>
  <c r="I543" i="20"/>
  <c r="I539" i="20"/>
  <c r="I535" i="20"/>
  <c r="I531" i="20"/>
  <c r="I958" i="20"/>
  <c r="I942" i="20"/>
  <c r="I918" i="20"/>
  <c r="I902" i="20"/>
  <c r="I886" i="20"/>
  <c r="I878" i="20"/>
  <c r="I870" i="20"/>
  <c r="I862" i="20"/>
  <c r="I854" i="20"/>
  <c r="I842" i="20"/>
  <c r="I841" i="20"/>
  <c r="I840" i="20"/>
  <c r="I771" i="20"/>
  <c r="I755" i="20"/>
  <c r="I739" i="20"/>
  <c r="I711" i="20"/>
  <c r="I695" i="20"/>
  <c r="I679" i="20"/>
  <c r="I663" i="20"/>
  <c r="I647" i="20"/>
  <c r="I631" i="20"/>
  <c r="I624" i="20"/>
  <c r="I608" i="20"/>
  <c r="I592" i="20"/>
  <c r="I576" i="20"/>
  <c r="I560" i="20"/>
  <c r="I544" i="20"/>
  <c r="I521" i="20"/>
  <c r="I513" i="20"/>
  <c r="I501" i="20"/>
  <c r="I500" i="20"/>
  <c r="I499" i="20"/>
  <c r="I485" i="20"/>
  <c r="I484" i="20"/>
  <c r="I483" i="20"/>
  <c r="I469" i="20"/>
  <c r="I468" i="20"/>
  <c r="I467" i="20"/>
  <c r="I454" i="20"/>
  <c r="I450" i="20"/>
  <c r="I446" i="20"/>
  <c r="I442" i="20"/>
  <c r="I438" i="20"/>
  <c r="I434" i="20"/>
  <c r="I430" i="20"/>
  <c r="I420" i="20"/>
  <c r="I416" i="20"/>
  <c r="I412" i="20"/>
  <c r="I408" i="20"/>
  <c r="I404" i="20"/>
  <c r="I400" i="20"/>
  <c r="I396" i="20"/>
  <c r="I392" i="20"/>
  <c r="I388" i="20"/>
  <c r="I384" i="20"/>
  <c r="I380" i="20"/>
  <c r="I376" i="20"/>
  <c r="I372" i="20"/>
  <c r="I368" i="20"/>
  <c r="I364" i="20"/>
  <c r="I360" i="20"/>
  <c r="I356" i="20"/>
  <c r="I352" i="20"/>
  <c r="I348" i="20"/>
  <c r="I344" i="20"/>
  <c r="I340" i="20"/>
  <c r="I336" i="20"/>
  <c r="I332" i="20"/>
  <c r="I328" i="20"/>
  <c r="I324" i="20"/>
  <c r="I320" i="20"/>
  <c r="I316" i="20"/>
  <c r="I312" i="20"/>
  <c r="I308" i="20"/>
  <c r="I304" i="20"/>
  <c r="I300" i="20"/>
  <c r="I296" i="20"/>
  <c r="I292" i="20"/>
  <c r="I288" i="20"/>
  <c r="I284" i="20"/>
  <c r="I280" i="20"/>
  <c r="I276" i="20"/>
  <c r="I272" i="20"/>
  <c r="I268" i="20"/>
  <c r="I264" i="20"/>
  <c r="I260" i="20"/>
  <c r="I256" i="20"/>
  <c r="I252" i="20"/>
  <c r="I248" i="20"/>
  <c r="I244" i="20"/>
  <c r="I240" i="20"/>
  <c r="I236" i="20"/>
  <c r="I232" i="20"/>
  <c r="I228" i="20"/>
  <c r="I224" i="20"/>
  <c r="I723" i="20"/>
  <c r="I707" i="20"/>
  <c r="I691" i="20"/>
  <c r="I675" i="20"/>
  <c r="I659" i="20"/>
  <c r="I643" i="20"/>
  <c r="I627" i="20"/>
  <c r="I620" i="20"/>
  <c r="I604" i="20"/>
  <c r="I588" i="20"/>
  <c r="I572" i="20"/>
  <c r="I556" i="20"/>
  <c r="I540" i="20"/>
  <c r="I528" i="20"/>
  <c r="I520" i="20"/>
  <c r="I512" i="20"/>
  <c r="I505" i="20"/>
  <c r="I504" i="20"/>
  <c r="I503" i="20"/>
  <c r="I489" i="20"/>
  <c r="I488" i="20"/>
  <c r="I487" i="20"/>
  <c r="I473" i="20"/>
  <c r="I472" i="20"/>
  <c r="I471" i="20"/>
  <c r="I457" i="20"/>
  <c r="I455" i="20"/>
  <c r="I451" i="20"/>
  <c r="I447" i="20"/>
  <c r="I443" i="20"/>
  <c r="I439" i="20"/>
  <c r="I435" i="20"/>
  <c r="I431" i="20"/>
  <c r="I427" i="20"/>
  <c r="I417" i="20"/>
  <c r="I413" i="20"/>
  <c r="I409" i="20"/>
  <c r="I405" i="20"/>
  <c r="I401" i="20"/>
  <c r="I397" i="20"/>
  <c r="I393" i="20"/>
  <c r="I389" i="20"/>
  <c r="I385" i="20"/>
  <c r="I381" i="20"/>
  <c r="I377" i="20"/>
  <c r="I373" i="20"/>
  <c r="I369" i="20"/>
  <c r="I365" i="20"/>
  <c r="I361" i="20"/>
  <c r="I357" i="20"/>
  <c r="I353" i="20"/>
  <c r="I349" i="20"/>
  <c r="I345" i="20"/>
  <c r="I341" i="20"/>
  <c r="I337" i="20"/>
  <c r="I333" i="20"/>
  <c r="I329" i="20"/>
  <c r="I325" i="20"/>
  <c r="I317" i="20"/>
  <c r="I313" i="20"/>
  <c r="I309" i="20"/>
  <c r="I305" i="20"/>
  <c r="I301" i="20"/>
  <c r="I297" i="20"/>
  <c r="I293" i="20"/>
  <c r="I289" i="20"/>
  <c r="I285" i="20"/>
  <c r="I281" i="20"/>
  <c r="I277" i="20"/>
  <c r="I273" i="20"/>
  <c r="I269" i="20"/>
  <c r="I265" i="20"/>
  <c r="I261" i="20"/>
  <c r="I257" i="20"/>
  <c r="I253" i="20"/>
  <c r="I249" i="20"/>
  <c r="I245" i="20"/>
  <c r="I241" i="20"/>
  <c r="I237" i="20"/>
  <c r="I233" i="20"/>
  <c r="I229" i="20"/>
  <c r="I225" i="20"/>
  <c r="I786" i="20"/>
  <c r="I719" i="20"/>
  <c r="I703" i="20"/>
  <c r="I687" i="20"/>
  <c r="I671" i="20"/>
  <c r="I655" i="20"/>
  <c r="I639" i="20"/>
  <c r="I616" i="20"/>
  <c r="I600" i="20"/>
  <c r="I584" i="20"/>
  <c r="I568" i="20"/>
  <c r="I552" i="20"/>
  <c r="I536" i="20"/>
  <c r="I527" i="20"/>
  <c r="I525" i="20"/>
  <c r="I517" i="20"/>
  <c r="I509" i="20"/>
  <c r="I493" i="20"/>
  <c r="I492" i="20"/>
  <c r="I491" i="20"/>
  <c r="I477" i="20"/>
  <c r="I476" i="20"/>
  <c r="I475" i="20"/>
  <c r="I461" i="20"/>
  <c r="I460" i="20"/>
  <c r="I459" i="20"/>
  <c r="I456" i="20"/>
  <c r="I452" i="20"/>
  <c r="I448" i="20"/>
  <c r="I444" i="20"/>
  <c r="I440" i="20"/>
  <c r="I436" i="20"/>
  <c r="I432" i="20"/>
  <c r="I428" i="20"/>
  <c r="I418" i="20"/>
  <c r="I414" i="20"/>
  <c r="I410" i="20"/>
  <c r="I406" i="20"/>
  <c r="I402" i="20"/>
  <c r="I398" i="20"/>
  <c r="I394" i="20"/>
  <c r="I390" i="20"/>
  <c r="I386" i="20"/>
  <c r="I382" i="20"/>
  <c r="I378" i="20"/>
  <c r="I374" i="20"/>
  <c r="I370" i="20"/>
  <c r="I366" i="20"/>
  <c r="I362" i="20"/>
  <c r="I358" i="20"/>
  <c r="I354" i="20"/>
  <c r="I350" i="20"/>
  <c r="I346" i="20"/>
  <c r="I342" i="20"/>
  <c r="I338" i="20"/>
  <c r="I334" i="20"/>
  <c r="I330" i="20"/>
  <c r="I326" i="20"/>
  <c r="I322" i="20"/>
  <c r="I318" i="20"/>
  <c r="I314" i="20"/>
  <c r="I310" i="20"/>
  <c r="I306" i="20"/>
  <c r="I302" i="20"/>
  <c r="I298" i="20"/>
  <c r="I294" i="20"/>
  <c r="I290" i="20"/>
  <c r="I286" i="20"/>
  <c r="I282" i="20"/>
  <c r="I278" i="20"/>
  <c r="I274" i="20"/>
  <c r="I270" i="20"/>
  <c r="I266" i="20"/>
  <c r="I262" i="20"/>
  <c r="I258" i="20"/>
  <c r="I254" i="20"/>
  <c r="I250" i="20"/>
  <c r="I246" i="20"/>
  <c r="I242" i="20"/>
  <c r="I238" i="20"/>
  <c r="I234" i="20"/>
  <c r="I230" i="20"/>
  <c r="I226" i="20"/>
  <c r="I222" i="20"/>
  <c r="I767" i="20"/>
  <c r="I751" i="20"/>
  <c r="I735" i="20"/>
  <c r="I715" i="20"/>
  <c r="I699" i="20"/>
  <c r="I683" i="20"/>
  <c r="I667" i="20"/>
  <c r="I651" i="20"/>
  <c r="I635" i="20"/>
  <c r="I612" i="20"/>
  <c r="I596" i="20"/>
  <c r="I580" i="20"/>
  <c r="I564" i="20"/>
  <c r="I548" i="20"/>
  <c r="I532" i="20"/>
  <c r="I524" i="20"/>
  <c r="I516" i="20"/>
  <c r="I508" i="20"/>
  <c r="I497" i="20"/>
  <c r="I496" i="20"/>
  <c r="I495" i="20"/>
  <c r="I481" i="20"/>
  <c r="I480" i="20"/>
  <c r="I479" i="20"/>
  <c r="I465" i="20"/>
  <c r="I464" i="20"/>
  <c r="I463" i="20"/>
  <c r="I453" i="20"/>
  <c r="I449" i="20"/>
  <c r="I445" i="20"/>
  <c r="I441" i="20"/>
  <c r="I437" i="20"/>
  <c r="I433" i="20"/>
  <c r="I429" i="20"/>
  <c r="I419" i="20"/>
  <c r="I415" i="20"/>
  <c r="I411" i="20"/>
  <c r="I407" i="20"/>
  <c r="I403" i="20"/>
  <c r="I399" i="20"/>
  <c r="I395" i="20"/>
  <c r="I391" i="20"/>
  <c r="I387" i="20"/>
  <c r="I383" i="20"/>
  <c r="I379" i="20"/>
  <c r="I375" i="20"/>
  <c r="I371" i="20"/>
  <c r="I367" i="20"/>
  <c r="I363" i="20"/>
  <c r="I359" i="20"/>
  <c r="I355" i="20"/>
  <c r="I351" i="20"/>
  <c r="I347" i="20"/>
  <c r="I343" i="20"/>
  <c r="I339" i="20"/>
  <c r="I335" i="20"/>
  <c r="I331" i="20"/>
  <c r="I327" i="20"/>
  <c r="I323" i="20"/>
  <c r="I319" i="20"/>
  <c r="I315" i="20"/>
  <c r="I311" i="20"/>
  <c r="I307" i="20"/>
  <c r="I303" i="20"/>
  <c r="I299" i="20"/>
  <c r="I295" i="20"/>
  <c r="I291" i="20"/>
  <c r="I287" i="20"/>
  <c r="I283" i="20"/>
  <c r="I279" i="20"/>
  <c r="I275" i="20"/>
  <c r="I271" i="20"/>
  <c r="I267" i="20"/>
  <c r="I263" i="20"/>
  <c r="I259" i="20"/>
  <c r="I255" i="20"/>
  <c r="I251" i="20"/>
  <c r="I247" i="20"/>
  <c r="I243" i="20"/>
  <c r="I239" i="20"/>
  <c r="I235" i="20"/>
  <c r="I231" i="20"/>
  <c r="I227" i="20"/>
  <c r="I223" i="20"/>
  <c r="H16" i="14"/>
  <c r="AI7" i="12"/>
  <c r="I210" i="20"/>
  <c r="H15" i="14"/>
  <c r="H8" i="14"/>
  <c r="U7" i="12"/>
  <c r="I208" i="20"/>
  <c r="I206" i="20"/>
  <c r="I204" i="20"/>
  <c r="I202" i="20"/>
  <c r="I200" i="20"/>
  <c r="I198" i="20"/>
  <c r="I196" i="20"/>
  <c r="I194" i="20"/>
  <c r="I192" i="20"/>
  <c r="I190" i="20"/>
  <c r="I188" i="20"/>
  <c r="I186" i="20"/>
  <c r="I184" i="20"/>
  <c r="I182" i="20"/>
  <c r="I180" i="20"/>
  <c r="I178" i="20"/>
  <c r="I176" i="20"/>
  <c r="I174" i="20"/>
  <c r="I172" i="20"/>
  <c r="I170" i="20"/>
  <c r="I168" i="20"/>
  <c r="I166" i="20"/>
  <c r="I164" i="20"/>
  <c r="I162" i="20"/>
  <c r="I160" i="20"/>
  <c r="I158" i="20"/>
  <c r="I156" i="20"/>
  <c r="I154" i="20"/>
  <c r="H7" i="14"/>
  <c r="AI7" i="41"/>
  <c r="U7" i="41"/>
  <c r="T21" i="41"/>
  <c r="AH21" i="12"/>
  <c r="T21" i="12"/>
  <c r="AH21" i="41"/>
  <c r="T13" i="41"/>
  <c r="AH13" i="12"/>
  <c r="T13" i="12"/>
  <c r="AH13" i="41"/>
  <c r="S37" i="41"/>
  <c r="AG26" i="12"/>
  <c r="AG7" i="41"/>
  <c r="AE27" i="41"/>
  <c r="G27" i="41" s="1"/>
  <c r="AE23" i="41"/>
  <c r="G23" i="41" s="1"/>
  <c r="Q23" i="41"/>
  <c r="F23" i="41" s="1"/>
  <c r="AE23" i="12"/>
  <c r="Q23" i="12"/>
  <c r="S9" i="41"/>
  <c r="AE31" i="41"/>
  <c r="G31" i="41" s="1"/>
  <c r="Q31" i="41"/>
  <c r="F31" i="41" s="1"/>
  <c r="AE31" i="12"/>
  <c r="Q31" i="12"/>
  <c r="W17" i="12"/>
  <c r="V21" i="12"/>
  <c r="AJ12" i="12"/>
  <c r="AI13" i="12"/>
  <c r="U13" i="12"/>
  <c r="AI13" i="41"/>
  <c r="U13" i="41"/>
  <c r="U31" i="41"/>
  <c r="AG23" i="12"/>
  <c r="S23" i="12"/>
  <c r="AG23" i="41"/>
  <c r="S23" i="41"/>
  <c r="AG19" i="12"/>
  <c r="S19" i="12"/>
  <c r="AG19" i="41"/>
  <c r="S19" i="41"/>
  <c r="V86" i="25"/>
  <c r="V374" i="24"/>
  <c r="V358" i="24"/>
  <c r="V342" i="24"/>
  <c r="V326" i="24"/>
  <c r="V310" i="24"/>
  <c r="V294" i="24"/>
  <c r="V278" i="24"/>
  <c r="V262" i="24"/>
  <c r="V246" i="24"/>
  <c r="V230" i="24"/>
  <c r="V214" i="24"/>
  <c r="V198" i="24"/>
  <c r="R9" i="41" s="1"/>
  <c r="V26" i="12"/>
  <c r="V22" i="12"/>
  <c r="V16" i="41"/>
  <c r="AI22" i="12"/>
  <c r="S13" i="12"/>
  <c r="AG28" i="12"/>
  <c r="Q28" i="12"/>
  <c r="AJ33" i="12"/>
  <c r="V19" i="41"/>
  <c r="V11" i="41"/>
  <c r="U16" i="41"/>
  <c r="T16" i="12"/>
  <c r="S21" i="41"/>
  <c r="AG12" i="41"/>
  <c r="AI11" i="41"/>
  <c r="V338" i="13"/>
  <c r="AE35" i="12" s="1"/>
  <c r="V226" i="13"/>
  <c r="Q19" i="41" s="1"/>
  <c r="F19" i="41" s="1"/>
  <c r="Q21" i="12"/>
  <c r="Q14" i="12"/>
  <c r="AE14" i="41"/>
  <c r="G14" i="41" s="1"/>
  <c r="Q14" i="41"/>
  <c r="F14" i="41" s="1"/>
  <c r="AE14" i="12"/>
  <c r="V14" i="12"/>
  <c r="T25" i="41"/>
  <c r="AG8" i="41"/>
  <c r="AJ29" i="12"/>
  <c r="T27" i="12"/>
  <c r="T10" i="41"/>
  <c r="AF20" i="12"/>
  <c r="AH34" i="12"/>
  <c r="R13" i="41"/>
  <c r="O58" i="20"/>
  <c r="O26" i="20"/>
  <c r="H22" i="12"/>
  <c r="O148" i="20"/>
  <c r="O116" i="20"/>
  <c r="O84" i="20"/>
  <c r="O52" i="20"/>
  <c r="O20" i="20"/>
  <c r="H32" i="12"/>
  <c r="H36" i="12"/>
  <c r="O206" i="20"/>
  <c r="O190" i="20"/>
  <c r="O174" i="20"/>
  <c r="O158" i="20"/>
  <c r="O126" i="20"/>
  <c r="O102" i="20"/>
  <c r="O70" i="20"/>
  <c r="O38" i="20"/>
  <c r="O233" i="20"/>
  <c r="O249" i="20"/>
  <c r="O265" i="20"/>
  <c r="O281" i="20"/>
  <c r="O297" i="20"/>
  <c r="O313" i="20"/>
  <c r="O333" i="20"/>
  <c r="O349" i="20"/>
  <c r="O365" i="20"/>
  <c r="O381" i="20"/>
  <c r="O397" i="20"/>
  <c r="O413" i="20"/>
  <c r="O435" i="20"/>
  <c r="O451" i="20"/>
  <c r="O469" i="20"/>
  <c r="O495" i="20"/>
  <c r="O519" i="20"/>
  <c r="O582" i="20"/>
  <c r="O653" i="20"/>
  <c r="O717" i="20"/>
  <c r="O236" i="20"/>
  <c r="O252" i="20"/>
  <c r="O268" i="20"/>
  <c r="O284" i="20"/>
  <c r="O300" i="20"/>
  <c r="O316" i="20"/>
  <c r="O332" i="20"/>
  <c r="O348" i="20"/>
  <c r="O364" i="20"/>
  <c r="O380" i="20"/>
  <c r="O396" i="20"/>
  <c r="O412" i="20"/>
  <c r="O434" i="20"/>
  <c r="O450" i="20"/>
  <c r="O465" i="20"/>
  <c r="O491" i="20"/>
  <c r="O518" i="20"/>
  <c r="O586" i="20"/>
  <c r="O657" i="20"/>
  <c r="O721" i="20"/>
  <c r="O223" i="20"/>
  <c r="O239" i="20"/>
  <c r="O255" i="20"/>
  <c r="O271" i="20"/>
  <c r="O287" i="20"/>
  <c r="O303" i="20"/>
  <c r="O319" i="20"/>
  <c r="O335" i="20"/>
  <c r="O351" i="20"/>
  <c r="O367" i="20"/>
  <c r="O383" i="20"/>
  <c r="O399" i="20"/>
  <c r="O415" i="20"/>
  <c r="O437" i="20"/>
  <c r="O453" i="20"/>
  <c r="O474" i="20"/>
  <c r="O493" i="20"/>
  <c r="O523" i="20"/>
  <c r="O590" i="20"/>
  <c r="O645" i="20"/>
  <c r="O709" i="20"/>
  <c r="O230" i="20"/>
  <c r="O246" i="20"/>
  <c r="O262" i="20"/>
  <c r="O278" i="20"/>
  <c r="O294" i="20"/>
  <c r="O310" i="20"/>
  <c r="O326" i="20"/>
  <c r="O342" i="20"/>
  <c r="O358" i="20"/>
  <c r="O374" i="20"/>
  <c r="O390" i="20"/>
  <c r="O406" i="20"/>
  <c r="O428" i="20"/>
  <c r="O444" i="20"/>
  <c r="O467" i="20"/>
  <c r="O486" i="20"/>
  <c r="O506" i="20"/>
  <c r="O546" i="20"/>
  <c r="O610" i="20"/>
  <c r="O681" i="20"/>
  <c r="O753" i="20"/>
  <c r="O843" i="20"/>
  <c r="O871" i="20"/>
  <c r="O920" i="20"/>
  <c r="O533" i="20"/>
  <c r="O549" i="20"/>
  <c r="O565" i="20"/>
  <c r="O581" i="20"/>
  <c r="O597" i="20"/>
  <c r="O613" i="20"/>
  <c r="O628" i="20"/>
  <c r="O644" i="20"/>
  <c r="O660" i="20"/>
  <c r="O676" i="20"/>
  <c r="O692" i="20"/>
  <c r="O708" i="20"/>
  <c r="O724" i="20"/>
  <c r="O852" i="20"/>
  <c r="O884" i="20"/>
  <c r="O932" i="20"/>
  <c r="O513" i="20"/>
  <c r="O528" i="20"/>
  <c r="O544" i="20"/>
  <c r="O560" i="20"/>
  <c r="O576" i="20"/>
  <c r="O592" i="20"/>
  <c r="O608" i="20"/>
  <c r="O624" i="20"/>
  <c r="O639" i="20"/>
  <c r="O655" i="20"/>
  <c r="O671" i="20"/>
  <c r="O687" i="20"/>
  <c r="O703" i="20"/>
  <c r="O719" i="20"/>
  <c r="O838" i="20"/>
  <c r="O867" i="20"/>
  <c r="O912" i="20"/>
  <c r="O456" i="20"/>
  <c r="O472" i="20"/>
  <c r="O488" i="20"/>
  <c r="O504" i="20"/>
  <c r="O520" i="20"/>
  <c r="O535" i="20"/>
  <c r="O551" i="20"/>
  <c r="O567" i="20"/>
  <c r="O583" i="20"/>
  <c r="O599" i="20"/>
  <c r="O615" i="20"/>
  <c r="O634" i="20"/>
  <c r="O650" i="20"/>
  <c r="O666" i="20"/>
  <c r="O682" i="20"/>
  <c r="O698" i="20"/>
  <c r="O714" i="20"/>
  <c r="O834" i="20"/>
  <c r="O864" i="20"/>
  <c r="O900" i="20"/>
  <c r="O850" i="20"/>
  <c r="O866" i="20"/>
  <c r="O882" i="20"/>
  <c r="O898" i="20"/>
  <c r="O914" i="20"/>
  <c r="O934" i="20"/>
  <c r="O950" i="20"/>
  <c r="O966" i="20"/>
  <c r="O982" i="20"/>
  <c r="O998" i="20"/>
  <c r="O1014" i="20"/>
  <c r="O1037" i="20"/>
  <c r="O1053" i="20"/>
  <c r="O1069" i="20"/>
  <c r="O1085" i="20"/>
  <c r="O1101" i="20"/>
  <c r="O1117" i="20"/>
  <c r="O12" i="21"/>
  <c r="O28" i="21"/>
  <c r="O44" i="21"/>
  <c r="O60" i="21"/>
  <c r="O837" i="20"/>
  <c r="O853" i="20"/>
  <c r="O869" i="20"/>
  <c r="O885" i="20"/>
  <c r="O901" i="20"/>
  <c r="O917" i="20"/>
  <c r="O937" i="20"/>
  <c r="O953" i="20"/>
  <c r="O969" i="20"/>
  <c r="O985" i="20"/>
  <c r="O1001" i="20"/>
  <c r="O1017" i="20"/>
  <c r="O1036" i="20"/>
  <c r="O1052" i="20"/>
  <c r="O1068" i="20"/>
  <c r="O1084" i="20"/>
  <c r="O1100" i="20"/>
  <c r="O1116" i="20"/>
  <c r="O1132" i="20"/>
  <c r="O23" i="21"/>
  <c r="O39" i="21"/>
  <c r="O55" i="21"/>
  <c r="O964" i="20"/>
  <c r="O980" i="20"/>
  <c r="O996" i="20"/>
  <c r="O1012" i="20"/>
  <c r="O1028" i="20"/>
  <c r="O1047" i="20"/>
  <c r="O1063" i="20"/>
  <c r="O1079" i="20"/>
  <c r="O1095" i="20"/>
  <c r="O1111" i="20"/>
  <c r="O1127" i="20"/>
  <c r="O18" i="21"/>
  <c r="O34" i="21"/>
  <c r="O50" i="21"/>
  <c r="O66" i="21"/>
  <c r="O891" i="20"/>
  <c r="O907" i="20"/>
  <c r="O923" i="20"/>
  <c r="O939" i="20"/>
  <c r="O955" i="20"/>
  <c r="O971" i="20"/>
  <c r="O987" i="20"/>
  <c r="O1003" i="20"/>
  <c r="O1019" i="20"/>
  <c r="O1038" i="20"/>
  <c r="O1054" i="20"/>
  <c r="O1070" i="20"/>
  <c r="O1086" i="20"/>
  <c r="O1102" i="20"/>
  <c r="O1118" i="20"/>
  <c r="O9" i="21"/>
  <c r="O25" i="21"/>
  <c r="O41" i="21"/>
  <c r="O57" i="21"/>
  <c r="O78" i="21"/>
  <c r="O91" i="21"/>
  <c r="O107" i="21"/>
  <c r="O123" i="21"/>
  <c r="O139" i="21"/>
  <c r="O155" i="21"/>
  <c r="O171" i="21"/>
  <c r="O187" i="21"/>
  <c r="O203" i="21"/>
  <c r="O219" i="21"/>
  <c r="O235" i="21"/>
  <c r="O251" i="21"/>
  <c r="O267" i="21"/>
  <c r="O90" i="21"/>
  <c r="O106" i="21"/>
  <c r="O122" i="21"/>
  <c r="O138" i="21"/>
  <c r="O154" i="21"/>
  <c r="O170" i="21"/>
  <c r="O186" i="21"/>
  <c r="O202" i="21"/>
  <c r="O218" i="21"/>
  <c r="O234" i="21"/>
  <c r="O250" i="21"/>
  <c r="O266" i="21"/>
  <c r="O73" i="21"/>
  <c r="O89" i="21"/>
  <c r="O105" i="21"/>
  <c r="O121" i="21"/>
  <c r="O137" i="21"/>
  <c r="O153" i="21"/>
  <c r="O169" i="21"/>
  <c r="O185" i="21"/>
  <c r="O201" i="21"/>
  <c r="O217" i="21"/>
  <c r="O233" i="21"/>
  <c r="O249" i="21"/>
  <c r="O265" i="21"/>
  <c r="O72" i="21"/>
  <c r="O88" i="21"/>
  <c r="O104" i="21"/>
  <c r="O124" i="21"/>
  <c r="O140" i="21"/>
  <c r="O156" i="21"/>
  <c r="O172" i="21"/>
  <c r="O188" i="21"/>
  <c r="O204" i="21"/>
  <c r="O224" i="21"/>
  <c r="O240" i="21"/>
  <c r="O256" i="21"/>
  <c r="O272" i="21"/>
  <c r="O290" i="21"/>
  <c r="O306" i="21"/>
  <c r="O322" i="21"/>
  <c r="O338" i="21"/>
  <c r="O354" i="21"/>
  <c r="O370" i="21"/>
  <c r="O386" i="21"/>
  <c r="O402" i="21"/>
  <c r="O418" i="21"/>
  <c r="O434" i="21"/>
  <c r="O450" i="21"/>
  <c r="O466" i="21"/>
  <c r="O500" i="21"/>
  <c r="O285" i="21"/>
  <c r="O301" i="21"/>
  <c r="O317" i="21"/>
  <c r="O333" i="21"/>
  <c r="O349" i="21"/>
  <c r="O365" i="21"/>
  <c r="O381" i="21"/>
  <c r="O397" i="21"/>
  <c r="O413" i="21"/>
  <c r="O429" i="21"/>
  <c r="O445" i="21"/>
  <c r="O461" i="21"/>
  <c r="O488" i="21"/>
  <c r="O284" i="21"/>
  <c r="O300" i="21"/>
  <c r="O320" i="21"/>
  <c r="O336" i="21"/>
  <c r="O352" i="21"/>
  <c r="O368" i="21"/>
  <c r="O384" i="21"/>
  <c r="O400" i="21"/>
  <c r="O420" i="21"/>
  <c r="O436" i="21"/>
  <c r="O452" i="21"/>
  <c r="O468" i="21"/>
  <c r="O279" i="21"/>
  <c r="O295" i="21"/>
  <c r="O311" i="21"/>
  <c r="O327" i="21"/>
  <c r="O343" i="21"/>
  <c r="O359" i="21"/>
  <c r="O375" i="21"/>
  <c r="O391" i="21"/>
  <c r="O407" i="21"/>
  <c r="O423" i="21"/>
  <c r="O439" i="21"/>
  <c r="O455" i="21"/>
  <c r="O471" i="21"/>
  <c r="O512" i="21"/>
  <c r="O489" i="21"/>
  <c r="O505" i="21"/>
  <c r="O521" i="21"/>
  <c r="O537" i="21"/>
  <c r="O553" i="21"/>
  <c r="O569" i="21"/>
  <c r="O585" i="21"/>
  <c r="O601" i="21"/>
  <c r="O617" i="21"/>
  <c r="O633" i="21"/>
  <c r="O649" i="21"/>
  <c r="O665" i="21"/>
  <c r="O520" i="21"/>
  <c r="O536" i="21"/>
  <c r="O552" i="21"/>
  <c r="O568" i="21"/>
  <c r="O584" i="21"/>
  <c r="O600" i="21"/>
  <c r="O620" i="21"/>
  <c r="O636" i="21"/>
  <c r="O652" i="21"/>
  <c r="O668" i="21"/>
  <c r="O479" i="21"/>
  <c r="O495" i="21"/>
  <c r="O511" i="21"/>
  <c r="O527" i="21"/>
  <c r="O543" i="21"/>
  <c r="O559" i="21"/>
  <c r="O575" i="21"/>
  <c r="O591" i="21"/>
  <c r="O607" i="21"/>
  <c r="O623" i="21"/>
  <c r="O639" i="21"/>
  <c r="O655" i="21"/>
  <c r="O677" i="21"/>
  <c r="O482" i="21"/>
  <c r="O498" i="21"/>
  <c r="O514" i="21"/>
  <c r="O530" i="21"/>
  <c r="O546" i="21"/>
  <c r="O562" i="21"/>
  <c r="O578" i="21"/>
  <c r="O594" i="21"/>
  <c r="O610" i="21"/>
  <c r="O626" i="21"/>
  <c r="O642" i="21"/>
  <c r="O658" i="21"/>
  <c r="O672" i="21"/>
  <c r="O680" i="21"/>
  <c r="O696" i="21"/>
  <c r="O716" i="21"/>
  <c r="O732" i="21"/>
  <c r="O748" i="21"/>
  <c r="O764" i="21"/>
  <c r="O780" i="21"/>
  <c r="O796" i="21"/>
  <c r="O102" i="22"/>
  <c r="O699" i="21"/>
  <c r="O715" i="21"/>
  <c r="O731" i="21"/>
  <c r="O747" i="21"/>
  <c r="O763" i="21"/>
  <c r="O779" i="21"/>
  <c r="O795" i="21"/>
  <c r="O15" i="22"/>
  <c r="O130" i="22"/>
  <c r="O682" i="21"/>
  <c r="O698" i="21"/>
  <c r="O714" i="21"/>
  <c r="O730" i="21"/>
  <c r="O746" i="21"/>
  <c r="O762" i="21"/>
  <c r="O778" i="21"/>
  <c r="O794" i="21"/>
  <c r="O98" i="22"/>
  <c r="O697" i="21"/>
  <c r="O713" i="21"/>
  <c r="O729" i="21"/>
  <c r="O745" i="21"/>
  <c r="O761" i="21"/>
  <c r="O777" i="21"/>
  <c r="O793" i="21"/>
  <c r="O19" i="22"/>
  <c r="O191" i="22"/>
  <c r="O212" i="22"/>
  <c r="O218" i="22"/>
  <c r="O220" i="22"/>
  <c r="O231" i="22"/>
  <c r="O235" i="22"/>
  <c r="O239" i="22"/>
  <c r="H23" i="12"/>
  <c r="L15" i="16"/>
  <c r="N930" i="20"/>
  <c r="N11" i="20" s="1"/>
  <c r="N53" i="38" s="1"/>
  <c r="N829" i="20"/>
  <c r="N508" i="21"/>
  <c r="H34" i="12"/>
  <c r="AK33" i="41"/>
  <c r="W33" i="41"/>
  <c r="AK33" i="12"/>
  <c r="W33" i="12"/>
  <c r="AJ34" i="41"/>
  <c r="V34" i="41"/>
  <c r="AJ34" i="12"/>
  <c r="V34" i="12"/>
  <c r="AI15" i="41"/>
  <c r="U15" i="41"/>
  <c r="AI15" i="12"/>
  <c r="U15" i="12"/>
  <c r="AH18" i="12"/>
  <c r="T18" i="12"/>
  <c r="AH18" i="41"/>
  <c r="T18" i="41"/>
  <c r="T15" i="12"/>
  <c r="AH15" i="41"/>
  <c r="T15" i="41"/>
  <c r="AH15" i="12"/>
  <c r="AG29" i="41"/>
  <c r="S29" i="41"/>
  <c r="AG29" i="12"/>
  <c r="S29" i="12"/>
  <c r="AG7" i="12"/>
  <c r="F7" i="14"/>
  <c r="G249" i="20"/>
  <c r="G265" i="20"/>
  <c r="G281" i="20"/>
  <c r="G297" i="20"/>
  <c r="G313" i="20"/>
  <c r="G333" i="20"/>
  <c r="G349" i="20"/>
  <c r="G365" i="20"/>
  <c r="G381" i="20"/>
  <c r="G397" i="20"/>
  <c r="G413" i="20"/>
  <c r="G435" i="20"/>
  <c r="G451" i="20"/>
  <c r="G471" i="20"/>
  <c r="G490" i="20"/>
  <c r="G519" i="20"/>
  <c r="G590" i="20"/>
  <c r="G645" i="20"/>
  <c r="G709" i="20"/>
  <c r="G232" i="20"/>
  <c r="G248" i="20"/>
  <c r="G264" i="20"/>
  <c r="G280" i="20"/>
  <c r="G296" i="20"/>
  <c r="G312" i="20"/>
  <c r="G328" i="20"/>
  <c r="G344" i="20"/>
  <c r="G360" i="20"/>
  <c r="G376" i="20"/>
  <c r="G392" i="20"/>
  <c r="G408" i="20"/>
  <c r="G430" i="20"/>
  <c r="G446" i="20"/>
  <c r="G467" i="20"/>
  <c r="G486" i="20"/>
  <c r="G505" i="20"/>
  <c r="G546" i="20"/>
  <c r="G610" i="20"/>
  <c r="G681" i="20"/>
  <c r="G753" i="20"/>
  <c r="G231" i="20"/>
  <c r="G247" i="20"/>
  <c r="G263" i="20"/>
  <c r="G279" i="20"/>
  <c r="G295" i="20"/>
  <c r="G311" i="20"/>
  <c r="G327" i="20"/>
  <c r="G343" i="20"/>
  <c r="G359" i="20"/>
  <c r="G375" i="20"/>
  <c r="G391" i="20"/>
  <c r="G407" i="20"/>
  <c r="G429" i="20"/>
  <c r="G445" i="20"/>
  <c r="G466" i="20"/>
  <c r="G485" i="20"/>
  <c r="G507" i="20"/>
  <c r="G550" i="20"/>
  <c r="G614" i="20"/>
  <c r="G685" i="20"/>
  <c r="G222" i="20"/>
  <c r="G238" i="20"/>
  <c r="G254" i="20"/>
  <c r="G270" i="20"/>
  <c r="G286" i="20"/>
  <c r="G302" i="20"/>
  <c r="G318" i="20"/>
  <c r="G334" i="20"/>
  <c r="G350" i="20"/>
  <c r="G366" i="20"/>
  <c r="G382" i="20"/>
  <c r="G398" i="20"/>
  <c r="G414" i="20"/>
  <c r="G436" i="20"/>
  <c r="G452" i="20"/>
  <c r="G465" i="20"/>
  <c r="G491" i="20"/>
  <c r="G514" i="20"/>
  <c r="G570" i="20"/>
  <c r="G641" i="20"/>
  <c r="G705" i="20"/>
  <c r="G777" i="20"/>
  <c r="G815" i="20"/>
  <c r="G838" i="20"/>
  <c r="G871" i="20"/>
  <c r="G912" i="20"/>
  <c r="G529" i="20"/>
  <c r="G545" i="20"/>
  <c r="G561" i="20"/>
  <c r="G577" i="20"/>
  <c r="G593" i="20"/>
  <c r="G609" i="20"/>
  <c r="G625" i="20"/>
  <c r="G640" i="20"/>
  <c r="G656" i="20"/>
  <c r="G672" i="20"/>
  <c r="G688" i="20"/>
  <c r="G704" i="20"/>
  <c r="G720" i="20"/>
  <c r="G844" i="20"/>
  <c r="G868" i="20"/>
  <c r="G916" i="20"/>
  <c r="G513" i="20"/>
  <c r="G528" i="20"/>
  <c r="G544" i="20"/>
  <c r="G560" i="20"/>
  <c r="G576" i="20"/>
  <c r="G592" i="20"/>
  <c r="G608" i="20"/>
  <c r="G624" i="20"/>
  <c r="G639" i="20"/>
  <c r="G655" i="20"/>
  <c r="G671" i="20"/>
  <c r="G687" i="20"/>
  <c r="G703" i="20"/>
  <c r="G719" i="20"/>
  <c r="G843" i="20"/>
  <c r="G867" i="20"/>
  <c r="G904" i="20"/>
  <c r="G460" i="20"/>
  <c r="G476" i="20"/>
  <c r="G492" i="20"/>
  <c r="G508" i="20"/>
  <c r="G524" i="20"/>
  <c r="G539" i="20"/>
  <c r="G555" i="20"/>
  <c r="G571" i="20"/>
  <c r="G587" i="20"/>
  <c r="G603" i="20"/>
  <c r="G619" i="20"/>
  <c r="G638" i="20"/>
  <c r="G654" i="20"/>
  <c r="G670" i="20"/>
  <c r="G686" i="20"/>
  <c r="G702" i="20"/>
  <c r="G718" i="20"/>
  <c r="G842" i="20"/>
  <c r="G880" i="20"/>
  <c r="G924" i="20"/>
  <c r="G850" i="20"/>
  <c r="G866" i="20"/>
  <c r="G882" i="20"/>
  <c r="G898" i="20"/>
  <c r="G914" i="20"/>
  <c r="G934" i="20"/>
  <c r="G950" i="20"/>
  <c r="G966" i="20"/>
  <c r="G982" i="20"/>
  <c r="G998" i="20"/>
  <c r="G1014" i="20"/>
  <c r="G1037" i="20"/>
  <c r="G1053" i="20"/>
  <c r="G1069" i="20"/>
  <c r="G1085" i="20"/>
  <c r="G1101" i="20"/>
  <c r="G1117" i="20"/>
  <c r="G12" i="21"/>
  <c r="G28" i="21"/>
  <c r="G44" i="21"/>
  <c r="G60" i="21"/>
  <c r="G833" i="20"/>
  <c r="G849" i="20"/>
  <c r="G865" i="20"/>
  <c r="G881" i="20"/>
  <c r="G897" i="20"/>
  <c r="G913" i="20"/>
  <c r="G933" i="20"/>
  <c r="G949" i="20"/>
  <c r="G965" i="20"/>
  <c r="G981" i="20"/>
  <c r="G997" i="20"/>
  <c r="G1013" i="20"/>
  <c r="G1029" i="20"/>
  <c r="G1048" i="20"/>
  <c r="G1064" i="20"/>
  <c r="G1080" i="20"/>
  <c r="G1096" i="20"/>
  <c r="G1112" i="20"/>
  <c r="G1128" i="20"/>
  <c r="G19" i="21"/>
  <c r="G35" i="21"/>
  <c r="G51" i="21"/>
  <c r="G74" i="21"/>
  <c r="G976" i="20"/>
  <c r="G992" i="20"/>
  <c r="G1008" i="20"/>
  <c r="G1024" i="20"/>
  <c r="G1043" i="20"/>
  <c r="G1059" i="20"/>
  <c r="G1075" i="20"/>
  <c r="G1091" i="20"/>
  <c r="G1107" i="20"/>
  <c r="G1123" i="20"/>
  <c r="G14" i="21"/>
  <c r="G30" i="21"/>
  <c r="G46" i="21"/>
  <c r="G62" i="21"/>
  <c r="G895" i="20"/>
  <c r="G911" i="20"/>
  <c r="G927" i="20"/>
  <c r="G943" i="20"/>
  <c r="G959" i="20"/>
  <c r="G975" i="20"/>
  <c r="G991" i="20"/>
  <c r="G1007" i="20"/>
  <c r="G1023" i="20"/>
  <c r="G1042" i="20"/>
  <c r="G1058" i="20"/>
  <c r="G1074" i="20"/>
  <c r="G1090" i="20"/>
  <c r="G1106" i="20"/>
  <c r="G1122" i="20"/>
  <c r="G13" i="21"/>
  <c r="G29" i="21"/>
  <c r="G45" i="21"/>
  <c r="G61" i="21"/>
  <c r="G83" i="21"/>
  <c r="G99" i="21"/>
  <c r="G115" i="21"/>
  <c r="G131" i="21"/>
  <c r="G147" i="21"/>
  <c r="G163" i="21"/>
  <c r="G179" i="21"/>
  <c r="G195" i="21"/>
  <c r="G211" i="21"/>
  <c r="G227" i="21"/>
  <c r="G243" i="21"/>
  <c r="G259" i="21"/>
  <c r="G275" i="21"/>
  <c r="G98" i="21"/>
  <c r="G114" i="21"/>
  <c r="G130" i="21"/>
  <c r="G146" i="21"/>
  <c r="G162" i="21"/>
  <c r="G178" i="21"/>
  <c r="G194" i="21"/>
  <c r="G210" i="21"/>
  <c r="G226" i="21"/>
  <c r="G242" i="21"/>
  <c r="G258" i="21"/>
  <c r="G274" i="21"/>
  <c r="G81" i="21"/>
  <c r="G97" i="21"/>
  <c r="G113" i="21"/>
  <c r="G129" i="21"/>
  <c r="G145" i="21"/>
  <c r="G161" i="21"/>
  <c r="G177" i="21"/>
  <c r="G193" i="21"/>
  <c r="G209" i="21"/>
  <c r="G225" i="21"/>
  <c r="G241" i="21"/>
  <c r="G257" i="21"/>
  <c r="G273" i="21"/>
  <c r="G80" i="21"/>
  <c r="G96" i="21"/>
  <c r="G116" i="21"/>
  <c r="G132" i="21"/>
  <c r="G148" i="21"/>
  <c r="G164" i="21"/>
  <c r="G180" i="21"/>
  <c r="G196" i="21"/>
  <c r="G216" i="21"/>
  <c r="G232" i="21"/>
  <c r="G248" i="21"/>
  <c r="G264" i="21"/>
  <c r="G278" i="21"/>
  <c r="G294" i="21"/>
  <c r="G310" i="21"/>
  <c r="G326" i="21"/>
  <c r="G342" i="21"/>
  <c r="G358" i="21"/>
  <c r="G374" i="21"/>
  <c r="G390" i="21"/>
  <c r="G406" i="21"/>
  <c r="G422" i="21"/>
  <c r="G438" i="21"/>
  <c r="G454" i="21"/>
  <c r="G470" i="21"/>
  <c r="G277" i="21"/>
  <c r="G293" i="21"/>
  <c r="G309" i="21"/>
  <c r="G325" i="21"/>
  <c r="G341" i="21"/>
  <c r="G357" i="21"/>
  <c r="G373" i="21"/>
  <c r="G389" i="21"/>
  <c r="G405" i="21"/>
  <c r="G421" i="21"/>
  <c r="G437" i="21"/>
  <c r="G453" i="21"/>
  <c r="G469" i="21"/>
  <c r="G512" i="21"/>
  <c r="G292" i="21"/>
  <c r="G312" i="21"/>
  <c r="G328" i="21"/>
  <c r="G344" i="21"/>
  <c r="G360" i="21"/>
  <c r="G376" i="21"/>
  <c r="G392" i="21"/>
  <c r="G412" i="21"/>
  <c r="G428" i="21"/>
  <c r="G444" i="21"/>
  <c r="G460" i="21"/>
  <c r="G484" i="21"/>
  <c r="G283" i="21"/>
  <c r="G299" i="21"/>
  <c r="G315" i="21"/>
  <c r="G331" i="21"/>
  <c r="G347" i="21"/>
  <c r="G363" i="21"/>
  <c r="G379" i="21"/>
  <c r="G395" i="21"/>
  <c r="G411" i="21"/>
  <c r="G427" i="21"/>
  <c r="G443" i="21"/>
  <c r="G459" i="21"/>
  <c r="G475" i="21"/>
  <c r="G481" i="21"/>
  <c r="G497" i="21"/>
  <c r="G513" i="21"/>
  <c r="G529" i="21"/>
  <c r="G545" i="21"/>
  <c r="G561" i="21"/>
  <c r="G577" i="21"/>
  <c r="G593" i="21"/>
  <c r="G609" i="21"/>
  <c r="G625" i="21"/>
  <c r="G641" i="21"/>
  <c r="G657" i="21"/>
  <c r="G673" i="21"/>
  <c r="G524" i="21"/>
  <c r="G540" i="21"/>
  <c r="G556" i="21"/>
  <c r="G572" i="21"/>
  <c r="G588" i="21"/>
  <c r="G604" i="21"/>
  <c r="G624" i="21"/>
  <c r="G640" i="21"/>
  <c r="G656" i="21"/>
  <c r="G672" i="21"/>
  <c r="G479" i="21"/>
  <c r="G495" i="21"/>
  <c r="G511" i="21"/>
  <c r="G527" i="21"/>
  <c r="G543" i="21"/>
  <c r="G559" i="21"/>
  <c r="G575" i="21"/>
  <c r="G591" i="21"/>
  <c r="G607" i="21"/>
  <c r="G623" i="21"/>
  <c r="G639" i="21"/>
  <c r="G655" i="21"/>
  <c r="G671" i="21"/>
  <c r="G482" i="21"/>
  <c r="G498" i="21"/>
  <c r="G514" i="21"/>
  <c r="G530" i="21"/>
  <c r="G546" i="21"/>
  <c r="G562" i="21"/>
  <c r="G578" i="21"/>
  <c r="G594" i="21"/>
  <c r="G610" i="21"/>
  <c r="G626" i="21"/>
  <c r="G642" i="21"/>
  <c r="G658" i="21"/>
  <c r="G687" i="21"/>
  <c r="G688" i="21"/>
  <c r="G704" i="21"/>
  <c r="G724" i="21"/>
  <c r="G740" i="21"/>
  <c r="G756" i="21"/>
  <c r="G772" i="21"/>
  <c r="G788" i="21"/>
  <c r="G804" i="21"/>
  <c r="G711" i="21"/>
  <c r="G727" i="21"/>
  <c r="G743" i="21"/>
  <c r="G759" i="21"/>
  <c r="G775" i="21"/>
  <c r="G791" i="21"/>
  <c r="G807" i="21"/>
  <c r="G27" i="22"/>
  <c r="G94" i="22"/>
  <c r="G110" i="22"/>
  <c r="G678" i="21"/>
  <c r="G694" i="21"/>
  <c r="G710" i="21"/>
  <c r="G726" i="21"/>
  <c r="G742" i="21"/>
  <c r="G758" i="21"/>
  <c r="G774" i="21"/>
  <c r="G790" i="21"/>
  <c r="G806" i="21"/>
  <c r="G701" i="21"/>
  <c r="G717" i="21"/>
  <c r="G733" i="21"/>
  <c r="G749" i="21"/>
  <c r="G765" i="21"/>
  <c r="G781" i="21"/>
  <c r="G797" i="21"/>
  <c r="G23" i="22"/>
  <c r="G98" i="22"/>
  <c r="G120" i="22"/>
  <c r="G182" i="22"/>
  <c r="G118" i="22"/>
  <c r="G189" i="22"/>
  <c r="G214" i="22"/>
  <c r="G224" i="22"/>
  <c r="G221" i="22"/>
  <c r="G229" i="22"/>
  <c r="G233" i="22"/>
  <c r="G237" i="22"/>
  <c r="G241" i="22"/>
  <c r="V211" i="28"/>
  <c r="J264" i="22" s="1"/>
  <c r="AG9" i="41"/>
  <c r="AK17" i="12"/>
  <c r="AJ21" i="12"/>
  <c r="V12" i="41"/>
  <c r="AI31" i="41"/>
  <c r="V113" i="26"/>
  <c r="V370" i="24"/>
  <c r="V354" i="24"/>
  <c r="V338" i="24"/>
  <c r="V322" i="24"/>
  <c r="V306"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U11" i="12"/>
  <c r="V378" i="13"/>
  <c r="Q15" i="41" s="1"/>
  <c r="F15" i="41" s="1"/>
  <c r="V310" i="13"/>
  <c r="AE25" i="12"/>
  <c r="Q25" i="12"/>
  <c r="AE25" i="41"/>
  <c r="G25" i="41" s="1"/>
  <c r="Q25" i="41"/>
  <c r="F25" i="41" s="1"/>
  <c r="AE21" i="12"/>
  <c r="AJ14" i="12"/>
  <c r="AH25" i="41"/>
  <c r="H235" i="20"/>
  <c r="S8" i="12"/>
  <c r="V29" i="41"/>
  <c r="AH27" i="12"/>
  <c r="AH10" i="41"/>
  <c r="R20" i="41"/>
  <c r="T34" i="41"/>
  <c r="Q37" i="12"/>
  <c r="AF13" i="41"/>
  <c r="H29" i="12"/>
  <c r="O204" i="20"/>
  <c r="O188" i="20"/>
  <c r="O172" i="20"/>
  <c r="O156" i="20"/>
  <c r="O140" i="20"/>
  <c r="O108" i="20"/>
  <c r="O76" i="20"/>
  <c r="O44" i="20"/>
  <c r="H25" i="12"/>
  <c r="O150" i="20"/>
  <c r="O94" i="20"/>
  <c r="O62" i="20"/>
  <c r="O30" i="20"/>
  <c r="N16" i="14"/>
  <c r="N7" i="14"/>
  <c r="O237" i="20"/>
  <c r="O253" i="20"/>
  <c r="O269" i="20"/>
  <c r="O285" i="20"/>
  <c r="O301" i="20"/>
  <c r="O317" i="20"/>
  <c r="O337" i="20"/>
  <c r="O353" i="20"/>
  <c r="O369" i="20"/>
  <c r="O385" i="20"/>
  <c r="O401" i="20"/>
  <c r="O417" i="20"/>
  <c r="O439" i="20"/>
  <c r="O455" i="20"/>
  <c r="O479" i="20"/>
  <c r="O498" i="20"/>
  <c r="O534" i="20"/>
  <c r="O598" i="20"/>
  <c r="O669" i="20"/>
  <c r="O224" i="20"/>
  <c r="O240" i="20"/>
  <c r="O256" i="20"/>
  <c r="O272" i="20"/>
  <c r="O288" i="20"/>
  <c r="O304" i="20"/>
  <c r="O320" i="20"/>
  <c r="O336" i="20"/>
  <c r="O352" i="20"/>
  <c r="O368" i="20"/>
  <c r="O384" i="20"/>
  <c r="O400" i="20"/>
  <c r="O416" i="20"/>
  <c r="O438" i="20"/>
  <c r="O454" i="20"/>
  <c r="O475" i="20"/>
  <c r="O494" i="20"/>
  <c r="O538" i="20"/>
  <c r="O602" i="20"/>
  <c r="O673" i="20"/>
  <c r="O745" i="20"/>
  <c r="O227" i="20"/>
  <c r="O243" i="20"/>
  <c r="O259" i="20"/>
  <c r="O275" i="20"/>
  <c r="O291" i="20"/>
  <c r="O307" i="20"/>
  <c r="O323" i="20"/>
  <c r="O339" i="20"/>
  <c r="O355" i="20"/>
  <c r="O371" i="20"/>
  <c r="O387" i="20"/>
  <c r="O403" i="20"/>
  <c r="O419" i="20"/>
  <c r="O441" i="20"/>
  <c r="O458" i="20"/>
  <c r="O477" i="20"/>
  <c r="O503" i="20"/>
  <c r="O542" i="20"/>
  <c r="O606" i="20"/>
  <c r="O661" i="20"/>
  <c r="O725" i="20"/>
  <c r="O234" i="20"/>
  <c r="O250" i="20"/>
  <c r="O266" i="20"/>
  <c r="O282" i="20"/>
  <c r="O298" i="20"/>
  <c r="O314" i="20"/>
  <c r="O330" i="20"/>
  <c r="O346" i="20"/>
  <c r="O362" i="20"/>
  <c r="O378" i="20"/>
  <c r="O394" i="20"/>
  <c r="O410" i="20"/>
  <c r="O432" i="20"/>
  <c r="O448" i="20"/>
  <c r="O470" i="20"/>
  <c r="O489" i="20"/>
  <c r="O514" i="20"/>
  <c r="O562" i="20"/>
  <c r="O633" i="20"/>
  <c r="O697" i="20"/>
  <c r="O769" i="20"/>
  <c r="O846" i="20"/>
  <c r="O879" i="20"/>
  <c r="O944" i="20"/>
  <c r="O537" i="20"/>
  <c r="O553" i="20"/>
  <c r="O569" i="20"/>
  <c r="O585" i="20"/>
  <c r="O601" i="20"/>
  <c r="O617" i="20"/>
  <c r="O632" i="20"/>
  <c r="O648" i="20"/>
  <c r="O664" i="20"/>
  <c r="O680" i="20"/>
  <c r="O696" i="20"/>
  <c r="O712" i="20"/>
  <c r="O836" i="20"/>
  <c r="O860" i="20"/>
  <c r="O892" i="20"/>
  <c r="O948" i="20"/>
  <c r="O517" i="20"/>
  <c r="O532" i="20"/>
  <c r="O548" i="20"/>
  <c r="O564" i="20"/>
  <c r="O580" i="20"/>
  <c r="O596" i="20"/>
  <c r="O612" i="20"/>
  <c r="O627" i="20"/>
  <c r="O643" i="20"/>
  <c r="O659" i="20"/>
  <c r="O675" i="20"/>
  <c r="O691" i="20"/>
  <c r="O707" i="20"/>
  <c r="O723" i="20"/>
  <c r="O848" i="20"/>
  <c r="O875" i="20"/>
  <c r="O928" i="20"/>
  <c r="O460" i="20"/>
  <c r="O476" i="20"/>
  <c r="O492" i="20"/>
  <c r="O508" i="20"/>
  <c r="O524" i="20"/>
  <c r="O539" i="20"/>
  <c r="O555" i="20"/>
  <c r="O571" i="20"/>
  <c r="O587" i="20"/>
  <c r="O603" i="20"/>
  <c r="O619" i="20"/>
  <c r="O638" i="20"/>
  <c r="O654" i="20"/>
  <c r="O670" i="20"/>
  <c r="O686" i="20"/>
  <c r="O702" i="20"/>
  <c r="O718" i="20"/>
  <c r="O844" i="20"/>
  <c r="O872" i="20"/>
  <c r="O916" i="20"/>
  <c r="O854" i="20"/>
  <c r="O870" i="20"/>
  <c r="O886" i="20"/>
  <c r="O902" i="20"/>
  <c r="O918" i="20"/>
  <c r="O938" i="20"/>
  <c r="O954" i="20"/>
  <c r="O970" i="20"/>
  <c r="O986" i="20"/>
  <c r="O1002" i="20"/>
  <c r="O1018" i="20"/>
  <c r="O1041" i="20"/>
  <c r="O1057" i="20"/>
  <c r="O1073" i="20"/>
  <c r="O1089" i="20"/>
  <c r="O1105" i="20"/>
  <c r="O1121" i="20"/>
  <c r="O16" i="21"/>
  <c r="O32" i="21"/>
  <c r="O48" i="21"/>
  <c r="O64" i="21"/>
  <c r="O841" i="20"/>
  <c r="O857" i="20"/>
  <c r="O873" i="20"/>
  <c r="O889" i="20"/>
  <c r="O905" i="20"/>
  <c r="O921" i="20"/>
  <c r="O941" i="20"/>
  <c r="O957" i="20"/>
  <c r="O973" i="20"/>
  <c r="O989" i="20"/>
  <c r="O1005" i="20"/>
  <c r="O1021" i="20"/>
  <c r="O1040" i="20"/>
  <c r="O1056" i="20"/>
  <c r="O1072" i="20"/>
  <c r="O1088" i="20"/>
  <c r="O1104" i="20"/>
  <c r="O1120" i="20"/>
  <c r="O11" i="21"/>
  <c r="O27" i="21"/>
  <c r="O43" i="21"/>
  <c r="O59" i="21"/>
  <c r="O968" i="20"/>
  <c r="O984" i="20"/>
  <c r="O1000" i="20"/>
  <c r="O1016" i="20"/>
  <c r="O1035" i="20"/>
  <c r="O1051" i="20"/>
  <c r="O1067" i="20"/>
  <c r="O1083" i="20"/>
  <c r="O1099" i="20"/>
  <c r="O1115" i="20"/>
  <c r="O1131" i="20"/>
  <c r="O22" i="21"/>
  <c r="O38" i="21"/>
  <c r="O54" i="21"/>
  <c r="O67" i="21"/>
  <c r="O895" i="20"/>
  <c r="O911" i="20"/>
  <c r="O927" i="20"/>
  <c r="O943" i="20"/>
  <c r="O959" i="20"/>
  <c r="O975" i="20"/>
  <c r="O991" i="20"/>
  <c r="O1007" i="20"/>
  <c r="O1023" i="20"/>
  <c r="O1042" i="20"/>
  <c r="O1058" i="20"/>
  <c r="O1074" i="20"/>
  <c r="O1090" i="20"/>
  <c r="O1106" i="20"/>
  <c r="O1122" i="20"/>
  <c r="O13" i="21"/>
  <c r="O29" i="21"/>
  <c r="O45" i="21"/>
  <c r="O61" i="21"/>
  <c r="O82" i="21"/>
  <c r="O95" i="21"/>
  <c r="O111" i="21"/>
  <c r="O127" i="21"/>
  <c r="O143" i="21"/>
  <c r="O159" i="21"/>
  <c r="O175" i="21"/>
  <c r="O191" i="21"/>
  <c r="O207" i="21"/>
  <c r="O223" i="21"/>
  <c r="O239" i="21"/>
  <c r="O255" i="21"/>
  <c r="O271" i="21"/>
  <c r="O94" i="21"/>
  <c r="O110" i="21"/>
  <c r="O126" i="21"/>
  <c r="O142" i="21"/>
  <c r="O158" i="21"/>
  <c r="O174" i="21"/>
  <c r="O190" i="21"/>
  <c r="O206" i="21"/>
  <c r="O222" i="21"/>
  <c r="O238" i="21"/>
  <c r="O254" i="21"/>
  <c r="O270" i="21"/>
  <c r="O77" i="21"/>
  <c r="O93" i="21"/>
  <c r="O109" i="21"/>
  <c r="O125" i="21"/>
  <c r="O141" i="21"/>
  <c r="O157" i="21"/>
  <c r="O173" i="21"/>
  <c r="O189" i="21"/>
  <c r="O205" i="21"/>
  <c r="O221" i="21"/>
  <c r="O237" i="21"/>
  <c r="O253" i="21"/>
  <c r="O269" i="21"/>
  <c r="O76" i="21"/>
  <c r="O92" i="21"/>
  <c r="O112" i="21"/>
  <c r="O128" i="21"/>
  <c r="O144" i="21"/>
  <c r="O160" i="21"/>
  <c r="O176" i="21"/>
  <c r="O192" i="21"/>
  <c r="O212" i="21"/>
  <c r="O228" i="21"/>
  <c r="O244" i="21"/>
  <c r="O260" i="21"/>
  <c r="O278" i="21"/>
  <c r="O294" i="21"/>
  <c r="O310" i="21"/>
  <c r="O326" i="21"/>
  <c r="O342" i="21"/>
  <c r="O358" i="21"/>
  <c r="O374" i="21"/>
  <c r="O390" i="21"/>
  <c r="O406" i="21"/>
  <c r="O422" i="21"/>
  <c r="O438" i="21"/>
  <c r="O454" i="21"/>
  <c r="O470" i="21"/>
  <c r="O516" i="21"/>
  <c r="O289" i="21"/>
  <c r="O305" i="21"/>
  <c r="O321" i="21"/>
  <c r="O337" i="21"/>
  <c r="O353" i="21"/>
  <c r="O369" i="21"/>
  <c r="O385" i="21"/>
  <c r="O401" i="21"/>
  <c r="O417" i="21"/>
  <c r="O433" i="21"/>
  <c r="O449" i="21"/>
  <c r="O465" i="21"/>
  <c r="O504" i="21"/>
  <c r="O288" i="21"/>
  <c r="O304" i="21"/>
  <c r="O324" i="21"/>
  <c r="O340" i="21"/>
  <c r="O356" i="21"/>
  <c r="O372" i="21"/>
  <c r="O388" i="21"/>
  <c r="O404" i="21"/>
  <c r="O424" i="21"/>
  <c r="O440" i="21"/>
  <c r="O456" i="21"/>
  <c r="O472" i="21"/>
  <c r="O283" i="21"/>
  <c r="O299" i="21"/>
  <c r="O315" i="21"/>
  <c r="O331" i="21"/>
  <c r="O347" i="21"/>
  <c r="O363" i="21"/>
  <c r="O379" i="21"/>
  <c r="O395" i="21"/>
  <c r="O411" i="21"/>
  <c r="O427" i="21"/>
  <c r="O443" i="21"/>
  <c r="O459" i="21"/>
  <c r="O475" i="21"/>
  <c r="O477" i="21"/>
  <c r="O493" i="21"/>
  <c r="O509" i="21"/>
  <c r="O525" i="21"/>
  <c r="O541" i="21"/>
  <c r="O557" i="21"/>
  <c r="O573" i="21"/>
  <c r="O589" i="21"/>
  <c r="O605" i="21"/>
  <c r="O621" i="21"/>
  <c r="O637" i="21"/>
  <c r="O653" i="21"/>
  <c r="O671" i="21"/>
  <c r="O524" i="21"/>
  <c r="O540" i="21"/>
  <c r="O556" i="21"/>
  <c r="O572" i="21"/>
  <c r="O588" i="21"/>
  <c r="O604" i="21"/>
  <c r="O624" i="21"/>
  <c r="O640" i="21"/>
  <c r="O656" i="21"/>
  <c r="O675" i="21"/>
  <c r="O483" i="21"/>
  <c r="O499" i="21"/>
  <c r="O515" i="21"/>
  <c r="O531" i="21"/>
  <c r="O547" i="21"/>
  <c r="O563" i="21"/>
  <c r="O579" i="21"/>
  <c r="O595" i="21"/>
  <c r="O611" i="21"/>
  <c r="O627" i="21"/>
  <c r="O643" i="21"/>
  <c r="O659" i="21"/>
  <c r="O685" i="21"/>
  <c r="O486" i="21"/>
  <c r="O502" i="21"/>
  <c r="O518" i="21"/>
  <c r="O534" i="21"/>
  <c r="O550" i="21"/>
  <c r="O566" i="21"/>
  <c r="O582" i="21"/>
  <c r="O598" i="21"/>
  <c r="O614" i="21"/>
  <c r="O630" i="21"/>
  <c r="O646" i="21"/>
  <c r="O662" i="21"/>
  <c r="O679" i="21"/>
  <c r="O684" i="21"/>
  <c r="O700" i="21"/>
  <c r="O720" i="21"/>
  <c r="O736" i="21"/>
  <c r="O752" i="21"/>
  <c r="O768" i="21"/>
  <c r="O784" i="21"/>
  <c r="O800" i="21"/>
  <c r="O110" i="22"/>
  <c r="O703" i="21"/>
  <c r="O719" i="21"/>
  <c r="O735" i="21"/>
  <c r="O751" i="21"/>
  <c r="O767" i="21"/>
  <c r="O783" i="21"/>
  <c r="O799" i="21"/>
  <c r="O23" i="22"/>
  <c r="O670" i="21"/>
  <c r="O686" i="21"/>
  <c r="O702" i="21"/>
  <c r="O718" i="21"/>
  <c r="O734" i="21"/>
  <c r="O750" i="21"/>
  <c r="O766" i="21"/>
  <c r="O782" i="21"/>
  <c r="O798" i="21"/>
  <c r="O106" i="22"/>
  <c r="O701" i="21"/>
  <c r="O717" i="21"/>
  <c r="O733" i="21"/>
  <c r="O749" i="21"/>
  <c r="O765" i="21"/>
  <c r="O781" i="21"/>
  <c r="O797" i="21"/>
  <c r="O27" i="22"/>
  <c r="O114" i="22"/>
  <c r="O193" i="22"/>
  <c r="O222" i="22"/>
  <c r="O224" i="22"/>
  <c r="O232" i="22"/>
  <c r="O236" i="22"/>
  <c r="O240" i="22"/>
  <c r="H12" i="12"/>
  <c r="N221" i="20"/>
  <c r="N526" i="20"/>
  <c r="V150" i="29"/>
  <c r="AJ20" i="12"/>
  <c r="T23" i="12"/>
  <c r="AH23" i="41"/>
  <c r="T23" i="41"/>
  <c r="AH23" i="12"/>
  <c r="S16" i="12"/>
  <c r="AG16" i="41"/>
  <c r="S16" i="41"/>
  <c r="AG16" i="12"/>
  <c r="S7" i="12"/>
  <c r="F16" i="14"/>
  <c r="G212" i="20"/>
  <c r="G237" i="20"/>
  <c r="G253" i="20"/>
  <c r="G269" i="20"/>
  <c r="G285" i="20"/>
  <c r="G301" i="20"/>
  <c r="G317" i="20"/>
  <c r="G337" i="20"/>
  <c r="G353" i="20"/>
  <c r="G369" i="20"/>
  <c r="G385" i="20"/>
  <c r="G401" i="20"/>
  <c r="G417" i="20"/>
  <c r="G439" i="20"/>
  <c r="G455" i="20"/>
  <c r="G474" i="20"/>
  <c r="G493" i="20"/>
  <c r="G542" i="20"/>
  <c r="G606" i="20"/>
  <c r="G661" i="20"/>
  <c r="G725" i="20"/>
  <c r="G236" i="20"/>
  <c r="G252" i="20"/>
  <c r="G268" i="20"/>
  <c r="G284" i="20"/>
  <c r="G300" i="20"/>
  <c r="G316" i="20"/>
  <c r="G332" i="20"/>
  <c r="G348" i="20"/>
  <c r="G364" i="20"/>
  <c r="G380" i="20"/>
  <c r="G396" i="20"/>
  <c r="G412" i="20"/>
  <c r="G434" i="20"/>
  <c r="G450" i="20"/>
  <c r="G470" i="20"/>
  <c r="G489" i="20"/>
  <c r="G510" i="20"/>
  <c r="G562" i="20"/>
  <c r="G633" i="20"/>
  <c r="G697" i="20"/>
  <c r="G769" i="20"/>
  <c r="G235" i="20"/>
  <c r="G251" i="20"/>
  <c r="G267" i="20"/>
  <c r="G283" i="20"/>
  <c r="G299" i="20"/>
  <c r="G315" i="20"/>
  <c r="G331" i="20"/>
  <c r="G347" i="20"/>
  <c r="G363" i="20"/>
  <c r="G379" i="20"/>
  <c r="G395" i="20"/>
  <c r="G411" i="20"/>
  <c r="G433" i="20"/>
  <c r="G449" i="20"/>
  <c r="G469" i="20"/>
  <c r="G495" i="20"/>
  <c r="G515" i="20"/>
  <c r="G566" i="20"/>
  <c r="G637" i="20"/>
  <c r="G701" i="20"/>
  <c r="G226" i="20"/>
  <c r="G242" i="20"/>
  <c r="G258" i="20"/>
  <c r="G274" i="20"/>
  <c r="G290" i="20"/>
  <c r="G306" i="20"/>
  <c r="G322" i="20"/>
  <c r="G338" i="20"/>
  <c r="G354" i="20"/>
  <c r="G370" i="20"/>
  <c r="G386" i="20"/>
  <c r="G402" i="20"/>
  <c r="G418" i="20"/>
  <c r="G440" i="20"/>
  <c r="G456" i="20"/>
  <c r="G475" i="20"/>
  <c r="G494" i="20"/>
  <c r="G522" i="20"/>
  <c r="G586" i="20"/>
  <c r="G657" i="20"/>
  <c r="G721" i="20"/>
  <c r="G783" i="20"/>
  <c r="G823" i="20"/>
  <c r="G848" i="20"/>
  <c r="G879" i="20"/>
  <c r="G928" i="20"/>
  <c r="G533" i="20"/>
  <c r="G549" i="20"/>
  <c r="G565" i="20"/>
  <c r="G581" i="20"/>
  <c r="G597" i="20"/>
  <c r="G613" i="20"/>
  <c r="G628" i="20"/>
  <c r="G644" i="20"/>
  <c r="G660" i="20"/>
  <c r="G676" i="20"/>
  <c r="G692" i="20"/>
  <c r="G708" i="20"/>
  <c r="G724" i="20"/>
  <c r="G847" i="20"/>
  <c r="G876" i="20"/>
  <c r="G940" i="20"/>
  <c r="G517" i="20"/>
  <c r="G532" i="20"/>
  <c r="G548" i="20"/>
  <c r="G564" i="20"/>
  <c r="G580" i="20"/>
  <c r="G596" i="20"/>
  <c r="G612" i="20"/>
  <c r="G627" i="20"/>
  <c r="G643" i="20"/>
  <c r="G659" i="20"/>
  <c r="G675" i="20"/>
  <c r="G691" i="20"/>
  <c r="G707" i="20"/>
  <c r="G723" i="20"/>
  <c r="G846" i="20"/>
  <c r="G875" i="20"/>
  <c r="G920" i="20"/>
  <c r="G464" i="20"/>
  <c r="G480" i="20"/>
  <c r="G496" i="20"/>
  <c r="G512" i="20"/>
  <c r="G527" i="20"/>
  <c r="G543" i="20"/>
  <c r="G559" i="20"/>
  <c r="G575" i="20"/>
  <c r="G591" i="20"/>
  <c r="G607" i="20"/>
  <c r="G623" i="20"/>
  <c r="G642" i="20"/>
  <c r="G658" i="20"/>
  <c r="G674" i="20"/>
  <c r="G690" i="20"/>
  <c r="G706" i="20"/>
  <c r="G722" i="20"/>
  <c r="G856" i="20"/>
  <c r="G888" i="20"/>
  <c r="G932" i="20"/>
  <c r="G854" i="20"/>
  <c r="G870" i="20"/>
  <c r="G886" i="20"/>
  <c r="G902" i="20"/>
  <c r="G918" i="20"/>
  <c r="G938" i="20"/>
  <c r="G954" i="20"/>
  <c r="G970" i="20"/>
  <c r="G986" i="20"/>
  <c r="G1002" i="20"/>
  <c r="G1018" i="20"/>
  <c r="G1041" i="20"/>
  <c r="G1057" i="20"/>
  <c r="G1073" i="20"/>
  <c r="G1089" i="20"/>
  <c r="G1105" i="20"/>
  <c r="G1121" i="20"/>
  <c r="G16" i="21"/>
  <c r="G32" i="21"/>
  <c r="G48" i="21"/>
  <c r="G64" i="21"/>
  <c r="G837" i="20"/>
  <c r="G853" i="20"/>
  <c r="G869" i="20"/>
  <c r="G885" i="20"/>
  <c r="G901" i="20"/>
  <c r="G917" i="20"/>
  <c r="G937" i="20"/>
  <c r="G953" i="20"/>
  <c r="G969" i="20"/>
  <c r="G985" i="20"/>
  <c r="G1001" i="20"/>
  <c r="G1017" i="20"/>
  <c r="G1036" i="20"/>
  <c r="G1052" i="20"/>
  <c r="G1068" i="20"/>
  <c r="G1084" i="20"/>
  <c r="G1100" i="20"/>
  <c r="G1116" i="20"/>
  <c r="G1132" i="20"/>
  <c r="G23" i="21"/>
  <c r="G39" i="21"/>
  <c r="G55" i="21"/>
  <c r="G82" i="21"/>
  <c r="G980" i="20"/>
  <c r="G996" i="20"/>
  <c r="G1012" i="20"/>
  <c r="G1028" i="20"/>
  <c r="G1047" i="20"/>
  <c r="G1063" i="20"/>
  <c r="G1079" i="20"/>
  <c r="G1095" i="20"/>
  <c r="G1111" i="20"/>
  <c r="G1127" i="20"/>
  <c r="G18" i="21"/>
  <c r="G34" i="21"/>
  <c r="G50" i="21"/>
  <c r="G66" i="21"/>
  <c r="G899" i="20"/>
  <c r="G915" i="20"/>
  <c r="G931" i="20"/>
  <c r="G947" i="20"/>
  <c r="G963" i="20"/>
  <c r="G979" i="20"/>
  <c r="G995" i="20"/>
  <c r="G1011" i="20"/>
  <c r="G1027" i="20"/>
  <c r="G1046" i="20"/>
  <c r="G1062" i="20"/>
  <c r="G1078" i="20"/>
  <c r="G1094" i="20"/>
  <c r="G1110" i="20"/>
  <c r="G1126" i="20"/>
  <c r="G17" i="21"/>
  <c r="G33" i="21"/>
  <c r="G49" i="21"/>
  <c r="G65" i="21"/>
  <c r="G87" i="21"/>
  <c r="G103" i="21"/>
  <c r="G119" i="21"/>
  <c r="G135" i="21"/>
  <c r="G151" i="21"/>
  <c r="G167" i="21"/>
  <c r="G183" i="21"/>
  <c r="G199" i="21"/>
  <c r="G215" i="21"/>
  <c r="G231" i="21"/>
  <c r="G247" i="21"/>
  <c r="G263" i="21"/>
  <c r="G86" i="21"/>
  <c r="G102" i="21"/>
  <c r="G118" i="21"/>
  <c r="G134" i="21"/>
  <c r="G150" i="21"/>
  <c r="G166" i="21"/>
  <c r="G182" i="21"/>
  <c r="G198" i="21"/>
  <c r="G214" i="21"/>
  <c r="G230" i="21"/>
  <c r="G246" i="21"/>
  <c r="G262" i="21"/>
  <c r="G69" i="21"/>
  <c r="G85" i="21"/>
  <c r="G101" i="21"/>
  <c r="G117" i="21"/>
  <c r="G133" i="21"/>
  <c r="G149" i="21"/>
  <c r="G165" i="21"/>
  <c r="G181" i="21"/>
  <c r="G197" i="21"/>
  <c r="G213" i="21"/>
  <c r="G229" i="21"/>
  <c r="G245" i="21"/>
  <c r="G261" i="21"/>
  <c r="G68" i="21"/>
  <c r="G84" i="21"/>
  <c r="G100" i="21"/>
  <c r="G120" i="21"/>
  <c r="G136" i="21"/>
  <c r="G152" i="21"/>
  <c r="G168" i="21"/>
  <c r="G184" i="21"/>
  <c r="G200" i="21"/>
  <c r="G220" i="21"/>
  <c r="G236" i="21"/>
  <c r="G252" i="21"/>
  <c r="G268" i="21"/>
  <c r="G282" i="21"/>
  <c r="G298" i="21"/>
  <c r="G314" i="21"/>
  <c r="G330" i="21"/>
  <c r="G346" i="21"/>
  <c r="G362" i="21"/>
  <c r="G378" i="21"/>
  <c r="G394" i="21"/>
  <c r="G410" i="21"/>
  <c r="G426" i="21"/>
  <c r="G442" i="21"/>
  <c r="G458" i="21"/>
  <c r="G474" i="21"/>
  <c r="G281" i="21"/>
  <c r="G297" i="21"/>
  <c r="G313" i="21"/>
  <c r="G329" i="21"/>
  <c r="G345" i="21"/>
  <c r="G361" i="21"/>
  <c r="G377" i="21"/>
  <c r="G393" i="21"/>
  <c r="G409" i="21"/>
  <c r="G425" i="21"/>
  <c r="G441" i="21"/>
  <c r="G457" i="21"/>
  <c r="G473" i="21"/>
  <c r="G280" i="21"/>
  <c r="G296" i="21"/>
  <c r="G316" i="21"/>
  <c r="G332" i="21"/>
  <c r="G348" i="21"/>
  <c r="G364" i="21"/>
  <c r="G380" i="21"/>
  <c r="G396" i="21"/>
  <c r="G416" i="21"/>
  <c r="G432" i="21"/>
  <c r="G448" i="21"/>
  <c r="G464" i="21"/>
  <c r="G500" i="21"/>
  <c r="G287" i="21"/>
  <c r="G303" i="21"/>
  <c r="G319" i="21"/>
  <c r="G335" i="21"/>
  <c r="G351" i="21"/>
  <c r="G367" i="21"/>
  <c r="G383" i="21"/>
  <c r="G399" i="21"/>
  <c r="G415" i="21"/>
  <c r="G431" i="21"/>
  <c r="G447" i="21"/>
  <c r="G463" i="21"/>
  <c r="G488" i="21"/>
  <c r="G485" i="21"/>
  <c r="G501" i="21"/>
  <c r="G517" i="21"/>
  <c r="G533" i="21"/>
  <c r="G549" i="21"/>
  <c r="G565" i="21"/>
  <c r="G581" i="21"/>
  <c r="G597" i="21"/>
  <c r="G613" i="21"/>
  <c r="G629" i="21"/>
  <c r="G645" i="21"/>
  <c r="G661" i="21"/>
  <c r="G681" i="21"/>
  <c r="G528" i="21"/>
  <c r="G544" i="21"/>
  <c r="G560" i="21"/>
  <c r="G576" i="21"/>
  <c r="G592" i="21"/>
  <c r="G612" i="21"/>
  <c r="G628" i="21"/>
  <c r="G644" i="21"/>
  <c r="G660" i="21"/>
  <c r="G675" i="21"/>
  <c r="G483" i="21"/>
  <c r="G499" i="21"/>
  <c r="G515" i="21"/>
  <c r="G531" i="21"/>
  <c r="G547" i="21"/>
  <c r="G563" i="21"/>
  <c r="G579" i="21"/>
  <c r="G595" i="21"/>
  <c r="G611" i="21"/>
  <c r="G627" i="21"/>
  <c r="G643" i="21"/>
  <c r="G659" i="21"/>
  <c r="G677" i="21"/>
  <c r="G486" i="21"/>
  <c r="G502" i="21"/>
  <c r="G518" i="21"/>
  <c r="G534" i="21"/>
  <c r="G550" i="21"/>
  <c r="G566" i="21"/>
  <c r="G582" i="21"/>
  <c r="G598" i="21"/>
  <c r="G614" i="21"/>
  <c r="G630" i="21"/>
  <c r="G646" i="21"/>
  <c r="G662" i="21"/>
  <c r="G676" i="21"/>
  <c r="G692" i="21"/>
  <c r="G712" i="21"/>
  <c r="G728" i="21"/>
  <c r="G744" i="21"/>
  <c r="G760" i="21"/>
  <c r="G776" i="21"/>
  <c r="G792" i="21"/>
  <c r="G699" i="21"/>
  <c r="G715" i="21"/>
  <c r="G731" i="21"/>
  <c r="G747" i="21"/>
  <c r="G763" i="21"/>
  <c r="G779" i="21"/>
  <c r="G795" i="21"/>
  <c r="G17" i="22"/>
  <c r="G33" i="22"/>
  <c r="G96" i="22"/>
  <c r="G112" i="22"/>
  <c r="G682" i="21"/>
  <c r="G698" i="21"/>
  <c r="G714" i="21"/>
  <c r="G730" i="21"/>
  <c r="G746" i="21"/>
  <c r="G762" i="21"/>
  <c r="G778" i="21"/>
  <c r="G794" i="21"/>
  <c r="G689" i="21"/>
  <c r="G705" i="21"/>
  <c r="G721" i="21"/>
  <c r="G737" i="21"/>
  <c r="G753" i="21"/>
  <c r="G769" i="21"/>
  <c r="G785" i="21"/>
  <c r="G801" i="21"/>
  <c r="G31" i="22"/>
  <c r="G100" i="22"/>
  <c r="G142" i="22"/>
  <c r="G187" i="22"/>
  <c r="G134" i="22"/>
  <c r="G209" i="22"/>
  <c r="G212" i="22"/>
  <c r="G228" i="22"/>
  <c r="G222" i="22"/>
  <c r="G230" i="22"/>
  <c r="G234" i="22"/>
  <c r="G238" i="22"/>
  <c r="G242" i="22"/>
  <c r="S9" i="12"/>
  <c r="W17" i="41"/>
  <c r="V21" i="41"/>
  <c r="AJ12" i="41"/>
  <c r="U31" i="12"/>
  <c r="AH32" i="41"/>
  <c r="T32" i="41"/>
  <c r="AH32" i="12"/>
  <c r="T32" i="12"/>
  <c r="S36" i="12"/>
  <c r="AG36" i="41"/>
  <c r="S36" i="41"/>
  <c r="AG36" i="12"/>
  <c r="AG15" i="12"/>
  <c r="S15" i="12"/>
  <c r="AG15" i="41"/>
  <c r="S15" i="41"/>
  <c r="V366" i="24"/>
  <c r="V350" i="24"/>
  <c r="V334" i="24"/>
  <c r="V318" i="24"/>
  <c r="V302" i="24"/>
  <c r="V286" i="24"/>
  <c r="V270" i="24"/>
  <c r="V254" i="24"/>
  <c r="AF28" i="41" s="1"/>
  <c r="V238" i="24"/>
  <c r="V222" i="24"/>
  <c r="V206" i="24"/>
  <c r="AE13" i="12"/>
  <c r="Q13" i="12"/>
  <c r="AE13" i="41"/>
  <c r="G13" i="41" s="1"/>
  <c r="Q13" i="41"/>
  <c r="F13" i="41" s="1"/>
  <c r="V26" i="41"/>
  <c r="V22" i="41"/>
  <c r="V16" i="12"/>
  <c r="AI22" i="41"/>
  <c r="S13" i="41"/>
  <c r="AG28" i="41"/>
  <c r="Q28" i="41"/>
  <c r="F28" i="41" s="1"/>
  <c r="Q32" i="12"/>
  <c r="Q15" i="12"/>
  <c r="AJ33" i="41"/>
  <c r="V19" i="12"/>
  <c r="V11" i="12"/>
  <c r="U16" i="12"/>
  <c r="T16" i="41"/>
  <c r="S21" i="12"/>
  <c r="S11" i="41"/>
  <c r="AG12" i="12"/>
  <c r="AI11" i="12"/>
  <c r="AF28" i="12"/>
  <c r="V100" i="24"/>
  <c r="R15" i="12" s="1"/>
  <c r="V370" i="13"/>
  <c r="Q12" i="41" s="1"/>
  <c r="F12" i="41" s="1"/>
  <c r="V274" i="13"/>
  <c r="Q21" i="41"/>
  <c r="F21" i="41" s="1"/>
  <c r="Q9" i="41"/>
  <c r="F9" i="41" s="1"/>
  <c r="AE9" i="12"/>
  <c r="Q9" i="12"/>
  <c r="AE9" i="41"/>
  <c r="G9" i="41" s="1"/>
  <c r="V14" i="41"/>
  <c r="T25" i="12"/>
  <c r="G7" i="14"/>
  <c r="AH7" i="12"/>
  <c r="H386" i="20"/>
  <c r="H329" i="20"/>
  <c r="H236" i="20"/>
  <c r="H547" i="20"/>
  <c r="H437" i="20"/>
  <c r="H554" i="20"/>
  <c r="H561" i="20"/>
  <c r="H957" i="20"/>
  <c r="H707" i="20"/>
  <c r="H1062" i="20"/>
  <c r="H958" i="20"/>
  <c r="H981" i="20"/>
  <c r="H936" i="20"/>
  <c r="H71" i="21"/>
  <c r="H139" i="21"/>
  <c r="H186" i="21"/>
  <c r="H233" i="21"/>
  <c r="H282" i="21"/>
  <c r="H325" i="21"/>
  <c r="H469" i="21"/>
  <c r="H360" i="21"/>
  <c r="H444" i="21"/>
  <c r="H514" i="21"/>
  <c r="H578" i="21"/>
  <c r="H642" i="21"/>
  <c r="H549" i="21"/>
  <c r="H613" i="21"/>
  <c r="H682" i="21"/>
  <c r="H536" i="21"/>
  <c r="H600" i="21"/>
  <c r="H668" i="21"/>
  <c r="H519" i="21"/>
  <c r="H583" i="21"/>
  <c r="H647" i="21"/>
  <c r="H705" i="21"/>
  <c r="H769" i="21"/>
  <c r="H54" i="22"/>
  <c r="H86" i="22"/>
  <c r="H756" i="21"/>
  <c r="H675" i="21"/>
  <c r="H739" i="21"/>
  <c r="H803" i="21"/>
  <c r="H742" i="21"/>
  <c r="H806" i="21"/>
  <c r="H172" i="22"/>
  <c r="H217" i="22"/>
  <c r="H277" i="22"/>
  <c r="H282" i="22"/>
  <c r="AG8" i="12"/>
  <c r="AJ29" i="41"/>
  <c r="T27" i="41"/>
  <c r="T10" i="12"/>
  <c r="AF20" i="41"/>
  <c r="AH34" i="41"/>
  <c r="AE37" i="12"/>
  <c r="R13" i="12"/>
  <c r="O132" i="20"/>
  <c r="O100" i="20"/>
  <c r="O68" i="20"/>
  <c r="O36" i="20"/>
  <c r="O198" i="20"/>
  <c r="O182" i="20"/>
  <c r="O166" i="20"/>
  <c r="O142" i="20"/>
  <c r="O86" i="20"/>
  <c r="O54" i="20"/>
  <c r="O22" i="20"/>
  <c r="N8" i="14"/>
  <c r="O212" i="20"/>
  <c r="O225" i="20"/>
  <c r="O241" i="20"/>
  <c r="O257" i="20"/>
  <c r="O273" i="20"/>
  <c r="O289" i="20"/>
  <c r="O305" i="20"/>
  <c r="O325" i="20"/>
  <c r="O341" i="20"/>
  <c r="O357" i="20"/>
  <c r="O373" i="20"/>
  <c r="O389" i="20"/>
  <c r="O405" i="20"/>
  <c r="O427" i="20"/>
  <c r="O443" i="20"/>
  <c r="O463" i="20"/>
  <c r="O482" i="20"/>
  <c r="O501" i="20"/>
  <c r="O550" i="20"/>
  <c r="O614" i="20"/>
  <c r="O685" i="20"/>
  <c r="O228" i="20"/>
  <c r="O244" i="20"/>
  <c r="O260" i="20"/>
  <c r="O276" i="20"/>
  <c r="O292" i="20"/>
  <c r="O308" i="20"/>
  <c r="O324" i="20"/>
  <c r="O340" i="20"/>
  <c r="O356" i="20"/>
  <c r="O372" i="20"/>
  <c r="O388" i="20"/>
  <c r="O404" i="20"/>
  <c r="O420" i="20"/>
  <c r="O442" i="20"/>
  <c r="O459" i="20"/>
  <c r="O478" i="20"/>
  <c r="O497" i="20"/>
  <c r="O554" i="20"/>
  <c r="O618" i="20"/>
  <c r="O689" i="20"/>
  <c r="O761" i="20"/>
  <c r="O231" i="20"/>
  <c r="O247" i="20"/>
  <c r="O263" i="20"/>
  <c r="O279" i="20"/>
  <c r="O295" i="20"/>
  <c r="O311" i="20"/>
  <c r="O327" i="20"/>
  <c r="O343" i="20"/>
  <c r="O359" i="20"/>
  <c r="O375" i="20"/>
  <c r="O391" i="20"/>
  <c r="O407" i="20"/>
  <c r="O429" i="20"/>
  <c r="O445" i="20"/>
  <c r="O461" i="20"/>
  <c r="O487" i="20"/>
  <c r="O507" i="20"/>
  <c r="O558" i="20"/>
  <c r="O622" i="20"/>
  <c r="O677" i="20"/>
  <c r="O222" i="20"/>
  <c r="O238" i="20"/>
  <c r="O254" i="20"/>
  <c r="O270" i="20"/>
  <c r="O286" i="20"/>
  <c r="O302" i="20"/>
  <c r="O318" i="20"/>
  <c r="O334" i="20"/>
  <c r="O350" i="20"/>
  <c r="O366" i="20"/>
  <c r="O382" i="20"/>
  <c r="O398" i="20"/>
  <c r="O414" i="20"/>
  <c r="O436" i="20"/>
  <c r="O452" i="20"/>
  <c r="O473" i="20"/>
  <c r="O499" i="20"/>
  <c r="O522" i="20"/>
  <c r="O578" i="20"/>
  <c r="O649" i="20"/>
  <c r="O713" i="20"/>
  <c r="O830" i="20"/>
  <c r="O855" i="20"/>
  <c r="O887" i="20"/>
  <c r="O960" i="20"/>
  <c r="O541" i="20"/>
  <c r="O557" i="20"/>
  <c r="O573" i="20"/>
  <c r="O589" i="20"/>
  <c r="O605" i="20"/>
  <c r="O621" i="20"/>
  <c r="O636" i="20"/>
  <c r="O652" i="20"/>
  <c r="O668" i="20"/>
  <c r="O684" i="20"/>
  <c r="O700" i="20"/>
  <c r="O716" i="20"/>
  <c r="O839" i="20"/>
  <c r="O868" i="20"/>
  <c r="O908" i="20"/>
  <c r="O505" i="20"/>
  <c r="O521" i="20"/>
  <c r="O536" i="20"/>
  <c r="O552" i="20"/>
  <c r="O568" i="20"/>
  <c r="O584" i="20"/>
  <c r="O600" i="20"/>
  <c r="O616" i="20"/>
  <c r="O631" i="20"/>
  <c r="O647" i="20"/>
  <c r="O663" i="20"/>
  <c r="O679" i="20"/>
  <c r="O695" i="20"/>
  <c r="O711" i="20"/>
  <c r="O832" i="20"/>
  <c r="O851" i="20"/>
  <c r="O883" i="20"/>
  <c r="O936" i="20"/>
  <c r="O464" i="20"/>
  <c r="O480" i="20"/>
  <c r="O496" i="20"/>
  <c r="O512" i="20"/>
  <c r="O527" i="20"/>
  <c r="O543" i="20"/>
  <c r="O559" i="20"/>
  <c r="O575" i="20"/>
  <c r="O591" i="20"/>
  <c r="O607" i="20"/>
  <c r="O623" i="20"/>
  <c r="O642" i="20"/>
  <c r="O658" i="20"/>
  <c r="O674" i="20"/>
  <c r="O690" i="20"/>
  <c r="O706" i="20"/>
  <c r="O722" i="20"/>
  <c r="O847" i="20"/>
  <c r="O880" i="20"/>
  <c r="O940" i="20"/>
  <c r="O858" i="20"/>
  <c r="O874" i="20"/>
  <c r="O890" i="20"/>
  <c r="O906" i="20"/>
  <c r="O922" i="20"/>
  <c r="O942" i="20"/>
  <c r="O958" i="20"/>
  <c r="O974" i="20"/>
  <c r="O990" i="20"/>
  <c r="O1006" i="20"/>
  <c r="O1022" i="20"/>
  <c r="O1045" i="20"/>
  <c r="O1061" i="20"/>
  <c r="O1077" i="20"/>
  <c r="O1093" i="20"/>
  <c r="O1109" i="20"/>
  <c r="O1125" i="20"/>
  <c r="O20" i="21"/>
  <c r="O36" i="21"/>
  <c r="O52" i="21"/>
  <c r="O75" i="21"/>
  <c r="O845" i="20"/>
  <c r="O861" i="20"/>
  <c r="O877" i="20"/>
  <c r="O893" i="20"/>
  <c r="O909" i="20"/>
  <c r="O925" i="20"/>
  <c r="O945" i="20"/>
  <c r="O961" i="20"/>
  <c r="O977" i="20"/>
  <c r="O993" i="20"/>
  <c r="O1009" i="20"/>
  <c r="O1025" i="20"/>
  <c r="O1044" i="20"/>
  <c r="O1060" i="20"/>
  <c r="O1076" i="20"/>
  <c r="O1092" i="20"/>
  <c r="O1108" i="20"/>
  <c r="O1124" i="20"/>
  <c r="O15" i="21"/>
  <c r="O31" i="21"/>
  <c r="O47" i="21"/>
  <c r="O63" i="21"/>
  <c r="O972" i="20"/>
  <c r="O988" i="20"/>
  <c r="O1004" i="20"/>
  <c r="O1020" i="20"/>
  <c r="O1039" i="20"/>
  <c r="O1055" i="20"/>
  <c r="O1071" i="20"/>
  <c r="O1087" i="20"/>
  <c r="O1103" i="20"/>
  <c r="O1119" i="20"/>
  <c r="O10" i="21"/>
  <c r="O26" i="21"/>
  <c r="O42" i="21"/>
  <c r="O58" i="21"/>
  <c r="O71" i="21"/>
  <c r="O899" i="20"/>
  <c r="O915" i="20"/>
  <c r="O931" i="20"/>
  <c r="O947" i="20"/>
  <c r="O963" i="20"/>
  <c r="O979" i="20"/>
  <c r="O995" i="20"/>
  <c r="O1011" i="20"/>
  <c r="O1027" i="20"/>
  <c r="O1046" i="20"/>
  <c r="O1062" i="20"/>
  <c r="O1078" i="20"/>
  <c r="O1094" i="20"/>
  <c r="O1110" i="20"/>
  <c r="O1126" i="20"/>
  <c r="O17" i="21"/>
  <c r="O33" i="21"/>
  <c r="O49" i="21"/>
  <c r="O65" i="21"/>
  <c r="O83" i="21"/>
  <c r="O99" i="21"/>
  <c r="O115" i="21"/>
  <c r="O131" i="21"/>
  <c r="O147" i="21"/>
  <c r="O163" i="21"/>
  <c r="O179" i="21"/>
  <c r="O195" i="21"/>
  <c r="O211" i="21"/>
  <c r="O227" i="21"/>
  <c r="O243" i="21"/>
  <c r="O259" i="21"/>
  <c r="O275" i="21"/>
  <c r="O98" i="21"/>
  <c r="O114" i="21"/>
  <c r="O130" i="21"/>
  <c r="O146" i="21"/>
  <c r="O162" i="21"/>
  <c r="O178" i="21"/>
  <c r="O194" i="21"/>
  <c r="O210" i="21"/>
  <c r="O226" i="21"/>
  <c r="O242" i="21"/>
  <c r="O258" i="21"/>
  <c r="O274" i="21"/>
  <c r="O81" i="21"/>
  <c r="O97" i="21"/>
  <c r="O113" i="21"/>
  <c r="O129" i="21"/>
  <c r="O145" i="21"/>
  <c r="O161" i="21"/>
  <c r="O177" i="21"/>
  <c r="O193" i="21"/>
  <c r="O209" i="21"/>
  <c r="O225" i="21"/>
  <c r="O241" i="21"/>
  <c r="O257" i="21"/>
  <c r="O273" i="21"/>
  <c r="O80" i="21"/>
  <c r="O96" i="21"/>
  <c r="O116" i="21"/>
  <c r="O132" i="21"/>
  <c r="O148" i="21"/>
  <c r="O164" i="21"/>
  <c r="O180" i="21"/>
  <c r="O196" i="21"/>
  <c r="O216" i="21"/>
  <c r="O232" i="21"/>
  <c r="O248" i="21"/>
  <c r="O264" i="21"/>
  <c r="O282" i="21"/>
  <c r="O298" i="21"/>
  <c r="O314" i="21"/>
  <c r="O330" i="21"/>
  <c r="O346" i="21"/>
  <c r="O362" i="21"/>
  <c r="O378" i="21"/>
  <c r="O394" i="21"/>
  <c r="O410" i="21"/>
  <c r="O426" i="21"/>
  <c r="O442" i="21"/>
  <c r="O458" i="21"/>
  <c r="O474" i="21"/>
  <c r="O277" i="21"/>
  <c r="O293" i="21"/>
  <c r="O309" i="21"/>
  <c r="O325" i="21"/>
  <c r="O341" i="21"/>
  <c r="O357" i="21"/>
  <c r="O373" i="21"/>
  <c r="O389" i="21"/>
  <c r="O405" i="21"/>
  <c r="O421" i="21"/>
  <c r="O437" i="21"/>
  <c r="O453" i="21"/>
  <c r="O469" i="21"/>
  <c r="O276" i="21"/>
  <c r="O292" i="21"/>
  <c r="O312" i="21"/>
  <c r="O328" i="21"/>
  <c r="O344" i="21"/>
  <c r="O360" i="21"/>
  <c r="O376" i="21"/>
  <c r="O392" i="21"/>
  <c r="O412" i="21"/>
  <c r="O428" i="21"/>
  <c r="O444" i="21"/>
  <c r="O460" i="21"/>
  <c r="O476" i="21"/>
  <c r="O287" i="21"/>
  <c r="O303" i="21"/>
  <c r="O319" i="21"/>
  <c r="O335" i="21"/>
  <c r="O351" i="21"/>
  <c r="O367" i="21"/>
  <c r="O383" i="21"/>
  <c r="O399" i="21"/>
  <c r="O415" i="21"/>
  <c r="O431" i="21"/>
  <c r="O447" i="21"/>
  <c r="O463" i="21"/>
  <c r="O480" i="21"/>
  <c r="O481" i="21"/>
  <c r="O497" i="21"/>
  <c r="O513" i="21"/>
  <c r="O529" i="21"/>
  <c r="O545" i="21"/>
  <c r="O561" i="21"/>
  <c r="O577" i="21"/>
  <c r="O593" i="21"/>
  <c r="O609" i="21"/>
  <c r="O625" i="21"/>
  <c r="O641" i="21"/>
  <c r="O657" i="21"/>
  <c r="O673" i="21"/>
  <c r="O528" i="21"/>
  <c r="O544" i="21"/>
  <c r="O560" i="21"/>
  <c r="O576" i="21"/>
  <c r="O592" i="21"/>
  <c r="O612" i="21"/>
  <c r="O628" i="21"/>
  <c r="O644" i="21"/>
  <c r="O660" i="21"/>
  <c r="O683" i="21"/>
  <c r="O487" i="21"/>
  <c r="O503" i="21"/>
  <c r="O519" i="21"/>
  <c r="O535" i="21"/>
  <c r="O551" i="21"/>
  <c r="O567" i="21"/>
  <c r="O583" i="21"/>
  <c r="O599" i="21"/>
  <c r="O615" i="21"/>
  <c r="O631" i="21"/>
  <c r="O647" i="21"/>
  <c r="O663" i="21"/>
  <c r="O691" i="21"/>
  <c r="O490" i="21"/>
  <c r="O506" i="21"/>
  <c r="O522" i="21"/>
  <c r="O538" i="21"/>
  <c r="O554" i="21"/>
  <c r="O570" i="21"/>
  <c r="O586" i="21"/>
  <c r="O602" i="21"/>
  <c r="O618" i="21"/>
  <c r="O634" i="21"/>
  <c r="O650" i="21"/>
  <c r="O666" i="21"/>
  <c r="O695" i="21"/>
  <c r="O688" i="21"/>
  <c r="O704" i="21"/>
  <c r="O724" i="21"/>
  <c r="O740" i="21"/>
  <c r="O756" i="21"/>
  <c r="O772" i="21"/>
  <c r="O788" i="21"/>
  <c r="O804" i="21"/>
  <c r="O116" i="22"/>
  <c r="O707" i="21"/>
  <c r="O723" i="21"/>
  <c r="O739" i="21"/>
  <c r="O755" i="21"/>
  <c r="O771" i="21"/>
  <c r="O787" i="21"/>
  <c r="O803" i="21"/>
  <c r="O31" i="22"/>
  <c r="O674" i="21"/>
  <c r="O690" i="21"/>
  <c r="O706" i="21"/>
  <c r="O722" i="21"/>
  <c r="O738" i="21"/>
  <c r="O754" i="21"/>
  <c r="O770" i="21"/>
  <c r="O786" i="21"/>
  <c r="O802" i="21"/>
  <c r="O689" i="21"/>
  <c r="O705" i="21"/>
  <c r="O721" i="21"/>
  <c r="O737" i="21"/>
  <c r="O753" i="21"/>
  <c r="O769" i="21"/>
  <c r="O785" i="21"/>
  <c r="O801" i="21"/>
  <c r="O35" i="22"/>
  <c r="O186" i="22"/>
  <c r="O210" i="22"/>
  <c r="O226" i="22"/>
  <c r="O228" i="22"/>
  <c r="O233" i="22"/>
  <c r="O237" i="22"/>
  <c r="L25" i="16"/>
  <c r="N73" i="38"/>
  <c r="M9" i="14"/>
  <c r="N1033" i="20"/>
  <c r="N13" i="20" s="1"/>
  <c r="N55" i="38" s="1"/>
  <c r="AJ18" i="41"/>
  <c r="V18" i="41"/>
  <c r="AJ18" i="12"/>
  <c r="V18" i="12"/>
  <c r="U32" i="41"/>
  <c r="AI32" i="12"/>
  <c r="U32" i="12"/>
  <c r="AI32" i="41"/>
  <c r="F8" i="14"/>
  <c r="S7" i="41"/>
  <c r="G225" i="20"/>
  <c r="G241" i="20"/>
  <c r="G257" i="20"/>
  <c r="G273" i="20"/>
  <c r="G289" i="20"/>
  <c r="G305" i="20"/>
  <c r="G325" i="20"/>
  <c r="G341" i="20"/>
  <c r="G357" i="20"/>
  <c r="G373" i="20"/>
  <c r="G389" i="20"/>
  <c r="G405" i="20"/>
  <c r="G427" i="20"/>
  <c r="G443" i="20"/>
  <c r="G458" i="20"/>
  <c r="G477" i="20"/>
  <c r="G503" i="20"/>
  <c r="G558" i="20"/>
  <c r="G622" i="20"/>
  <c r="G677" i="20"/>
  <c r="G224" i="20"/>
  <c r="G240" i="20"/>
  <c r="G256" i="20"/>
  <c r="G272" i="20"/>
  <c r="G288" i="20"/>
  <c r="G304" i="20"/>
  <c r="G320" i="20"/>
  <c r="G336" i="20"/>
  <c r="G352" i="20"/>
  <c r="G368" i="20"/>
  <c r="G384" i="20"/>
  <c r="G400" i="20"/>
  <c r="G416" i="20"/>
  <c r="G438" i="20"/>
  <c r="G454" i="20"/>
  <c r="G473" i="20"/>
  <c r="G499" i="20"/>
  <c r="G518" i="20"/>
  <c r="G578" i="20"/>
  <c r="G649" i="20"/>
  <c r="G713" i="20"/>
  <c r="G223" i="20"/>
  <c r="G239" i="20"/>
  <c r="G255" i="20"/>
  <c r="G271" i="20"/>
  <c r="G287" i="20"/>
  <c r="G303" i="20"/>
  <c r="G319" i="20"/>
  <c r="G335" i="20"/>
  <c r="G351" i="20"/>
  <c r="G367" i="20"/>
  <c r="G383" i="20"/>
  <c r="G399" i="20"/>
  <c r="G415" i="20"/>
  <c r="G437" i="20"/>
  <c r="G453" i="20"/>
  <c r="G479" i="20"/>
  <c r="G498" i="20"/>
  <c r="G523" i="20"/>
  <c r="G582" i="20"/>
  <c r="G653" i="20"/>
  <c r="G717" i="20"/>
  <c r="G230" i="20"/>
  <c r="G246" i="20"/>
  <c r="G262" i="20"/>
  <c r="G278" i="20"/>
  <c r="G294" i="20"/>
  <c r="G326" i="20"/>
  <c r="G342" i="20"/>
  <c r="G358" i="20"/>
  <c r="G374" i="20"/>
  <c r="G390" i="20"/>
  <c r="G406" i="20"/>
  <c r="G428" i="20"/>
  <c r="G444" i="20"/>
  <c r="G459" i="20"/>
  <c r="G478" i="20"/>
  <c r="G497" i="20"/>
  <c r="G538" i="20"/>
  <c r="G602" i="20"/>
  <c r="G673" i="20"/>
  <c r="G745" i="20"/>
  <c r="G799" i="20"/>
  <c r="G832" i="20"/>
  <c r="G855" i="20"/>
  <c r="G887" i="20"/>
  <c r="G936" i="20"/>
  <c r="G537" i="20"/>
  <c r="G553" i="20"/>
  <c r="G569" i="20"/>
  <c r="G585" i="20"/>
  <c r="G601" i="20"/>
  <c r="G617" i="20"/>
  <c r="G632" i="20"/>
  <c r="G648" i="20"/>
  <c r="G664" i="20"/>
  <c r="G680" i="20"/>
  <c r="G696" i="20"/>
  <c r="G712" i="20"/>
  <c r="G831" i="20"/>
  <c r="G852" i="20"/>
  <c r="G884" i="20"/>
  <c r="G956" i="20"/>
  <c r="G521" i="20"/>
  <c r="G536" i="20"/>
  <c r="G552" i="20"/>
  <c r="G568" i="20"/>
  <c r="G584" i="20"/>
  <c r="G600" i="20"/>
  <c r="G616" i="20"/>
  <c r="G631" i="20"/>
  <c r="G647" i="20"/>
  <c r="G663" i="20"/>
  <c r="G679" i="20"/>
  <c r="G695" i="20"/>
  <c r="G711" i="20"/>
  <c r="G830" i="20"/>
  <c r="G851" i="20"/>
  <c r="G883" i="20"/>
  <c r="G944" i="20"/>
  <c r="G468" i="20"/>
  <c r="G484" i="20"/>
  <c r="G500" i="20"/>
  <c r="G516" i="20"/>
  <c r="G531" i="20"/>
  <c r="G547" i="20"/>
  <c r="G563" i="20"/>
  <c r="G579" i="20"/>
  <c r="G595" i="20"/>
  <c r="G611" i="20"/>
  <c r="G630" i="20"/>
  <c r="G646" i="20"/>
  <c r="G662" i="20"/>
  <c r="G678" i="20"/>
  <c r="G694" i="20"/>
  <c r="G710" i="20"/>
  <c r="G836" i="20"/>
  <c r="G864" i="20"/>
  <c r="G892" i="20"/>
  <c r="G948" i="20"/>
  <c r="G858" i="20"/>
  <c r="G874" i="20"/>
  <c r="G890" i="20"/>
  <c r="G906" i="20"/>
  <c r="G922" i="20"/>
  <c r="G942" i="20"/>
  <c r="G958" i="20"/>
  <c r="G974" i="20"/>
  <c r="G990" i="20"/>
  <c r="G1006" i="20"/>
  <c r="G1022" i="20"/>
  <c r="G1045" i="20"/>
  <c r="G1061" i="20"/>
  <c r="G1077" i="20"/>
  <c r="G1093" i="20"/>
  <c r="G1109" i="20"/>
  <c r="G1125" i="20"/>
  <c r="G20" i="21"/>
  <c r="G36" i="21"/>
  <c r="G52" i="21"/>
  <c r="G67" i="21"/>
  <c r="G841" i="20"/>
  <c r="G857" i="20"/>
  <c r="G873" i="20"/>
  <c r="G889" i="20"/>
  <c r="G905" i="20"/>
  <c r="G921" i="20"/>
  <c r="G941" i="20"/>
  <c r="G957" i="20"/>
  <c r="G973" i="20"/>
  <c r="G989" i="20"/>
  <c r="G1005" i="20"/>
  <c r="G1021" i="20"/>
  <c r="G1040" i="20"/>
  <c r="G1056" i="20"/>
  <c r="G1072" i="20"/>
  <c r="G1088" i="20"/>
  <c r="G1104" i="20"/>
  <c r="G1120" i="20"/>
  <c r="G11" i="21"/>
  <c r="G27" i="21"/>
  <c r="G43" i="21"/>
  <c r="G59" i="21"/>
  <c r="G968" i="20"/>
  <c r="G984" i="20"/>
  <c r="G1000" i="20"/>
  <c r="G1016" i="20"/>
  <c r="G1035" i="20"/>
  <c r="G1051" i="20"/>
  <c r="G1067" i="20"/>
  <c r="G1083" i="20"/>
  <c r="G1099" i="20"/>
  <c r="G1115" i="20"/>
  <c r="G1131" i="20"/>
  <c r="G22" i="21"/>
  <c r="G38" i="21"/>
  <c r="G54" i="21"/>
  <c r="G71" i="21"/>
  <c r="G903" i="20"/>
  <c r="G919" i="20"/>
  <c r="G935" i="20"/>
  <c r="G951" i="20"/>
  <c r="G967" i="20"/>
  <c r="G983" i="20"/>
  <c r="G999" i="20"/>
  <c r="G1015" i="20"/>
  <c r="G1034" i="20"/>
  <c r="G1050" i="20"/>
  <c r="G1066" i="20"/>
  <c r="G1082" i="20"/>
  <c r="G1098" i="20"/>
  <c r="G1114" i="20"/>
  <c r="G1130" i="20"/>
  <c r="G21" i="21"/>
  <c r="G37" i="21"/>
  <c r="G53" i="21"/>
  <c r="G70" i="21"/>
  <c r="G91" i="21"/>
  <c r="G107" i="21"/>
  <c r="G123" i="21"/>
  <c r="G139" i="21"/>
  <c r="G155" i="21"/>
  <c r="G171" i="21"/>
  <c r="G187" i="21"/>
  <c r="G203" i="21"/>
  <c r="G219" i="21"/>
  <c r="G235" i="21"/>
  <c r="G251" i="21"/>
  <c r="G267" i="21"/>
  <c r="G90" i="21"/>
  <c r="G106" i="21"/>
  <c r="G122" i="21"/>
  <c r="G138" i="21"/>
  <c r="G154" i="21"/>
  <c r="G170" i="21"/>
  <c r="G186" i="21"/>
  <c r="G202" i="21"/>
  <c r="G218" i="21"/>
  <c r="G234" i="21"/>
  <c r="G250" i="21"/>
  <c r="G266" i="21"/>
  <c r="G73" i="21"/>
  <c r="G89" i="21"/>
  <c r="G105" i="21"/>
  <c r="G121" i="21"/>
  <c r="G137" i="21"/>
  <c r="G153" i="21"/>
  <c r="G169" i="21"/>
  <c r="G185" i="21"/>
  <c r="G201" i="21"/>
  <c r="G217" i="21"/>
  <c r="G233" i="21"/>
  <c r="G249" i="21"/>
  <c r="G265" i="21"/>
  <c r="G72" i="21"/>
  <c r="G88" i="21"/>
  <c r="G104" i="21"/>
  <c r="G124" i="21"/>
  <c r="G140" i="21"/>
  <c r="G156" i="21"/>
  <c r="G172" i="21"/>
  <c r="G188" i="21"/>
  <c r="G204" i="21"/>
  <c r="G224" i="21"/>
  <c r="G240" i="21"/>
  <c r="G256" i="21"/>
  <c r="G272" i="21"/>
  <c r="G286" i="21"/>
  <c r="G302" i="21"/>
  <c r="G318" i="21"/>
  <c r="G334" i="21"/>
  <c r="G350" i="21"/>
  <c r="G366" i="21"/>
  <c r="G382" i="21"/>
  <c r="G398" i="21"/>
  <c r="G414" i="21"/>
  <c r="G430" i="21"/>
  <c r="G446" i="21"/>
  <c r="G462" i="21"/>
  <c r="G476" i="21"/>
  <c r="G285" i="21"/>
  <c r="G301" i="21"/>
  <c r="G317" i="21"/>
  <c r="G333" i="21"/>
  <c r="G349" i="21"/>
  <c r="G365" i="21"/>
  <c r="G381" i="21"/>
  <c r="G397" i="21"/>
  <c r="G413" i="21"/>
  <c r="G429" i="21"/>
  <c r="G445" i="21"/>
  <c r="G461" i="21"/>
  <c r="G480" i="21"/>
  <c r="G284" i="21"/>
  <c r="G300" i="21"/>
  <c r="G320" i="21"/>
  <c r="G336" i="21"/>
  <c r="G352" i="21"/>
  <c r="G368" i="21"/>
  <c r="G384" i="21"/>
  <c r="G400" i="21"/>
  <c r="G420" i="21"/>
  <c r="G436" i="21"/>
  <c r="G452" i="21"/>
  <c r="G468" i="21"/>
  <c r="G516" i="21"/>
  <c r="G291" i="21"/>
  <c r="G307" i="21"/>
  <c r="G323" i="21"/>
  <c r="G339" i="21"/>
  <c r="G355" i="21"/>
  <c r="G371" i="21"/>
  <c r="G387" i="21"/>
  <c r="G403" i="21"/>
  <c r="G419" i="21"/>
  <c r="G435" i="21"/>
  <c r="G451" i="21"/>
  <c r="G467" i="21"/>
  <c r="G504" i="21"/>
  <c r="G489" i="21"/>
  <c r="G505" i="21"/>
  <c r="G521" i="21"/>
  <c r="G537" i="21"/>
  <c r="G553" i="21"/>
  <c r="G569" i="21"/>
  <c r="G585" i="21"/>
  <c r="G601" i="21"/>
  <c r="G617" i="21"/>
  <c r="G633" i="21"/>
  <c r="G649" i="21"/>
  <c r="G665" i="21"/>
  <c r="G691" i="21"/>
  <c r="G532" i="21"/>
  <c r="G548" i="21"/>
  <c r="G564" i="21"/>
  <c r="G580" i="21"/>
  <c r="G596" i="21"/>
  <c r="G616" i="21"/>
  <c r="G632" i="21"/>
  <c r="G648" i="21"/>
  <c r="G664" i="21"/>
  <c r="G683" i="21"/>
  <c r="G487" i="21"/>
  <c r="G503" i="21"/>
  <c r="G519" i="21"/>
  <c r="G535" i="21"/>
  <c r="G551" i="21"/>
  <c r="G567" i="21"/>
  <c r="G583" i="21"/>
  <c r="G599" i="21"/>
  <c r="G615" i="21"/>
  <c r="G631" i="21"/>
  <c r="G647" i="21"/>
  <c r="G663" i="21"/>
  <c r="G685" i="21"/>
  <c r="G490" i="21"/>
  <c r="G506" i="21"/>
  <c r="G522" i="21"/>
  <c r="G538" i="21"/>
  <c r="G554" i="21"/>
  <c r="G570" i="21"/>
  <c r="G586" i="21"/>
  <c r="G602" i="21"/>
  <c r="G618" i="21"/>
  <c r="G634" i="21"/>
  <c r="G650" i="21"/>
  <c r="G666" i="21"/>
  <c r="G680" i="21"/>
  <c r="G696" i="21"/>
  <c r="G716" i="21"/>
  <c r="G732" i="21"/>
  <c r="G748" i="21"/>
  <c r="G764" i="21"/>
  <c r="G780" i="21"/>
  <c r="G796" i="21"/>
  <c r="G703" i="21"/>
  <c r="G719" i="21"/>
  <c r="G735" i="21"/>
  <c r="G751" i="21"/>
  <c r="G767" i="21"/>
  <c r="G783" i="21"/>
  <c r="G799" i="21"/>
  <c r="G19" i="22"/>
  <c r="G35" i="22"/>
  <c r="G102" i="22"/>
  <c r="G670" i="21"/>
  <c r="G686" i="21"/>
  <c r="G702" i="21"/>
  <c r="G718" i="21"/>
  <c r="G734" i="21"/>
  <c r="G750" i="21"/>
  <c r="G766" i="21"/>
  <c r="G782" i="21"/>
  <c r="G798" i="21"/>
  <c r="G693" i="21"/>
  <c r="G709" i="21"/>
  <c r="G725" i="21"/>
  <c r="G741" i="21"/>
  <c r="G757" i="21"/>
  <c r="G773" i="21"/>
  <c r="G789" i="21"/>
  <c r="G805" i="21"/>
  <c r="G39" i="22"/>
  <c r="G106" i="22"/>
  <c r="G158" i="22"/>
  <c r="G181" i="22"/>
  <c r="G150" i="22"/>
  <c r="G210" i="22"/>
  <c r="G216" i="22"/>
  <c r="G217" i="22"/>
  <c r="G225" i="22"/>
  <c r="G231" i="22"/>
  <c r="G235" i="22"/>
  <c r="AE11" i="41"/>
  <c r="Q11" i="41"/>
  <c r="AE11" i="12"/>
  <c r="Q11" i="12"/>
  <c r="V362" i="24"/>
  <c r="V346" i="24"/>
  <c r="V330" i="24"/>
  <c r="V314" i="24"/>
  <c r="V298" i="24"/>
  <c r="AF31" i="41" s="1"/>
  <c r="V282" i="24"/>
  <c r="R25" i="41" s="1"/>
  <c r="V266" i="24"/>
  <c r="V250" i="24"/>
  <c r="F753" i="21" s="1"/>
  <c r="V234" i="24"/>
  <c r="AF17" i="41" s="1"/>
  <c r="V218" i="24"/>
  <c r="R12" i="12" s="1"/>
  <c r="V202" i="24"/>
  <c r="F168" i="22" s="1"/>
  <c r="AE17" i="12"/>
  <c r="Q17" i="12"/>
  <c r="AE17" i="41"/>
  <c r="G17" i="41" s="1"/>
  <c r="Q17" i="41"/>
  <c r="F17" i="41" s="1"/>
  <c r="Q8" i="12"/>
  <c r="AE8" i="41"/>
  <c r="G8" i="41" s="1"/>
  <c r="Q8" i="41"/>
  <c r="F8" i="41" s="1"/>
  <c r="AE8" i="12"/>
  <c r="F194" i="22"/>
  <c r="F144" i="22"/>
  <c r="F129" i="22"/>
  <c r="F114" i="22"/>
  <c r="F90" i="22"/>
  <c r="F82" i="22"/>
  <c r="F74" i="22"/>
  <c r="F66" i="22"/>
  <c r="F58" i="22"/>
  <c r="F50" i="22"/>
  <c r="F42" i="22"/>
  <c r="F792" i="21"/>
  <c r="F776" i="21"/>
  <c r="F760" i="21"/>
  <c r="F744" i="21"/>
  <c r="F728" i="21"/>
  <c r="F712" i="21"/>
  <c r="F692" i="21"/>
  <c r="F797" i="21"/>
  <c r="F781" i="21"/>
  <c r="F765" i="21"/>
  <c r="F749" i="21"/>
  <c r="F733" i="21"/>
  <c r="F717" i="21"/>
  <c r="F701" i="21"/>
  <c r="F685" i="21"/>
  <c r="F125" i="22"/>
  <c r="F11" i="22"/>
  <c r="F794" i="21"/>
  <c r="F778" i="21"/>
  <c r="F762" i="21"/>
  <c r="F746" i="21"/>
  <c r="F730" i="21"/>
  <c r="F714" i="21"/>
  <c r="F698" i="21"/>
  <c r="F807" i="21"/>
  <c r="F791" i="21"/>
  <c r="F775" i="21"/>
  <c r="F759" i="21"/>
  <c r="F743" i="21"/>
  <c r="F727" i="21"/>
  <c r="F711" i="21"/>
  <c r="F695" i="21"/>
  <c r="F679" i="21"/>
  <c r="F669" i="21"/>
  <c r="F653" i="21"/>
  <c r="F637" i="21"/>
  <c r="F621" i="21"/>
  <c r="F605" i="21"/>
  <c r="F589" i="21"/>
  <c r="F573" i="21"/>
  <c r="F557" i="21"/>
  <c r="F541" i="21"/>
  <c r="F525" i="21"/>
  <c r="F509" i="21"/>
  <c r="F493" i="21"/>
  <c r="F477" i="21"/>
  <c r="F662" i="21"/>
  <c r="F646" i="21"/>
  <c r="F630" i="21"/>
  <c r="F614" i="21"/>
  <c r="F598" i="21"/>
  <c r="F582" i="21"/>
  <c r="F566" i="21"/>
  <c r="F550" i="21"/>
  <c r="F534" i="21"/>
  <c r="F518" i="21"/>
  <c r="F502" i="21"/>
  <c r="F486" i="21"/>
  <c r="F676" i="21"/>
  <c r="F663" i="21"/>
  <c r="F647" i="21"/>
  <c r="F631" i="21"/>
  <c r="F615" i="21"/>
  <c r="F599" i="21"/>
  <c r="F583" i="21"/>
  <c r="F567" i="21"/>
  <c r="F551" i="21"/>
  <c r="F535" i="21"/>
  <c r="F519" i="21"/>
  <c r="F672" i="21"/>
  <c r="F656" i="21"/>
  <c r="F640" i="21"/>
  <c r="F624" i="21"/>
  <c r="F604" i="21"/>
  <c r="F588" i="21"/>
  <c r="F572" i="21"/>
  <c r="F556" i="21"/>
  <c r="F540" i="21"/>
  <c r="F524" i="21"/>
  <c r="F504" i="21"/>
  <c r="F488" i="21"/>
  <c r="F507" i="21"/>
  <c r="F466" i="21"/>
  <c r="F450" i="21"/>
  <c r="F434" i="21"/>
  <c r="F418" i="21"/>
  <c r="F402" i="21"/>
  <c r="F386" i="21"/>
  <c r="F370" i="21"/>
  <c r="F354" i="21"/>
  <c r="F338" i="21"/>
  <c r="F322" i="21"/>
  <c r="F306" i="21"/>
  <c r="F290" i="21"/>
  <c r="F503" i="21"/>
  <c r="F467" i="21"/>
  <c r="F451" i="21"/>
  <c r="F435" i="21"/>
  <c r="F419" i="21"/>
  <c r="F403" i="21"/>
  <c r="F387" i="21"/>
  <c r="F371" i="21"/>
  <c r="F355" i="21"/>
  <c r="F339" i="21"/>
  <c r="F323" i="21"/>
  <c r="F307" i="21"/>
  <c r="F291" i="21"/>
  <c r="F515" i="21"/>
  <c r="F468" i="21"/>
  <c r="F452" i="21"/>
  <c r="F436" i="21"/>
  <c r="F420" i="21"/>
  <c r="F400" i="21"/>
  <c r="F384" i="21"/>
  <c r="F368" i="21"/>
  <c r="F352" i="21"/>
  <c r="F336" i="21"/>
  <c r="F320" i="21"/>
  <c r="F300" i="21"/>
  <c r="F284" i="21"/>
  <c r="F479" i="21"/>
  <c r="F461" i="21"/>
  <c r="F445" i="21"/>
  <c r="F429" i="21"/>
  <c r="F413" i="21"/>
  <c r="F397" i="21"/>
  <c r="F381" i="21"/>
  <c r="F365" i="21"/>
  <c r="F349" i="21"/>
  <c r="F333" i="21"/>
  <c r="F317" i="21"/>
  <c r="F301" i="21"/>
  <c r="F285" i="21"/>
  <c r="F271" i="21"/>
  <c r="F255" i="21"/>
  <c r="F239" i="21"/>
  <c r="F223" i="21"/>
  <c r="F207" i="21"/>
  <c r="F191" i="21"/>
  <c r="F175" i="21"/>
  <c r="F159" i="21"/>
  <c r="F143" i="21"/>
  <c r="F127" i="21"/>
  <c r="F111" i="21"/>
  <c r="F95" i="21"/>
  <c r="F79" i="21"/>
  <c r="F276" i="21"/>
  <c r="F260" i="21"/>
  <c r="F244" i="21"/>
  <c r="F228" i="21"/>
  <c r="F212" i="21"/>
  <c r="F192" i="21"/>
  <c r="F176" i="21"/>
  <c r="F160" i="21"/>
  <c r="F144" i="21"/>
  <c r="F128" i="21"/>
  <c r="F112" i="21"/>
  <c r="F92" i="21"/>
  <c r="F76" i="21"/>
  <c r="F265" i="21"/>
  <c r="F249" i="21"/>
  <c r="F233" i="21"/>
  <c r="F217" i="21"/>
  <c r="F201" i="21"/>
  <c r="F185" i="21"/>
  <c r="F169" i="21"/>
  <c r="F153" i="21"/>
  <c r="F137" i="21"/>
  <c r="F121" i="21"/>
  <c r="F105" i="21"/>
  <c r="F89" i="21"/>
  <c r="F262" i="21"/>
  <c r="F246" i="21"/>
  <c r="F230" i="21"/>
  <c r="F214" i="21"/>
  <c r="F198" i="21"/>
  <c r="F182" i="21"/>
  <c r="F166" i="21"/>
  <c r="F150" i="21"/>
  <c r="F134" i="21"/>
  <c r="F118" i="21"/>
  <c r="F102" i="21"/>
  <c r="F86" i="21"/>
  <c r="F56" i="21"/>
  <c r="F40" i="21"/>
  <c r="F24" i="21"/>
  <c r="F1129" i="20"/>
  <c r="F1113" i="20"/>
  <c r="F1097" i="20"/>
  <c r="F1081" i="20"/>
  <c r="F1065" i="20"/>
  <c r="F1049" i="20"/>
  <c r="F1026" i="20"/>
  <c r="F1010" i="20"/>
  <c r="F994" i="20"/>
  <c r="F978" i="20"/>
  <c r="F962" i="20"/>
  <c r="F946" i="20"/>
  <c r="F926" i="20"/>
  <c r="F910" i="20"/>
  <c r="F894" i="20"/>
  <c r="F69" i="21"/>
  <c r="F53" i="21"/>
  <c r="F37" i="21"/>
  <c r="F21" i="21"/>
  <c r="F1130" i="20"/>
  <c r="F1114" i="20"/>
  <c r="F1098" i="20"/>
  <c r="F1082" i="20"/>
  <c r="F1066" i="20"/>
  <c r="F1050" i="20"/>
  <c r="F1034" i="20"/>
  <c r="F1015" i="20"/>
  <c r="F999" i="20"/>
  <c r="F983" i="20"/>
  <c r="F967" i="20"/>
  <c r="F58" i="21"/>
  <c r="F42" i="21"/>
  <c r="F26" i="21"/>
  <c r="F10" i="21"/>
  <c r="F1119" i="20"/>
  <c r="F1103" i="20"/>
  <c r="F1087" i="20"/>
  <c r="F1071" i="20"/>
  <c r="F1055" i="20"/>
  <c r="F1039" i="20"/>
  <c r="F1020" i="20"/>
  <c r="F1004" i="20"/>
  <c r="F988" i="20"/>
  <c r="F972" i="20"/>
  <c r="F956" i="20"/>
  <c r="F940" i="20"/>
  <c r="F924" i="20"/>
  <c r="F908" i="20"/>
  <c r="F892" i="20"/>
  <c r="F876" i="20"/>
  <c r="F860" i="20"/>
  <c r="F844" i="20"/>
  <c r="F81" i="21"/>
  <c r="F63" i="21"/>
  <c r="F47" i="21"/>
  <c r="F31" i="21"/>
  <c r="F15" i="21"/>
  <c r="F1124" i="20"/>
  <c r="F1108" i="20"/>
  <c r="F1092" i="20"/>
  <c r="F1076" i="20"/>
  <c r="F1060" i="20"/>
  <c r="F1044" i="20"/>
  <c r="F1025" i="20"/>
  <c r="F1009" i="20"/>
  <c r="F993" i="20"/>
  <c r="F977" i="20"/>
  <c r="F961" i="20"/>
  <c r="F945" i="20"/>
  <c r="F925" i="20"/>
  <c r="F909" i="20"/>
  <c r="F893" i="20"/>
  <c r="F877" i="20"/>
  <c r="F861" i="20"/>
  <c r="F951" i="20"/>
  <c r="F895" i="20"/>
  <c r="F878" i="20"/>
  <c r="F862" i="20"/>
  <c r="F837" i="20"/>
  <c r="F717" i="20"/>
  <c r="F701" i="20"/>
  <c r="F685" i="20"/>
  <c r="F669" i="20"/>
  <c r="F653" i="20"/>
  <c r="F637" i="20"/>
  <c r="F618" i="20"/>
  <c r="F602" i="20"/>
  <c r="F586" i="20"/>
  <c r="F570" i="20"/>
  <c r="F554" i="20"/>
  <c r="F538" i="20"/>
  <c r="F519" i="20"/>
  <c r="F503" i="20"/>
  <c r="F487" i="20"/>
  <c r="F471" i="20"/>
  <c r="F963" i="20"/>
  <c r="F907" i="20"/>
  <c r="F722" i="20"/>
  <c r="F706" i="20"/>
  <c r="F690" i="20"/>
  <c r="F674" i="20"/>
  <c r="F658" i="20"/>
  <c r="F642" i="20"/>
  <c r="F623" i="20"/>
  <c r="F607" i="20"/>
  <c r="F591" i="20"/>
  <c r="F575" i="20"/>
  <c r="F559" i="20"/>
  <c r="F543" i="20"/>
  <c r="F527" i="20"/>
  <c r="F512" i="20"/>
  <c r="F919" i="20"/>
  <c r="F883" i="20"/>
  <c r="F867" i="20"/>
  <c r="F851" i="20"/>
  <c r="F843" i="20"/>
  <c r="F805" i="20"/>
  <c r="F719" i="20"/>
  <c r="F703" i="20"/>
  <c r="F687" i="20"/>
  <c r="F671" i="20"/>
  <c r="F655" i="20"/>
  <c r="F639" i="20"/>
  <c r="F624" i="20"/>
  <c r="F608" i="20"/>
  <c r="F592" i="20"/>
  <c r="F576" i="20"/>
  <c r="F560" i="20"/>
  <c r="F544" i="20"/>
  <c r="F955" i="20"/>
  <c r="F847" i="20"/>
  <c r="F822" i="20"/>
  <c r="F776" i="20"/>
  <c r="F708" i="20"/>
  <c r="F644" i="20"/>
  <c r="F589" i="20"/>
  <c r="F493" i="20"/>
  <c r="F476" i="20"/>
  <c r="F458" i="20"/>
  <c r="F443" i="20"/>
  <c r="F427" i="20"/>
  <c r="F405" i="20"/>
  <c r="F389" i="20"/>
  <c r="F373" i="20"/>
  <c r="F357" i="20"/>
  <c r="F341" i="20"/>
  <c r="F325" i="20"/>
  <c r="F305" i="20"/>
  <c r="F289" i="20"/>
  <c r="F273" i="20"/>
  <c r="F257" i="20"/>
  <c r="F241" i="20"/>
  <c r="F225" i="20"/>
  <c r="F748" i="20"/>
  <c r="F688" i="20"/>
  <c r="F617" i="20"/>
  <c r="F553" i="20"/>
  <c r="F514" i="20"/>
  <c r="F496" i="20"/>
  <c r="F478" i="20"/>
  <c r="F456" i="20"/>
  <c r="F440" i="20"/>
  <c r="F418" i="20"/>
  <c r="F402" i="20"/>
  <c r="F386" i="20"/>
  <c r="F370" i="20"/>
  <c r="F354" i="20"/>
  <c r="F338" i="20"/>
  <c r="F322" i="20"/>
  <c r="F306" i="20"/>
  <c r="F290" i="20"/>
  <c r="F274" i="20"/>
  <c r="F258" i="20"/>
  <c r="F242" i="20"/>
  <c r="F226" i="20"/>
  <c r="F752" i="20"/>
  <c r="F684" i="20"/>
  <c r="F613" i="20"/>
  <c r="F549" i="20"/>
  <c r="F500" i="20"/>
  <c r="F482" i="20"/>
  <c r="F453" i="20"/>
  <c r="F437" i="20"/>
  <c r="F415" i="20"/>
  <c r="F399" i="20"/>
  <c r="F383" i="20"/>
  <c r="F367" i="20"/>
  <c r="F351" i="20"/>
  <c r="F335" i="20"/>
  <c r="F319" i="20"/>
  <c r="F303" i="20"/>
  <c r="F287" i="20"/>
  <c r="F271" i="20"/>
  <c r="F255" i="20"/>
  <c r="F239" i="20"/>
  <c r="F223" i="20"/>
  <c r="F740" i="20"/>
  <c r="F664" i="20"/>
  <c r="F609" i="20"/>
  <c r="F545" i="20"/>
  <c r="F517" i="20"/>
  <c r="F504" i="20"/>
  <c r="F486" i="20"/>
  <c r="F457" i="20"/>
  <c r="F442" i="20"/>
  <c r="F420" i="20"/>
  <c r="F404" i="20"/>
  <c r="F388" i="20"/>
  <c r="F372" i="20"/>
  <c r="F356" i="20"/>
  <c r="F340" i="20"/>
  <c r="F324" i="20"/>
  <c r="F308" i="20"/>
  <c r="F292" i="20"/>
  <c r="F276" i="20"/>
  <c r="F260" i="20"/>
  <c r="F244" i="20"/>
  <c r="F228" i="20"/>
  <c r="F149" i="20"/>
  <c r="F133" i="20"/>
  <c r="F117" i="20"/>
  <c r="F101" i="20"/>
  <c r="F85" i="20"/>
  <c r="F69" i="20"/>
  <c r="F53" i="20"/>
  <c r="F37" i="20"/>
  <c r="F21" i="20"/>
  <c r="R7" i="12"/>
  <c r="E7" i="14"/>
  <c r="AF7" i="41"/>
  <c r="R7" i="41"/>
  <c r="AF7" i="12"/>
  <c r="AK19" i="12"/>
  <c r="W19" i="12"/>
  <c r="AK19" i="41"/>
  <c r="W19" i="41"/>
  <c r="AJ32" i="12"/>
  <c r="V32" i="12"/>
  <c r="AJ32" i="41"/>
  <c r="V32" i="41"/>
  <c r="AF18" i="41"/>
  <c r="R18" i="41"/>
  <c r="AF18" i="12"/>
  <c r="R18" i="12"/>
  <c r="V358" i="13"/>
  <c r="AE30" i="12" s="1"/>
  <c r="V250" i="13"/>
  <c r="AE18" i="12" s="1"/>
  <c r="G16" i="14"/>
  <c r="H278" i="20"/>
  <c r="H342" i="20"/>
  <c r="H406" i="20"/>
  <c r="H476" i="20"/>
  <c r="H706" i="20"/>
  <c r="H281" i="20"/>
  <c r="H349" i="20"/>
  <c r="H413" i="20"/>
  <c r="H490" i="20"/>
  <c r="H678" i="20"/>
  <c r="H256" i="20"/>
  <c r="H320" i="20"/>
  <c r="H384" i="20"/>
  <c r="H454" i="20"/>
  <c r="H634" i="20"/>
  <c r="H259" i="20"/>
  <c r="H323" i="20"/>
  <c r="H387" i="20"/>
  <c r="H463" i="20"/>
  <c r="H551" i="20"/>
  <c r="H817" i="20"/>
  <c r="H893" i="20"/>
  <c r="H574" i="20"/>
  <c r="H641" i="20"/>
  <c r="H705" i="20"/>
  <c r="H514" i="20"/>
  <c r="H581" i="20"/>
  <c r="H644" i="20"/>
  <c r="H708" i="20"/>
  <c r="H860" i="20"/>
  <c r="H473" i="20"/>
  <c r="H536" i="20"/>
  <c r="H600" i="20"/>
  <c r="H663" i="20"/>
  <c r="H840" i="20"/>
  <c r="H921" i="20"/>
  <c r="H887" i="20"/>
  <c r="H903" i="20"/>
  <c r="H919" i="20"/>
  <c r="H935" i="20"/>
  <c r="H951" i="20"/>
  <c r="H967" i="20"/>
  <c r="H983" i="20"/>
  <c r="H999" i="20"/>
  <c r="H1015" i="20"/>
  <c r="H1034" i="20"/>
  <c r="H1050" i="20"/>
  <c r="H1066" i="20"/>
  <c r="H1082" i="20"/>
  <c r="H1098" i="20"/>
  <c r="H1114" i="20"/>
  <c r="H1130" i="20"/>
  <c r="H21" i="21"/>
  <c r="H37" i="21"/>
  <c r="H53" i="21"/>
  <c r="H830" i="20"/>
  <c r="H846" i="20"/>
  <c r="H862" i="20"/>
  <c r="H878" i="20"/>
  <c r="H894" i="20"/>
  <c r="H910" i="20"/>
  <c r="H926" i="20"/>
  <c r="H946" i="20"/>
  <c r="H962" i="20"/>
  <c r="H978" i="20"/>
  <c r="H994" i="20"/>
  <c r="H1010" i="20"/>
  <c r="H1026" i="20"/>
  <c r="H1049" i="20"/>
  <c r="H1065" i="20"/>
  <c r="H1081" i="20"/>
  <c r="H1097" i="20"/>
  <c r="H1113" i="20"/>
  <c r="H1129" i="20"/>
  <c r="H24" i="21"/>
  <c r="H40" i="21"/>
  <c r="H56" i="21"/>
  <c r="H68" i="21"/>
  <c r="H969" i="20"/>
  <c r="H985" i="20"/>
  <c r="H1001" i="20"/>
  <c r="H1017" i="20"/>
  <c r="H1036" i="20"/>
  <c r="H1052" i="20"/>
  <c r="H1068" i="20"/>
  <c r="H1084" i="20"/>
  <c r="H1100" i="20"/>
  <c r="H1116" i="20"/>
  <c r="H1132" i="20"/>
  <c r="H23" i="21"/>
  <c r="H39" i="21"/>
  <c r="H55" i="21"/>
  <c r="H892" i="20"/>
  <c r="H908" i="20"/>
  <c r="H924" i="20"/>
  <c r="H940" i="20"/>
  <c r="H956" i="20"/>
  <c r="H972" i="20"/>
  <c r="H988" i="20"/>
  <c r="H1004" i="20"/>
  <c r="H1020" i="20"/>
  <c r="H1039" i="20"/>
  <c r="H1055" i="20"/>
  <c r="H1071" i="20"/>
  <c r="H1087" i="20"/>
  <c r="H1103" i="20"/>
  <c r="H1119" i="20"/>
  <c r="H10" i="21"/>
  <c r="H26" i="21"/>
  <c r="H42" i="21"/>
  <c r="H58" i="21"/>
  <c r="H72" i="21"/>
  <c r="H88" i="21"/>
  <c r="H104" i="21"/>
  <c r="H124" i="21"/>
  <c r="H140" i="21"/>
  <c r="H156" i="21"/>
  <c r="H172" i="21"/>
  <c r="H188" i="21"/>
  <c r="H204" i="21"/>
  <c r="H224" i="21"/>
  <c r="H240" i="21"/>
  <c r="H256" i="21"/>
  <c r="H272" i="21"/>
  <c r="H95" i="21"/>
  <c r="H111" i="21"/>
  <c r="H127" i="21"/>
  <c r="H143" i="21"/>
  <c r="H159" i="21"/>
  <c r="H175" i="21"/>
  <c r="H191" i="21"/>
  <c r="H207" i="21"/>
  <c r="H223" i="21"/>
  <c r="H239" i="21"/>
  <c r="H255" i="21"/>
  <c r="H271" i="21"/>
  <c r="H78" i="21"/>
  <c r="H94" i="21"/>
  <c r="H110" i="21"/>
  <c r="H126" i="21"/>
  <c r="H142" i="21"/>
  <c r="H158" i="21"/>
  <c r="H174" i="21"/>
  <c r="H190" i="21"/>
  <c r="H206" i="21"/>
  <c r="H222" i="21"/>
  <c r="H238" i="21"/>
  <c r="H254" i="21"/>
  <c r="H270" i="21"/>
  <c r="H77" i="21"/>
  <c r="H93" i="21"/>
  <c r="H109" i="21"/>
  <c r="H125" i="21"/>
  <c r="H141" i="21"/>
  <c r="H157" i="21"/>
  <c r="H173" i="21"/>
  <c r="H189" i="21"/>
  <c r="H205" i="21"/>
  <c r="H221" i="21"/>
  <c r="H237" i="21"/>
  <c r="H253" i="21"/>
  <c r="H269" i="21"/>
  <c r="H287" i="21"/>
  <c r="H303" i="21"/>
  <c r="H319" i="21"/>
  <c r="H335" i="21"/>
  <c r="H351" i="21"/>
  <c r="H367" i="21"/>
  <c r="H383" i="21"/>
  <c r="H399" i="21"/>
  <c r="H415" i="21"/>
  <c r="H431" i="21"/>
  <c r="H447" i="21"/>
  <c r="H463" i="21"/>
  <c r="H489" i="21"/>
  <c r="H286" i="21"/>
  <c r="H302" i="21"/>
  <c r="H318" i="21"/>
  <c r="H334" i="21"/>
  <c r="H350" i="21"/>
  <c r="H366" i="21"/>
  <c r="H382" i="21"/>
  <c r="H398" i="21"/>
  <c r="H414" i="21"/>
  <c r="H430" i="21"/>
  <c r="H446" i="21"/>
  <c r="H462" i="21"/>
  <c r="H477" i="21"/>
  <c r="H281" i="21"/>
  <c r="H297" i="21"/>
  <c r="H313" i="21"/>
  <c r="H329" i="21"/>
  <c r="H345" i="21"/>
  <c r="H361" i="21"/>
  <c r="H377" i="21"/>
  <c r="H393" i="21"/>
  <c r="H409" i="21"/>
  <c r="H425" i="21"/>
  <c r="H441" i="21"/>
  <c r="H457" i="21"/>
  <c r="H473" i="21"/>
  <c r="H280" i="21"/>
  <c r="H296" i="21"/>
  <c r="H316" i="21"/>
  <c r="H332" i="21"/>
  <c r="H348" i="21"/>
  <c r="H364" i="21"/>
  <c r="H380" i="21"/>
  <c r="H396" i="21"/>
  <c r="H416" i="21"/>
  <c r="H432" i="21"/>
  <c r="H448" i="21"/>
  <c r="H464" i="21"/>
  <c r="H501" i="21"/>
  <c r="H486" i="21"/>
  <c r="H502" i="21"/>
  <c r="H518" i="21"/>
  <c r="H534" i="21"/>
  <c r="H550" i="21"/>
  <c r="H566" i="21"/>
  <c r="H582" i="21"/>
  <c r="H598" i="21"/>
  <c r="H614" i="21"/>
  <c r="H630" i="21"/>
  <c r="H646" i="21"/>
  <c r="H662" i="21"/>
  <c r="H521" i="21"/>
  <c r="H537" i="21"/>
  <c r="H553" i="21"/>
  <c r="H569" i="21"/>
  <c r="H585" i="21"/>
  <c r="H601" i="21"/>
  <c r="H617" i="21"/>
  <c r="H633" i="21"/>
  <c r="H649" i="21"/>
  <c r="H665" i="21"/>
  <c r="H692" i="21"/>
  <c r="H488" i="21"/>
  <c r="H504" i="21"/>
  <c r="H524" i="21"/>
  <c r="H540" i="21"/>
  <c r="H556" i="21"/>
  <c r="H572" i="21"/>
  <c r="H588" i="21"/>
  <c r="H604" i="21"/>
  <c r="H624" i="21"/>
  <c r="H640" i="21"/>
  <c r="H656" i="21"/>
  <c r="H670" i="21"/>
  <c r="H696" i="21"/>
  <c r="H491" i="21"/>
  <c r="H507" i="21"/>
  <c r="H523" i="21"/>
  <c r="H539" i="21"/>
  <c r="H555" i="21"/>
  <c r="H571" i="21"/>
  <c r="H587" i="21"/>
  <c r="H603" i="21"/>
  <c r="H619" i="21"/>
  <c r="H635" i="21"/>
  <c r="H651" i="21"/>
  <c r="H667" i="21"/>
  <c r="H677" i="21"/>
  <c r="H693" i="21"/>
  <c r="H709" i="21"/>
  <c r="H725" i="21"/>
  <c r="H741" i="21"/>
  <c r="H757" i="21"/>
  <c r="H773" i="21"/>
  <c r="H789" i="21"/>
  <c r="H805" i="21"/>
  <c r="H48" i="22"/>
  <c r="H56" i="22"/>
  <c r="H64" i="22"/>
  <c r="H72" i="22"/>
  <c r="H80" i="22"/>
  <c r="H88" i="22"/>
  <c r="H712" i="21"/>
  <c r="H728" i="21"/>
  <c r="H744" i="21"/>
  <c r="H760" i="21"/>
  <c r="H776" i="21"/>
  <c r="H792" i="21"/>
  <c r="H99" i="22"/>
  <c r="H679" i="21"/>
  <c r="H695" i="21"/>
  <c r="H711" i="21"/>
  <c r="H727" i="21"/>
  <c r="H743" i="21"/>
  <c r="H759" i="21"/>
  <c r="H775" i="21"/>
  <c r="H791" i="21"/>
  <c r="H807" i="21"/>
  <c r="H698" i="21"/>
  <c r="H714" i="21"/>
  <c r="H730" i="21"/>
  <c r="H746" i="21"/>
  <c r="H762" i="21"/>
  <c r="H778" i="21"/>
  <c r="H794" i="21"/>
  <c r="H115" i="22"/>
  <c r="H152" i="22"/>
  <c r="H190" i="22"/>
  <c r="H151" i="22"/>
  <c r="H128" i="22"/>
  <c r="H180" i="22"/>
  <c r="H188" i="22"/>
  <c r="H209" i="22"/>
  <c r="H219" i="22"/>
  <c r="H245" i="22"/>
  <c r="H249" i="22"/>
  <c r="H229" i="22"/>
  <c r="H281" i="22"/>
  <c r="H297" i="22"/>
  <c r="H254" i="22"/>
  <c r="H270" i="22"/>
  <c r="H286" i="22"/>
  <c r="H1044" i="20" l="1"/>
  <c r="H358" i="21"/>
  <c r="H596" i="21"/>
  <c r="H204" i="22"/>
  <c r="H242" i="20"/>
  <c r="H306" i="20"/>
  <c r="H370" i="20"/>
  <c r="H440" i="20"/>
  <c r="H555" i="20"/>
  <c r="H245" i="20"/>
  <c r="H309" i="20"/>
  <c r="H377" i="20"/>
  <c r="H447" i="20"/>
  <c r="H543" i="20"/>
  <c r="H793" i="20"/>
  <c r="H284" i="20"/>
  <c r="H348" i="20"/>
  <c r="H412" i="20"/>
  <c r="H499" i="20"/>
  <c r="H223" i="20"/>
  <c r="H287" i="20"/>
  <c r="H351" i="20"/>
  <c r="H415" i="20"/>
  <c r="H496" i="20"/>
  <c r="H670" i="20"/>
  <c r="H857" i="20"/>
  <c r="H538" i="20"/>
  <c r="H602" i="20"/>
  <c r="H669" i="20"/>
  <c r="H833" i="20"/>
  <c r="H545" i="20"/>
  <c r="H609" i="20"/>
  <c r="H672" i="20"/>
  <c r="H805" i="20"/>
  <c r="H885" i="20"/>
  <c r="H501" i="20"/>
  <c r="H564" i="20"/>
  <c r="H627" i="20"/>
  <c r="H691" i="20"/>
  <c r="H851" i="20"/>
  <c r="H915" i="20"/>
  <c r="H979" i="20"/>
  <c r="H1046" i="20"/>
  <c r="H1110" i="20"/>
  <c r="H49" i="21"/>
  <c r="H874" i="20"/>
  <c r="H942" i="20"/>
  <c r="H1006" i="20"/>
  <c r="H1077" i="20"/>
  <c r="H20" i="21"/>
  <c r="H965" i="20"/>
  <c r="H1029" i="20"/>
  <c r="H1096" i="20"/>
  <c r="H35" i="21"/>
  <c r="H920" i="20"/>
  <c r="H984" i="20"/>
  <c r="H1051" i="20"/>
  <c r="H1115" i="20"/>
  <c r="H54" i="21"/>
  <c r="H120" i="21"/>
  <c r="H184" i="21"/>
  <c r="H252" i="21"/>
  <c r="H123" i="21"/>
  <c r="H187" i="21"/>
  <c r="H251" i="21"/>
  <c r="H106" i="21"/>
  <c r="H170" i="21"/>
  <c r="H234" i="21"/>
  <c r="H89" i="21"/>
  <c r="H153" i="21"/>
  <c r="H217" i="21"/>
  <c r="H283" i="21"/>
  <c r="H347" i="21"/>
  <c r="H411" i="21"/>
  <c r="H475" i="21"/>
  <c r="H330" i="21"/>
  <c r="H394" i="21"/>
  <c r="H458" i="21"/>
  <c r="H309" i="21"/>
  <c r="H373" i="21"/>
  <c r="H541" i="20"/>
  <c r="H246" i="21"/>
  <c r="H456" i="21"/>
  <c r="H84" i="22"/>
  <c r="H274" i="20"/>
  <c r="H338" i="20"/>
  <c r="H402" i="20"/>
  <c r="H475" i="20"/>
  <c r="H690" i="20"/>
  <c r="H277" i="20"/>
  <c r="H345" i="20"/>
  <c r="H409" i="20"/>
  <c r="H488" i="20"/>
  <c r="H662" i="20"/>
  <c r="H252" i="20"/>
  <c r="H316" i="20"/>
  <c r="H380" i="20"/>
  <c r="H450" i="20"/>
  <c r="H611" i="20"/>
  <c r="H255" i="20"/>
  <c r="H319" i="20"/>
  <c r="H383" i="20"/>
  <c r="H453" i="20"/>
  <c r="H535" i="20"/>
  <c r="H809" i="20"/>
  <c r="H889" i="20"/>
  <c r="H570" i="20"/>
  <c r="H637" i="20"/>
  <c r="H701" i="20"/>
  <c r="H510" i="20"/>
  <c r="H577" i="20"/>
  <c r="H640" i="20"/>
  <c r="H704" i="20"/>
  <c r="H853" i="20"/>
  <c r="H469" i="20"/>
  <c r="H532" i="20"/>
  <c r="H596" i="20"/>
  <c r="H659" i="20"/>
  <c r="H723" i="20"/>
  <c r="H883" i="20"/>
  <c r="H947" i="20"/>
  <c r="H1011" i="20"/>
  <c r="H1078" i="20"/>
  <c r="H17" i="21"/>
  <c r="H842" i="20"/>
  <c r="H906" i="20"/>
  <c r="H974" i="20"/>
  <c r="H1045" i="20"/>
  <c r="H1109" i="20"/>
  <c r="H52" i="21"/>
  <c r="H997" i="20"/>
  <c r="H1064" i="20"/>
  <c r="H1128" i="20"/>
  <c r="H83" i="21"/>
  <c r="H952" i="20"/>
  <c r="H1016" i="20"/>
  <c r="H1083" i="20"/>
  <c r="H22" i="21"/>
  <c r="H84" i="21"/>
  <c r="H152" i="21"/>
  <c r="H220" i="21"/>
  <c r="H91" i="21"/>
  <c r="H155" i="21"/>
  <c r="H219" i="21"/>
  <c r="H74" i="21"/>
  <c r="H138" i="21"/>
  <c r="H202" i="21"/>
  <c r="H266" i="21"/>
  <c r="H121" i="21"/>
  <c r="H185" i="21"/>
  <c r="H249" i="21"/>
  <c r="H315" i="21"/>
  <c r="H379" i="21"/>
  <c r="H443" i="21"/>
  <c r="H298" i="21"/>
  <c r="H362" i="21"/>
  <c r="H426" i="21"/>
  <c r="H277" i="21"/>
  <c r="H341" i="21"/>
  <c r="H405" i="21"/>
  <c r="H959" i="20"/>
  <c r="H311" i="21"/>
  <c r="H545" i="21"/>
  <c r="H799" i="21"/>
  <c r="H226" i="20"/>
  <c r="H290" i="20"/>
  <c r="H354" i="20"/>
  <c r="H418" i="20"/>
  <c r="H492" i="20"/>
  <c r="H229" i="20"/>
  <c r="H293" i="20"/>
  <c r="H361" i="20"/>
  <c r="H431" i="20"/>
  <c r="H511" i="20"/>
  <c r="H742" i="20"/>
  <c r="H268" i="20"/>
  <c r="H332" i="20"/>
  <c r="H396" i="20"/>
  <c r="H470" i="20"/>
  <c r="H682" i="20"/>
  <c r="H271" i="20"/>
  <c r="H335" i="20"/>
  <c r="H399" i="20"/>
  <c r="H479" i="20"/>
  <c r="H599" i="20"/>
  <c r="H837" i="20"/>
  <c r="H933" i="20"/>
  <c r="H586" i="20"/>
  <c r="H653" i="20"/>
  <c r="H717" i="20"/>
  <c r="H529" i="20"/>
  <c r="H593" i="20"/>
  <c r="H656" i="20"/>
  <c r="H720" i="20"/>
  <c r="H869" i="20"/>
  <c r="H485" i="20"/>
  <c r="H548" i="20"/>
  <c r="H612" i="20"/>
  <c r="H675" i="20"/>
  <c r="H905" i="20"/>
  <c r="H899" i="20"/>
  <c r="H963" i="20"/>
  <c r="H1027" i="20"/>
  <c r="H1094" i="20"/>
  <c r="H33" i="21"/>
  <c r="H858" i="20"/>
  <c r="H922" i="20"/>
  <c r="H990" i="20"/>
  <c r="H1061" i="20"/>
  <c r="H1125" i="20"/>
  <c r="H67" i="21"/>
  <c r="H1013" i="20"/>
  <c r="H1080" i="20"/>
  <c r="H19" i="21"/>
  <c r="H904" i="20"/>
  <c r="H968" i="20"/>
  <c r="H1035" i="20"/>
  <c r="H1099" i="20"/>
  <c r="H38" i="21"/>
  <c r="H100" i="21"/>
  <c r="H168" i="21"/>
  <c r="H236" i="21"/>
  <c r="H107" i="21"/>
  <c r="H171" i="21"/>
  <c r="H235" i="21"/>
  <c r="H90" i="21"/>
  <c r="H154" i="21"/>
  <c r="H218" i="21"/>
  <c r="H73" i="21"/>
  <c r="H137" i="21"/>
  <c r="H201" i="21"/>
  <c r="H265" i="21"/>
  <c r="H331" i="21"/>
  <c r="H395" i="21"/>
  <c r="H459" i="21"/>
  <c r="H314" i="21"/>
  <c r="H378" i="21"/>
  <c r="H442" i="21"/>
  <c r="H293" i="21"/>
  <c r="H357" i="21"/>
  <c r="H421" i="21"/>
  <c r="H513" i="21"/>
  <c r="H344" i="21"/>
  <c r="H412" i="21"/>
  <c r="H485" i="21"/>
  <c r="H643" i="21"/>
  <c r="H322" i="20"/>
  <c r="H261" i="20"/>
  <c r="H607" i="20"/>
  <c r="H434" i="20"/>
  <c r="H367" i="20"/>
  <c r="H873" i="20"/>
  <c r="H913" i="20"/>
  <c r="H844" i="20"/>
  <c r="H643" i="20"/>
  <c r="H995" i="20"/>
  <c r="H890" i="20"/>
  <c r="H36" i="21"/>
  <c r="H51" i="21"/>
  <c r="H1131" i="20"/>
  <c r="H268" i="21"/>
  <c r="H122" i="21"/>
  <c r="H169" i="21"/>
  <c r="H427" i="21"/>
  <c r="H474" i="21"/>
  <c r="H453" i="21"/>
  <c r="H328" i="21"/>
  <c r="H428" i="21"/>
  <c r="H498" i="21"/>
  <c r="H562" i="21"/>
  <c r="H626" i="21"/>
  <c r="H533" i="21"/>
  <c r="H597" i="21"/>
  <c r="H661" i="21"/>
  <c r="H520" i="21"/>
  <c r="H584" i="21"/>
  <c r="H652" i="21"/>
  <c r="H503" i="21"/>
  <c r="H567" i="21"/>
  <c r="H631" i="21"/>
  <c r="H689" i="21"/>
  <c r="H753" i="21"/>
  <c r="H46" i="22"/>
  <c r="H78" i="22"/>
  <c r="H740" i="21"/>
  <c r="H804" i="21"/>
  <c r="H723" i="21"/>
  <c r="H787" i="21"/>
  <c r="H726" i="21"/>
  <c r="H790" i="21"/>
  <c r="H140" i="22"/>
  <c r="H200" i="22"/>
  <c r="H225" i="22"/>
  <c r="H266" i="22"/>
  <c r="H262" i="20"/>
  <c r="H326" i="20"/>
  <c r="H390" i="20"/>
  <c r="H459" i="20"/>
  <c r="H642" i="20"/>
  <c r="H265" i="20"/>
  <c r="H333" i="20"/>
  <c r="H397" i="20"/>
  <c r="H472" i="20"/>
  <c r="H623" i="20"/>
  <c r="H240" i="20"/>
  <c r="H304" i="20"/>
  <c r="H368" i="20"/>
  <c r="H438" i="20"/>
  <c r="H563" i="20"/>
  <c r="H243" i="20"/>
  <c r="H307" i="20"/>
  <c r="H371" i="20"/>
  <c r="H441" i="20"/>
  <c r="H516" i="20"/>
  <c r="H750" i="20"/>
  <c r="H880" i="20"/>
  <c r="H558" i="20"/>
  <c r="H622" i="20"/>
  <c r="H689" i="20"/>
  <c r="H937" i="20"/>
  <c r="H565" i="20"/>
  <c r="H628" i="20"/>
  <c r="H692" i="20"/>
  <c r="H845" i="20"/>
  <c r="H457" i="20"/>
  <c r="H521" i="20"/>
  <c r="H584" i="20"/>
  <c r="H647" i="20"/>
  <c r="H711" i="20"/>
  <c r="H871" i="20"/>
  <c r="H119" i="21"/>
  <c r="H456" i="20"/>
  <c r="H393" i="20"/>
  <c r="H300" i="20"/>
  <c r="H239" i="20"/>
  <c r="H515" i="20"/>
  <c r="H618" i="20"/>
  <c r="H625" i="20"/>
  <c r="H517" i="20"/>
  <c r="H867" i="20"/>
  <c r="H1126" i="20"/>
  <c r="H1022" i="20"/>
  <c r="H1048" i="20"/>
  <c r="H1000" i="20"/>
  <c r="H136" i="21"/>
  <c r="H203" i="21"/>
  <c r="H250" i="21"/>
  <c r="H299" i="21"/>
  <c r="H346" i="21"/>
  <c r="H389" i="21"/>
  <c r="H292" i="21"/>
  <c r="H376" i="21"/>
  <c r="H460" i="21"/>
  <c r="H530" i="21"/>
  <c r="H594" i="21"/>
  <c r="H658" i="21"/>
  <c r="H565" i="21"/>
  <c r="H629" i="21"/>
  <c r="H484" i="21"/>
  <c r="H552" i="21"/>
  <c r="H620" i="21"/>
  <c r="H684" i="21"/>
  <c r="H535" i="21"/>
  <c r="H599" i="21"/>
  <c r="H663" i="21"/>
  <c r="H721" i="21"/>
  <c r="H785" i="21"/>
  <c r="H62" i="22"/>
  <c r="H704" i="21"/>
  <c r="H772" i="21"/>
  <c r="H691" i="21"/>
  <c r="H755" i="21"/>
  <c r="H694" i="21"/>
  <c r="H758" i="21"/>
  <c r="H147" i="22"/>
  <c r="H176" i="22"/>
  <c r="H213" i="22"/>
  <c r="H293" i="22"/>
  <c r="H298" i="22"/>
  <c r="H230" i="20"/>
  <c r="H294" i="20"/>
  <c r="H358" i="20"/>
  <c r="H428" i="20"/>
  <c r="H494" i="20"/>
  <c r="H233" i="20"/>
  <c r="H297" i="20"/>
  <c r="H365" i="20"/>
  <c r="H435" i="20"/>
  <c r="H512" i="20"/>
  <c r="H758" i="20"/>
  <c r="H272" i="20"/>
  <c r="H336" i="20"/>
  <c r="H400" i="20"/>
  <c r="H483" i="20"/>
  <c r="H698" i="20"/>
  <c r="H275" i="20"/>
  <c r="H339" i="20"/>
  <c r="H403" i="20"/>
  <c r="H480" i="20"/>
  <c r="H615" i="20"/>
  <c r="H839" i="20"/>
  <c r="H949" i="20"/>
  <c r="H590" i="20"/>
  <c r="H657" i="20"/>
  <c r="H721" i="20"/>
  <c r="H533" i="20"/>
  <c r="H597" i="20"/>
  <c r="H660" i="20"/>
  <c r="H724" i="20"/>
  <c r="H876" i="20"/>
  <c r="H489" i="20"/>
  <c r="H552" i="20"/>
  <c r="H616" i="20"/>
  <c r="H679" i="20"/>
  <c r="H401" i="21"/>
  <c r="H258" i="20"/>
  <c r="H619" i="20"/>
  <c r="H471" i="20"/>
  <c r="H364" i="20"/>
  <c r="H303" i="20"/>
  <c r="H734" i="20"/>
  <c r="H685" i="20"/>
  <c r="H688" i="20"/>
  <c r="H580" i="20"/>
  <c r="H931" i="20"/>
  <c r="H65" i="21"/>
  <c r="H1093" i="20"/>
  <c r="H1112" i="20"/>
  <c r="H1067" i="20"/>
  <c r="H200" i="21"/>
  <c r="H267" i="21"/>
  <c r="H105" i="21"/>
  <c r="H363" i="21"/>
  <c r="H410" i="21"/>
  <c r="H437" i="21"/>
  <c r="H312" i="21"/>
  <c r="H392" i="21"/>
  <c r="H482" i="21"/>
  <c r="H546" i="21"/>
  <c r="H610" i="21"/>
  <c r="H688" i="21"/>
  <c r="H581" i="21"/>
  <c r="H645" i="21"/>
  <c r="H500" i="21"/>
  <c r="H568" i="21"/>
  <c r="H636" i="21"/>
  <c r="H487" i="21"/>
  <c r="H551" i="21"/>
  <c r="H615" i="21"/>
  <c r="H673" i="21"/>
  <c r="H737" i="21"/>
  <c r="H801" i="21"/>
  <c r="H70" i="22"/>
  <c r="H724" i="21"/>
  <c r="H788" i="21"/>
  <c r="H707" i="21"/>
  <c r="H771" i="21"/>
  <c r="H710" i="21"/>
  <c r="H774" i="21"/>
  <c r="H179" i="22"/>
  <c r="H164" i="22"/>
  <c r="H227" i="22"/>
  <c r="H250" i="22"/>
  <c r="H246" i="20"/>
  <c r="H310" i="20"/>
  <c r="H374" i="20"/>
  <c r="H444" i="20"/>
  <c r="H571" i="20"/>
  <c r="H249" i="20"/>
  <c r="H313" i="20"/>
  <c r="H381" i="20"/>
  <c r="H451" i="20"/>
  <c r="H559" i="20"/>
  <c r="H224" i="20"/>
  <c r="H288" i="20"/>
  <c r="H352" i="20"/>
  <c r="H416" i="20"/>
  <c r="H500" i="20"/>
  <c r="H227" i="20"/>
  <c r="H291" i="20"/>
  <c r="H355" i="20"/>
  <c r="H419" i="20"/>
  <c r="H498" i="20"/>
  <c r="H686" i="20"/>
  <c r="H864" i="20"/>
  <c r="H542" i="20"/>
  <c r="H606" i="20"/>
  <c r="H673" i="20"/>
  <c r="H835" i="20"/>
  <c r="H549" i="20"/>
  <c r="H613" i="20"/>
  <c r="H676" i="20"/>
  <c r="H813" i="20"/>
  <c r="H901" i="20"/>
  <c r="H505" i="20"/>
  <c r="H568" i="20"/>
  <c r="H631" i="20"/>
  <c r="H695" i="20"/>
  <c r="H855" i="20"/>
  <c r="H836" i="20"/>
  <c r="H278" i="22"/>
  <c r="H671" i="21"/>
  <c r="H515" i="21"/>
  <c r="H574" i="21"/>
  <c r="H509" i="21"/>
  <c r="H181" i="21"/>
  <c r="H1095" i="20"/>
  <c r="H513" i="20"/>
  <c r="H792" i="20"/>
  <c r="H802" i="21"/>
  <c r="H765" i="21"/>
  <c r="H674" i="21"/>
  <c r="H324" i="21"/>
  <c r="H439" i="21"/>
  <c r="H86" i="21"/>
  <c r="H938" i="20"/>
  <c r="H296" i="20"/>
  <c r="H167" i="22"/>
  <c r="H735" i="21"/>
  <c r="H52" i="22"/>
  <c r="H579" i="21"/>
  <c r="H532" i="21"/>
  <c r="H638" i="21"/>
  <c r="H388" i="21"/>
  <c r="H337" i="21"/>
  <c r="H294" i="21"/>
  <c r="H245" i="21"/>
  <c r="H166" i="21"/>
  <c r="H232" i="21"/>
  <c r="H996" i="20"/>
  <c r="H76" i="21"/>
  <c r="H854" i="20"/>
  <c r="H863" i="20"/>
  <c r="H884" i="20"/>
  <c r="H713" i="20"/>
  <c r="H508" i="20"/>
  <c r="H486" i="20"/>
  <c r="H443" i="20"/>
  <c r="H234" i="20"/>
  <c r="H132" i="21"/>
  <c r="H916" i="20"/>
  <c r="H1121" i="20"/>
  <c r="H1122" i="20"/>
  <c r="H687" i="20"/>
  <c r="H716" i="20"/>
  <c r="H614" i="20"/>
  <c r="H411" i="20"/>
  <c r="H392" i="20"/>
  <c r="H382" i="20"/>
  <c r="H273" i="22"/>
  <c r="H738" i="21"/>
  <c r="H752" i="21"/>
  <c r="H701" i="21"/>
  <c r="H664" i="21"/>
  <c r="H609" i="21"/>
  <c r="H510" i="21"/>
  <c r="H465" i="21"/>
  <c r="H422" i="21"/>
  <c r="H375" i="21"/>
  <c r="H117" i="21"/>
  <c r="H199" i="21"/>
  <c r="H50" i="21"/>
  <c r="H15" i="21"/>
  <c r="H1018" i="20"/>
  <c r="H1042" i="20"/>
  <c r="H608" i="20"/>
  <c r="H621" i="20"/>
  <c r="H534" i="20"/>
  <c r="H331" i="20"/>
  <c r="E8" i="14"/>
  <c r="F29" i="20"/>
  <c r="F45" i="20"/>
  <c r="F61" i="20"/>
  <c r="F77" i="20"/>
  <c r="F93" i="20"/>
  <c r="F109" i="20"/>
  <c r="F125" i="20"/>
  <c r="F141" i="20"/>
  <c r="F211" i="20"/>
  <c r="F236" i="20"/>
  <c r="F252" i="20"/>
  <c r="F268" i="20"/>
  <c r="F284" i="20"/>
  <c r="F300" i="20"/>
  <c r="F316" i="20"/>
  <c r="F332" i="20"/>
  <c r="F348" i="20"/>
  <c r="F364" i="20"/>
  <c r="F380" i="20"/>
  <c r="F396" i="20"/>
  <c r="F412" i="20"/>
  <c r="F434" i="20"/>
  <c r="F450" i="20"/>
  <c r="F472" i="20"/>
  <c r="F489" i="20"/>
  <c r="F509" i="20"/>
  <c r="F525" i="20"/>
  <c r="F577" i="20"/>
  <c r="F632" i="20"/>
  <c r="F696" i="20"/>
  <c r="F772" i="20"/>
  <c r="F231" i="20"/>
  <c r="F247" i="20"/>
  <c r="F263" i="20"/>
  <c r="F279" i="20"/>
  <c r="F295" i="20"/>
  <c r="F311" i="20"/>
  <c r="F327" i="20"/>
  <c r="F343" i="20"/>
  <c r="F359" i="20"/>
  <c r="F375" i="20"/>
  <c r="F391" i="20"/>
  <c r="F407" i="20"/>
  <c r="F429" i="20"/>
  <c r="F445" i="20"/>
  <c r="F468" i="20"/>
  <c r="F485" i="20"/>
  <c r="F528" i="20"/>
  <c r="F581" i="20"/>
  <c r="F652" i="20"/>
  <c r="F716" i="20"/>
  <c r="F790" i="20"/>
  <c r="F234" i="20"/>
  <c r="F250" i="20"/>
  <c r="F266" i="20"/>
  <c r="F282" i="20"/>
  <c r="F298" i="20"/>
  <c r="F314" i="20"/>
  <c r="F330" i="20"/>
  <c r="F346" i="20"/>
  <c r="F362" i="20"/>
  <c r="F378" i="20"/>
  <c r="F394" i="20"/>
  <c r="F410" i="20"/>
  <c r="F432" i="20"/>
  <c r="F448" i="20"/>
  <c r="F464" i="20"/>
  <c r="F481" i="20"/>
  <c r="F506" i="20"/>
  <c r="F522" i="20"/>
  <c r="F585" i="20"/>
  <c r="F656" i="20"/>
  <c r="F720" i="20"/>
  <c r="F780" i="20"/>
  <c r="F233" i="20"/>
  <c r="F249" i="20"/>
  <c r="F265" i="20"/>
  <c r="F281" i="20"/>
  <c r="F297" i="20"/>
  <c r="F313" i="20"/>
  <c r="F333" i="20"/>
  <c r="F349" i="20"/>
  <c r="F365" i="20"/>
  <c r="F381" i="20"/>
  <c r="F397" i="20"/>
  <c r="F413" i="20"/>
  <c r="F435" i="20"/>
  <c r="F451" i="20"/>
  <c r="F461" i="20"/>
  <c r="F490" i="20"/>
  <c r="F557" i="20"/>
  <c r="F621" i="20"/>
  <c r="F676" i="20"/>
  <c r="F744" i="20"/>
  <c r="F806" i="20"/>
  <c r="F833" i="20"/>
  <c r="F915" i="20"/>
  <c r="F536" i="20"/>
  <c r="F552" i="20"/>
  <c r="F568" i="20"/>
  <c r="F584" i="20"/>
  <c r="F600" i="20"/>
  <c r="F616" i="20"/>
  <c r="F631" i="20"/>
  <c r="F647" i="20"/>
  <c r="F663" i="20"/>
  <c r="F679" i="20"/>
  <c r="F695" i="20"/>
  <c r="F711" i="20"/>
  <c r="F789" i="20"/>
  <c r="F821" i="20"/>
  <c r="F846" i="20"/>
  <c r="F859" i="20"/>
  <c r="F875" i="20"/>
  <c r="F891" i="20"/>
  <c r="F959" i="20"/>
  <c r="F520" i="20"/>
  <c r="F535" i="20"/>
  <c r="F551" i="20"/>
  <c r="F567" i="20"/>
  <c r="F583" i="20"/>
  <c r="F599" i="20"/>
  <c r="F615" i="20"/>
  <c r="F634" i="20"/>
  <c r="F650" i="20"/>
  <c r="F666" i="20"/>
  <c r="F682" i="20"/>
  <c r="F698" i="20"/>
  <c r="F714" i="20"/>
  <c r="F841" i="20"/>
  <c r="F931" i="20"/>
  <c r="F463" i="20"/>
  <c r="F479" i="20"/>
  <c r="F495" i="20"/>
  <c r="F511" i="20"/>
  <c r="F530" i="20"/>
  <c r="F546" i="20"/>
  <c r="F562" i="20"/>
  <c r="F578" i="20"/>
  <c r="F594" i="20"/>
  <c r="F610" i="20"/>
  <c r="F629" i="20"/>
  <c r="F645" i="20"/>
  <c r="F661" i="20"/>
  <c r="F677" i="20"/>
  <c r="F693" i="20"/>
  <c r="F709" i="20"/>
  <c r="F725" i="20"/>
  <c r="F854" i="20"/>
  <c r="F870" i="20"/>
  <c r="F886" i="20"/>
  <c r="F927" i="20"/>
  <c r="F853" i="20"/>
  <c r="F869" i="20"/>
  <c r="F885" i="20"/>
  <c r="F901" i="20"/>
  <c r="F917" i="20"/>
  <c r="F937" i="20"/>
  <c r="F953" i="20"/>
  <c r="F969" i="20"/>
  <c r="F985" i="20"/>
  <c r="F1001" i="20"/>
  <c r="F1017" i="20"/>
  <c r="F1036" i="20"/>
  <c r="F1052" i="20"/>
  <c r="F1068" i="20"/>
  <c r="F1084" i="20"/>
  <c r="F1100" i="20"/>
  <c r="F1116" i="20"/>
  <c r="F1132" i="20"/>
  <c r="F23" i="21"/>
  <c r="F39" i="21"/>
  <c r="F55" i="21"/>
  <c r="F73" i="21"/>
  <c r="F836" i="20"/>
  <c r="F852" i="20"/>
  <c r="F868" i="20"/>
  <c r="F884" i="20"/>
  <c r="F900" i="20"/>
  <c r="F916" i="20"/>
  <c r="F932" i="20"/>
  <c r="F948" i="20"/>
  <c r="F964" i="20"/>
  <c r="F980" i="20"/>
  <c r="F996" i="20"/>
  <c r="F1012" i="20"/>
  <c r="F1028" i="20"/>
  <c r="F1047" i="20"/>
  <c r="F1063" i="20"/>
  <c r="F1079" i="20"/>
  <c r="F1095" i="20"/>
  <c r="F1111" i="20"/>
  <c r="F1127" i="20"/>
  <c r="F18" i="21"/>
  <c r="F34" i="21"/>
  <c r="F50" i="21"/>
  <c r="F66" i="21"/>
  <c r="F975" i="20"/>
  <c r="F991" i="20"/>
  <c r="F1007" i="20"/>
  <c r="F1023" i="20"/>
  <c r="F1042" i="20"/>
  <c r="F1058" i="20"/>
  <c r="F1074" i="20"/>
  <c r="F1090" i="20"/>
  <c r="F1106" i="20"/>
  <c r="F1122" i="20"/>
  <c r="F13" i="21"/>
  <c r="F29" i="21"/>
  <c r="F45" i="21"/>
  <c r="F61" i="21"/>
  <c r="F77" i="21"/>
  <c r="F902" i="20"/>
  <c r="F918" i="20"/>
  <c r="F938" i="20"/>
  <c r="F954" i="20"/>
  <c r="F970" i="20"/>
  <c r="F986" i="20"/>
  <c r="F1002" i="20"/>
  <c r="F1018" i="20"/>
  <c r="F1041" i="20"/>
  <c r="F1057" i="20"/>
  <c r="F1073" i="20"/>
  <c r="F1089" i="20"/>
  <c r="F1105" i="20"/>
  <c r="F1121" i="20"/>
  <c r="F16" i="21"/>
  <c r="F32" i="21"/>
  <c r="F48" i="21"/>
  <c r="F64" i="21"/>
  <c r="F94" i="21"/>
  <c r="F110" i="21"/>
  <c r="F126" i="21"/>
  <c r="F142" i="21"/>
  <c r="F158" i="21"/>
  <c r="F174" i="21"/>
  <c r="F190" i="21"/>
  <c r="F206" i="21"/>
  <c r="F222" i="21"/>
  <c r="F238" i="21"/>
  <c r="F254" i="21"/>
  <c r="F270" i="21"/>
  <c r="F97" i="21"/>
  <c r="F113" i="21"/>
  <c r="F129" i="21"/>
  <c r="F145" i="21"/>
  <c r="F161" i="21"/>
  <c r="F177" i="21"/>
  <c r="F193" i="21"/>
  <c r="F209" i="21"/>
  <c r="F225" i="21"/>
  <c r="F241" i="21"/>
  <c r="F257" i="21"/>
  <c r="F273" i="21"/>
  <c r="F84" i="21"/>
  <c r="F100" i="21"/>
  <c r="F120" i="21"/>
  <c r="F136" i="21"/>
  <c r="F152" i="21"/>
  <c r="F168" i="21"/>
  <c r="F184" i="21"/>
  <c r="F200" i="21"/>
  <c r="F220" i="21"/>
  <c r="F236" i="21"/>
  <c r="F252" i="21"/>
  <c r="F268" i="21"/>
  <c r="F71" i="21"/>
  <c r="F87" i="21"/>
  <c r="F103" i="21"/>
  <c r="F119" i="21"/>
  <c r="F135" i="21"/>
  <c r="F151" i="21"/>
  <c r="F167" i="21"/>
  <c r="F183" i="21"/>
  <c r="F199" i="21"/>
  <c r="F215" i="21"/>
  <c r="F231" i="21"/>
  <c r="F247" i="21"/>
  <c r="F263" i="21"/>
  <c r="F277" i="21"/>
  <c r="F293" i="21"/>
  <c r="F309" i="21"/>
  <c r="F325" i="21"/>
  <c r="F341" i="21"/>
  <c r="F357" i="21"/>
  <c r="F373" i="21"/>
  <c r="F389" i="21"/>
  <c r="F405" i="21"/>
  <c r="F421" i="21"/>
  <c r="F437" i="21"/>
  <c r="F453" i="21"/>
  <c r="F469" i="21"/>
  <c r="F511" i="21"/>
  <c r="F292" i="21"/>
  <c r="F312" i="21"/>
  <c r="F328" i="21"/>
  <c r="F344" i="21"/>
  <c r="F360" i="21"/>
  <c r="F376" i="21"/>
  <c r="F392" i="21"/>
  <c r="F412" i="21"/>
  <c r="F428" i="21"/>
  <c r="F444" i="21"/>
  <c r="F460" i="21"/>
  <c r="F483" i="21"/>
  <c r="F283" i="21"/>
  <c r="F299" i="21"/>
  <c r="F315" i="21"/>
  <c r="F331" i="21"/>
  <c r="F347" i="21"/>
  <c r="F363" i="21"/>
  <c r="F379" i="21"/>
  <c r="F395" i="21"/>
  <c r="F411" i="21"/>
  <c r="F427" i="21"/>
  <c r="F443" i="21"/>
  <c r="F459" i="21"/>
  <c r="F475" i="21"/>
  <c r="F282" i="21"/>
  <c r="F298" i="21"/>
  <c r="F314" i="21"/>
  <c r="F330" i="21"/>
  <c r="F346" i="21"/>
  <c r="F362" i="21"/>
  <c r="F378" i="21"/>
  <c r="F394" i="21"/>
  <c r="F410" i="21"/>
  <c r="F426" i="21"/>
  <c r="F442" i="21"/>
  <c r="F458" i="21"/>
  <c r="F474" i="21"/>
  <c r="F480" i="21"/>
  <c r="F496" i="21"/>
  <c r="F516" i="21"/>
  <c r="F532" i="21"/>
  <c r="F548" i="21"/>
  <c r="F564" i="21"/>
  <c r="F580" i="21"/>
  <c r="F596" i="21"/>
  <c r="F616" i="21"/>
  <c r="F632" i="21"/>
  <c r="F648" i="21"/>
  <c r="F664" i="21"/>
  <c r="F682" i="21"/>
  <c r="F527" i="21"/>
  <c r="F543" i="21"/>
  <c r="F559" i="21"/>
  <c r="F575" i="21"/>
  <c r="F591" i="21"/>
  <c r="F607" i="21"/>
  <c r="F623" i="21"/>
  <c r="F639" i="21"/>
  <c r="F655" i="21"/>
  <c r="F670" i="21"/>
  <c r="F478" i="21"/>
  <c r="F494" i="21"/>
  <c r="F510" i="21"/>
  <c r="F526" i="21"/>
  <c r="F542" i="21"/>
  <c r="F558" i="21"/>
  <c r="F574" i="21"/>
  <c r="F590" i="21"/>
  <c r="F606" i="21"/>
  <c r="F622" i="21"/>
  <c r="F638" i="21"/>
  <c r="F654" i="21"/>
  <c r="F678" i="21"/>
  <c r="F485" i="21"/>
  <c r="F501" i="21"/>
  <c r="F517" i="21"/>
  <c r="F533" i="21"/>
  <c r="F549" i="21"/>
  <c r="F565" i="21"/>
  <c r="F581" i="21"/>
  <c r="F597" i="21"/>
  <c r="F613" i="21"/>
  <c r="F629" i="21"/>
  <c r="F645" i="21"/>
  <c r="F661" i="21"/>
  <c r="F690" i="21"/>
  <c r="F687" i="21"/>
  <c r="F703" i="21"/>
  <c r="F719" i="21"/>
  <c r="F735" i="21"/>
  <c r="F751" i="21"/>
  <c r="F767" i="21"/>
  <c r="F783" i="21"/>
  <c r="F799" i="21"/>
  <c r="F27" i="22"/>
  <c r="F706" i="21"/>
  <c r="F722" i="21"/>
  <c r="F738" i="21"/>
  <c r="F754" i="21"/>
  <c r="F770" i="21"/>
  <c r="F786" i="21"/>
  <c r="F802" i="21"/>
  <c r="F26" i="22"/>
  <c r="F677" i="21"/>
  <c r="F693" i="21"/>
  <c r="F709" i="21"/>
  <c r="F725" i="21"/>
  <c r="F741" i="21"/>
  <c r="F757" i="21"/>
  <c r="F773" i="21"/>
  <c r="F789" i="21"/>
  <c r="F805" i="21"/>
  <c r="F700" i="21"/>
  <c r="F720" i="21"/>
  <c r="F736" i="21"/>
  <c r="F752" i="21"/>
  <c r="F768" i="21"/>
  <c r="F784" i="21"/>
  <c r="F800" i="21"/>
  <c r="F46" i="22"/>
  <c r="F54" i="22"/>
  <c r="F62" i="22"/>
  <c r="F70" i="22"/>
  <c r="F78" i="22"/>
  <c r="F86" i="22"/>
  <c r="F98" i="22"/>
  <c r="F153" i="22"/>
  <c r="F161" i="22"/>
  <c r="H246" i="22"/>
  <c r="H261" i="22"/>
  <c r="H148" i="22"/>
  <c r="H168" i="22"/>
  <c r="H770" i="21"/>
  <c r="H706" i="21"/>
  <c r="H767" i="21"/>
  <c r="H703" i="21"/>
  <c r="H784" i="21"/>
  <c r="H720" i="21"/>
  <c r="H68" i="22"/>
  <c r="H797" i="21"/>
  <c r="H733" i="21"/>
  <c r="H686" i="21"/>
  <c r="H611" i="21"/>
  <c r="H547" i="21"/>
  <c r="H483" i="21"/>
  <c r="H632" i="21"/>
  <c r="H564" i="21"/>
  <c r="H496" i="21"/>
  <c r="H641" i="21"/>
  <c r="H577" i="21"/>
  <c r="H680" i="21"/>
  <c r="H606" i="21"/>
  <c r="H542" i="21"/>
  <c r="H478" i="21"/>
  <c r="H424" i="21"/>
  <c r="H356" i="21"/>
  <c r="H288" i="21"/>
  <c r="H433" i="21"/>
  <c r="H369" i="21"/>
  <c r="H305" i="21"/>
  <c r="H454" i="21"/>
  <c r="H390" i="21"/>
  <c r="H326" i="21"/>
  <c r="H471" i="21"/>
  <c r="H407" i="21"/>
  <c r="H343" i="21"/>
  <c r="H279" i="21"/>
  <c r="H213" i="21"/>
  <c r="H149" i="21"/>
  <c r="H85" i="21"/>
  <c r="H214" i="21"/>
  <c r="H118" i="21"/>
  <c r="H247" i="21"/>
  <c r="H167" i="21"/>
  <c r="H264" i="21"/>
  <c r="H180" i="21"/>
  <c r="H96" i="21"/>
  <c r="H1127" i="20"/>
  <c r="H1047" i="20"/>
  <c r="H964" i="20"/>
  <c r="H47" i="21"/>
  <c r="H1092" i="20"/>
  <c r="H1009" i="20"/>
  <c r="H32" i="21"/>
  <c r="H1073" i="20"/>
  <c r="H986" i="20"/>
  <c r="H886" i="20"/>
  <c r="H45" i="21"/>
  <c r="H1090" i="20"/>
  <c r="H991" i="20"/>
  <c r="H911" i="20"/>
  <c r="H843" i="20"/>
  <c r="H639" i="20"/>
  <c r="H560" i="20"/>
  <c r="H481" i="20"/>
  <c r="H831" i="20"/>
  <c r="H668" i="20"/>
  <c r="H589" i="20"/>
  <c r="H897" i="20"/>
  <c r="H665" i="20"/>
  <c r="H582" i="20"/>
  <c r="H872" i="20"/>
  <c r="H654" i="20"/>
  <c r="H466" i="20"/>
  <c r="H363" i="20"/>
  <c r="H283" i="20"/>
  <c r="H666" i="20"/>
  <c r="H430" i="20"/>
  <c r="H344" i="20"/>
  <c r="H264" i="20"/>
  <c r="H591" i="20"/>
  <c r="H257" i="20"/>
  <c r="E15" i="14"/>
  <c r="F33" i="20"/>
  <c r="F49" i="20"/>
  <c r="F65" i="20"/>
  <c r="F81" i="20"/>
  <c r="F97" i="20"/>
  <c r="F113" i="20"/>
  <c r="F129" i="20"/>
  <c r="F145" i="20"/>
  <c r="F224" i="20"/>
  <c r="F240" i="20"/>
  <c r="F256" i="20"/>
  <c r="F272" i="20"/>
  <c r="F288" i="20"/>
  <c r="F304" i="20"/>
  <c r="F320" i="20"/>
  <c r="F336" i="20"/>
  <c r="F352" i="20"/>
  <c r="F368" i="20"/>
  <c r="F384" i="20"/>
  <c r="F400" i="20"/>
  <c r="F416" i="20"/>
  <c r="F438" i="20"/>
  <c r="F454" i="20"/>
  <c r="F473" i="20"/>
  <c r="F502" i="20"/>
  <c r="F510" i="20"/>
  <c r="F529" i="20"/>
  <c r="F593" i="20"/>
  <c r="F648" i="20"/>
  <c r="F712" i="20"/>
  <c r="F215" i="20"/>
  <c r="F235" i="20"/>
  <c r="F251" i="20"/>
  <c r="F267" i="20"/>
  <c r="F283" i="20"/>
  <c r="F299" i="20"/>
  <c r="F315" i="20"/>
  <c r="F331" i="20"/>
  <c r="F347" i="20"/>
  <c r="F363" i="20"/>
  <c r="F379" i="20"/>
  <c r="F395" i="20"/>
  <c r="F411" i="20"/>
  <c r="F433" i="20"/>
  <c r="F449" i="20"/>
  <c r="F469" i="20"/>
  <c r="F498" i="20"/>
  <c r="F533" i="20"/>
  <c r="F597" i="20"/>
  <c r="F668" i="20"/>
  <c r="F736" i="20"/>
  <c r="F222" i="20"/>
  <c r="F238" i="20"/>
  <c r="F254" i="20"/>
  <c r="F270" i="20"/>
  <c r="F286" i="20"/>
  <c r="F302" i="20"/>
  <c r="F318" i="20"/>
  <c r="F334" i="20"/>
  <c r="F350" i="20"/>
  <c r="F366" i="20"/>
  <c r="F382" i="20"/>
  <c r="F398" i="20"/>
  <c r="F414" i="20"/>
  <c r="F436" i="20"/>
  <c r="F452" i="20"/>
  <c r="F465" i="20"/>
  <c r="F494" i="20"/>
  <c r="F513" i="20"/>
  <c r="F537" i="20"/>
  <c r="F601" i="20"/>
  <c r="F672" i="20"/>
  <c r="F732" i="20"/>
  <c r="F782" i="20"/>
  <c r="F237" i="20"/>
  <c r="F253" i="20"/>
  <c r="F269" i="20"/>
  <c r="F285" i="20"/>
  <c r="F301" i="20"/>
  <c r="F317" i="20"/>
  <c r="F337" i="20"/>
  <c r="F353" i="20"/>
  <c r="F369" i="20"/>
  <c r="F385" i="20"/>
  <c r="F401" i="20"/>
  <c r="F417" i="20"/>
  <c r="F439" i="20"/>
  <c r="F455" i="20"/>
  <c r="F474" i="20"/>
  <c r="F492" i="20"/>
  <c r="F573" i="20"/>
  <c r="F628" i="20"/>
  <c r="F692" i="20"/>
  <c r="F760" i="20"/>
  <c r="F814" i="20"/>
  <c r="F834" i="20"/>
  <c r="F939" i="20"/>
  <c r="F540" i="20"/>
  <c r="F556" i="20"/>
  <c r="F572" i="20"/>
  <c r="F588" i="20"/>
  <c r="F604" i="20"/>
  <c r="F620" i="20"/>
  <c r="F635" i="20"/>
  <c r="F651" i="20"/>
  <c r="F667" i="20"/>
  <c r="F683" i="20"/>
  <c r="F699" i="20"/>
  <c r="F715" i="20"/>
  <c r="F797" i="20"/>
  <c r="F830" i="20"/>
  <c r="F850" i="20"/>
  <c r="F866" i="20"/>
  <c r="F882" i="20"/>
  <c r="F903" i="20"/>
  <c r="F508" i="20"/>
  <c r="F524" i="20"/>
  <c r="F539" i="20"/>
  <c r="F555" i="20"/>
  <c r="F571" i="20"/>
  <c r="F587" i="20"/>
  <c r="F603" i="20"/>
  <c r="F619" i="20"/>
  <c r="F638" i="20"/>
  <c r="F654" i="20"/>
  <c r="F670" i="20"/>
  <c r="F686" i="20"/>
  <c r="F702" i="20"/>
  <c r="F718" i="20"/>
  <c r="F842" i="20"/>
  <c r="F947" i="20"/>
  <c r="F467" i="20"/>
  <c r="F483" i="20"/>
  <c r="F499" i="20"/>
  <c r="F515" i="20"/>
  <c r="F534" i="20"/>
  <c r="F550" i="20"/>
  <c r="F566" i="20"/>
  <c r="F582" i="20"/>
  <c r="F598" i="20"/>
  <c r="F614" i="20"/>
  <c r="F633" i="20"/>
  <c r="F649" i="20"/>
  <c r="F665" i="20"/>
  <c r="F681" i="20"/>
  <c r="F697" i="20"/>
  <c r="F713" i="20"/>
  <c r="F835" i="20"/>
  <c r="F855" i="20"/>
  <c r="F871" i="20"/>
  <c r="F887" i="20"/>
  <c r="F935" i="20"/>
  <c r="F857" i="20"/>
  <c r="F873" i="20"/>
  <c r="F889" i="20"/>
  <c r="F905" i="20"/>
  <c r="F921" i="20"/>
  <c r="F941" i="20"/>
  <c r="F957" i="20"/>
  <c r="F973" i="20"/>
  <c r="F989" i="20"/>
  <c r="F1005" i="20"/>
  <c r="F1021" i="20"/>
  <c r="F1040" i="20"/>
  <c r="F1056" i="20"/>
  <c r="F1072" i="20"/>
  <c r="F1088" i="20"/>
  <c r="F1104" i="20"/>
  <c r="F1120" i="20"/>
  <c r="F11" i="21"/>
  <c r="F27" i="21"/>
  <c r="F43" i="21"/>
  <c r="F59" i="21"/>
  <c r="F74" i="21"/>
  <c r="F840" i="20"/>
  <c r="F856" i="20"/>
  <c r="F872" i="20"/>
  <c r="F888" i="20"/>
  <c r="F904" i="20"/>
  <c r="F920" i="20"/>
  <c r="F936" i="20"/>
  <c r="F952" i="20"/>
  <c r="F968" i="20"/>
  <c r="F984" i="20"/>
  <c r="F1000" i="20"/>
  <c r="F1016" i="20"/>
  <c r="F1035" i="20"/>
  <c r="F1051" i="20"/>
  <c r="F1067" i="20"/>
  <c r="F1083" i="20"/>
  <c r="F1099" i="20"/>
  <c r="F1115" i="20"/>
  <c r="F1131" i="20"/>
  <c r="F22" i="21"/>
  <c r="F38" i="21"/>
  <c r="F54" i="21"/>
  <c r="F85" i="21"/>
  <c r="F979" i="20"/>
  <c r="F995" i="20"/>
  <c r="F1011" i="20"/>
  <c r="F1027" i="20"/>
  <c r="F1046" i="20"/>
  <c r="F1062" i="20"/>
  <c r="F1078" i="20"/>
  <c r="F1094" i="20"/>
  <c r="F1110" i="20"/>
  <c r="F1126" i="20"/>
  <c r="F17" i="21"/>
  <c r="F33" i="21"/>
  <c r="F49" i="21"/>
  <c r="F65" i="21"/>
  <c r="F78" i="21"/>
  <c r="F906" i="20"/>
  <c r="F922" i="20"/>
  <c r="F942" i="20"/>
  <c r="F958" i="20"/>
  <c r="F974" i="20"/>
  <c r="F990" i="20"/>
  <c r="F1006" i="20"/>
  <c r="F1022" i="20"/>
  <c r="F1045" i="20"/>
  <c r="F1061" i="20"/>
  <c r="F1077" i="20"/>
  <c r="F1093" i="20"/>
  <c r="F1109" i="20"/>
  <c r="F1125" i="20"/>
  <c r="F20" i="21"/>
  <c r="F36" i="21"/>
  <c r="F52" i="21"/>
  <c r="F82" i="21"/>
  <c r="F98" i="21"/>
  <c r="F114" i="21"/>
  <c r="F130" i="21"/>
  <c r="F146" i="21"/>
  <c r="F162" i="21"/>
  <c r="F178" i="21"/>
  <c r="F194" i="21"/>
  <c r="F210" i="21"/>
  <c r="F226" i="21"/>
  <c r="F242" i="21"/>
  <c r="F258" i="21"/>
  <c r="F274" i="21"/>
  <c r="F101" i="21"/>
  <c r="F117" i="21"/>
  <c r="F133" i="21"/>
  <c r="F149" i="21"/>
  <c r="F165" i="21"/>
  <c r="F181" i="21"/>
  <c r="F197" i="21"/>
  <c r="F213" i="21"/>
  <c r="F229" i="21"/>
  <c r="F245" i="21"/>
  <c r="F261" i="21"/>
  <c r="F72" i="21"/>
  <c r="F88" i="21"/>
  <c r="F104" i="21"/>
  <c r="F124" i="21"/>
  <c r="F140" i="21"/>
  <c r="F156" i="21"/>
  <c r="F172" i="21"/>
  <c r="F188" i="21"/>
  <c r="F204" i="21"/>
  <c r="F224" i="21"/>
  <c r="F240" i="21"/>
  <c r="F256" i="21"/>
  <c r="F272" i="21"/>
  <c r="F75" i="21"/>
  <c r="F91" i="21"/>
  <c r="F107" i="21"/>
  <c r="F123" i="21"/>
  <c r="F139" i="21"/>
  <c r="F155" i="21"/>
  <c r="F171" i="21"/>
  <c r="F187" i="21"/>
  <c r="F203" i="21"/>
  <c r="F219" i="21"/>
  <c r="F235" i="21"/>
  <c r="F251" i="21"/>
  <c r="F267" i="21"/>
  <c r="F281" i="21"/>
  <c r="F297" i="21"/>
  <c r="F313" i="21"/>
  <c r="F329" i="21"/>
  <c r="F345" i="21"/>
  <c r="F361" i="21"/>
  <c r="F377" i="21"/>
  <c r="F393" i="21"/>
  <c r="F409" i="21"/>
  <c r="F425" i="21"/>
  <c r="F441" i="21"/>
  <c r="F457" i="21"/>
  <c r="F473" i="21"/>
  <c r="F280" i="21"/>
  <c r="F296" i="21"/>
  <c r="F316" i="21"/>
  <c r="F332" i="21"/>
  <c r="F348" i="21"/>
  <c r="F364" i="21"/>
  <c r="F380" i="21"/>
  <c r="F396" i="21"/>
  <c r="F416" i="21"/>
  <c r="F432" i="21"/>
  <c r="F448" i="21"/>
  <c r="F464" i="21"/>
  <c r="F499" i="21"/>
  <c r="F287" i="21"/>
  <c r="F303" i="21"/>
  <c r="F319" i="21"/>
  <c r="F335" i="21"/>
  <c r="F351" i="21"/>
  <c r="F367" i="21"/>
  <c r="F383" i="21"/>
  <c r="F399" i="21"/>
  <c r="F415" i="21"/>
  <c r="F431" i="21"/>
  <c r="F447" i="21"/>
  <c r="F463" i="21"/>
  <c r="F487" i="21"/>
  <c r="F286" i="21"/>
  <c r="F302" i="21"/>
  <c r="F318" i="21"/>
  <c r="F334" i="21"/>
  <c r="F350" i="21"/>
  <c r="F366" i="21"/>
  <c r="F382" i="21"/>
  <c r="F398" i="21"/>
  <c r="F414" i="21"/>
  <c r="F430" i="21"/>
  <c r="F446" i="21"/>
  <c r="F462" i="21"/>
  <c r="F491" i="21"/>
  <c r="F484" i="21"/>
  <c r="F500" i="21"/>
  <c r="F520" i="21"/>
  <c r="F536" i="21"/>
  <c r="F552" i="21"/>
  <c r="F568" i="21"/>
  <c r="F584" i="21"/>
  <c r="F600" i="21"/>
  <c r="F620" i="21"/>
  <c r="F636" i="21"/>
  <c r="F652" i="21"/>
  <c r="F668" i="21"/>
  <c r="F694" i="21"/>
  <c r="F531" i="21"/>
  <c r="F547" i="21"/>
  <c r="F563" i="21"/>
  <c r="F579" i="21"/>
  <c r="F595" i="21"/>
  <c r="F611" i="21"/>
  <c r="F627" i="21"/>
  <c r="F643" i="21"/>
  <c r="F659" i="21"/>
  <c r="F671" i="21"/>
  <c r="F482" i="21"/>
  <c r="F498" i="21"/>
  <c r="F514" i="21"/>
  <c r="F530" i="21"/>
  <c r="F546" i="21"/>
  <c r="F562" i="21"/>
  <c r="F578" i="21"/>
  <c r="F594" i="21"/>
  <c r="F610" i="21"/>
  <c r="F626" i="21"/>
  <c r="F642" i="21"/>
  <c r="F658" i="21"/>
  <c r="F686" i="21"/>
  <c r="F489" i="21"/>
  <c r="F505" i="21"/>
  <c r="F521" i="21"/>
  <c r="F537" i="21"/>
  <c r="F553" i="21"/>
  <c r="F569" i="21"/>
  <c r="F585" i="21"/>
  <c r="F601" i="21"/>
  <c r="F617" i="21"/>
  <c r="F633" i="21"/>
  <c r="F649" i="21"/>
  <c r="F665" i="21"/>
  <c r="F675" i="21"/>
  <c r="F691" i="21"/>
  <c r="F707" i="21"/>
  <c r="F723" i="21"/>
  <c r="F739" i="21"/>
  <c r="F755" i="21"/>
  <c r="F771" i="21"/>
  <c r="F787" i="21"/>
  <c r="F803" i="21"/>
  <c r="F35" i="22"/>
  <c r="F710" i="21"/>
  <c r="F726" i="21"/>
  <c r="F742" i="21"/>
  <c r="F758" i="21"/>
  <c r="F774" i="21"/>
  <c r="F790" i="21"/>
  <c r="F806" i="21"/>
  <c r="F34" i="22"/>
  <c r="F681" i="21"/>
  <c r="F697" i="21"/>
  <c r="F713" i="21"/>
  <c r="F729" i="21"/>
  <c r="F745" i="21"/>
  <c r="F761" i="21"/>
  <c r="F777" i="21"/>
  <c r="F793" i="21"/>
  <c r="F688" i="21"/>
  <c r="F704" i="21"/>
  <c r="F724" i="21"/>
  <c r="F740" i="21"/>
  <c r="F756" i="21"/>
  <c r="F772" i="21"/>
  <c r="F788" i="21"/>
  <c r="F804" i="21"/>
  <c r="F48" i="22"/>
  <c r="F56" i="22"/>
  <c r="F64" i="22"/>
  <c r="F72" i="22"/>
  <c r="F80" i="22"/>
  <c r="F88" i="22"/>
  <c r="F106" i="22"/>
  <c r="F169" i="22"/>
  <c r="F136" i="22"/>
  <c r="F201" i="22"/>
  <c r="H294" i="22"/>
  <c r="H289" i="22"/>
  <c r="H196" i="22"/>
  <c r="H160" i="22"/>
  <c r="H136" i="22"/>
  <c r="H754" i="21"/>
  <c r="H690" i="21"/>
  <c r="H751" i="21"/>
  <c r="H687" i="21"/>
  <c r="H768" i="21"/>
  <c r="H700" i="21"/>
  <c r="H60" i="22"/>
  <c r="H781" i="21"/>
  <c r="H717" i="21"/>
  <c r="H659" i="21"/>
  <c r="H595" i="21"/>
  <c r="H531" i="21"/>
  <c r="H676" i="21"/>
  <c r="H616" i="21"/>
  <c r="H548" i="21"/>
  <c r="H480" i="21"/>
  <c r="H625" i="21"/>
  <c r="H561" i="21"/>
  <c r="H654" i="21"/>
  <c r="H590" i="21"/>
  <c r="H526" i="21"/>
  <c r="H472" i="21"/>
  <c r="H404" i="21"/>
  <c r="H340" i="21"/>
  <c r="H497" i="21"/>
  <c r="H417" i="21"/>
  <c r="H353" i="21"/>
  <c r="H289" i="21"/>
  <c r="H438" i="21"/>
  <c r="H374" i="21"/>
  <c r="H310" i="21"/>
  <c r="H455" i="21"/>
  <c r="H391" i="21"/>
  <c r="H327" i="21"/>
  <c r="H261" i="21"/>
  <c r="H197" i="21"/>
  <c r="H133" i="21"/>
  <c r="H69" i="21"/>
  <c r="H182" i="21"/>
  <c r="H102" i="21"/>
  <c r="H231" i="21"/>
  <c r="H135" i="21"/>
  <c r="H248" i="21"/>
  <c r="H164" i="21"/>
  <c r="H66" i="21"/>
  <c r="H1111" i="20"/>
  <c r="H1028" i="20"/>
  <c r="H932" i="20"/>
  <c r="H31" i="21"/>
  <c r="H1076" i="20"/>
  <c r="H977" i="20"/>
  <c r="H16" i="21"/>
  <c r="H1057" i="20"/>
  <c r="H954" i="20"/>
  <c r="H870" i="20"/>
  <c r="H29" i="21"/>
  <c r="H1058" i="20"/>
  <c r="H975" i="20"/>
  <c r="H895" i="20"/>
  <c r="H703" i="20"/>
  <c r="H624" i="20"/>
  <c r="H544" i="20"/>
  <c r="H941" i="20"/>
  <c r="H797" i="20"/>
  <c r="H652" i="20"/>
  <c r="H557" i="20"/>
  <c r="H832" i="20"/>
  <c r="H649" i="20"/>
  <c r="H550" i="20"/>
  <c r="H856" i="20"/>
  <c r="H583" i="20"/>
  <c r="H433" i="20"/>
  <c r="H347" i="20"/>
  <c r="H267" i="20"/>
  <c r="H531" i="20"/>
  <c r="H408" i="20"/>
  <c r="H328" i="20"/>
  <c r="H232" i="20"/>
  <c r="H504" i="20"/>
  <c r="H539" i="20"/>
  <c r="L58" i="20"/>
  <c r="L66" i="20"/>
  <c r="L114" i="20"/>
  <c r="L138" i="20"/>
  <c r="L72" i="20"/>
  <c r="L128" i="20"/>
  <c r="L144" i="20"/>
  <c r="L21" i="20"/>
  <c r="AC11" i="39" s="1"/>
  <c r="AD11" i="39" s="1"/>
  <c r="L29" i="20"/>
  <c r="AC19" i="39" s="1"/>
  <c r="AD19" i="39" s="1"/>
  <c r="L57" i="20"/>
  <c r="L65" i="20"/>
  <c r="L85" i="20"/>
  <c r="AC75" i="39" s="1"/>
  <c r="AD75" i="39" s="1"/>
  <c r="L93" i="20"/>
  <c r="L121" i="20"/>
  <c r="L129" i="20"/>
  <c r="L149" i="20"/>
  <c r="L154" i="20"/>
  <c r="L162" i="20"/>
  <c r="L170" i="20"/>
  <c r="L178" i="20"/>
  <c r="L186" i="20"/>
  <c r="L194" i="20"/>
  <c r="L202" i="20"/>
  <c r="L19" i="20"/>
  <c r="AC9" i="39" s="1"/>
  <c r="AD9" i="39" s="1"/>
  <c r="L27" i="20"/>
  <c r="AC17" i="39" s="1"/>
  <c r="AD17" i="39" s="1"/>
  <c r="L35" i="20"/>
  <c r="AC25" i="39" s="1"/>
  <c r="AD25" i="39" s="1"/>
  <c r="L43" i="20"/>
  <c r="AC33" i="39" s="1"/>
  <c r="AD33" i="39" s="1"/>
  <c r="L51" i="20"/>
  <c r="AC41" i="39" s="1"/>
  <c r="AD41" i="39" s="1"/>
  <c r="L59" i="20"/>
  <c r="L67" i="20"/>
  <c r="L75" i="20"/>
  <c r="L83" i="20"/>
  <c r="L91" i="20"/>
  <c r="L99" i="20"/>
  <c r="L107" i="20"/>
  <c r="L115" i="20"/>
  <c r="L123" i="20"/>
  <c r="L131" i="20"/>
  <c r="L139" i="20"/>
  <c r="L147" i="20"/>
  <c r="L155" i="20"/>
  <c r="L163" i="20"/>
  <c r="L171" i="20"/>
  <c r="L179" i="20"/>
  <c r="L187" i="20"/>
  <c r="L195" i="20"/>
  <c r="L203" i="20"/>
  <c r="L216" i="20"/>
  <c r="AC206" i="39" s="1"/>
  <c r="AD206" i="39" s="1"/>
  <c r="L743" i="20"/>
  <c r="AC733" i="39" s="1"/>
  <c r="AD733" i="39" s="1"/>
  <c r="L787" i="20"/>
  <c r="AC777" i="39" s="1"/>
  <c r="AD777" i="39" s="1"/>
  <c r="L792" i="20"/>
  <c r="AC782" i="39" s="1"/>
  <c r="AD782" i="39" s="1"/>
  <c r="L217" i="20"/>
  <c r="AC207" i="39" s="1"/>
  <c r="AD207" i="39" s="1"/>
  <c r="L739" i="20"/>
  <c r="AC729" i="39" s="1"/>
  <c r="AD729" i="39" s="1"/>
  <c r="L749" i="20"/>
  <c r="AC739" i="39" s="1"/>
  <c r="AD739" i="39" s="1"/>
  <c r="L771" i="20"/>
  <c r="AC761" i="39" s="1"/>
  <c r="AD761" i="39" s="1"/>
  <c r="L781" i="20"/>
  <c r="AC771" i="39" s="1"/>
  <c r="AD771" i="39" s="1"/>
  <c r="L735" i="20"/>
  <c r="AC725" i="39" s="1"/>
  <c r="AD725" i="39" s="1"/>
  <c r="L745" i="20"/>
  <c r="AC735" i="39" s="1"/>
  <c r="AD735" i="39" s="1"/>
  <c r="L767" i="20"/>
  <c r="AC757" i="39" s="1"/>
  <c r="AD757" i="39" s="1"/>
  <c r="L777" i="20"/>
  <c r="AC767" i="39" s="1"/>
  <c r="AD767" i="39" s="1"/>
  <c r="L215" i="20"/>
  <c r="AC205" i="39" s="1"/>
  <c r="AD205" i="39" s="1"/>
  <c r="L757" i="20"/>
  <c r="AC747" i="39" s="1"/>
  <c r="AD747" i="39" s="1"/>
  <c r="L779" i="20"/>
  <c r="AC769" i="39" s="1"/>
  <c r="AD769" i="39" s="1"/>
  <c r="L788" i="20"/>
  <c r="AC778" i="39" s="1"/>
  <c r="AD778" i="39" s="1"/>
  <c r="L798" i="20"/>
  <c r="AC788" i="39" s="1"/>
  <c r="AD788" i="39" s="1"/>
  <c r="L827" i="20"/>
  <c r="AC817" i="39" s="1"/>
  <c r="AD817" i="39" s="1"/>
  <c r="L793" i="20"/>
  <c r="AC783" i="39" s="1"/>
  <c r="AD783" i="39" s="1"/>
  <c r="L20" i="22"/>
  <c r="L113" i="22"/>
  <c r="L24" i="22"/>
  <c r="L101" i="22"/>
  <c r="L126" i="22"/>
  <c r="L47" i="22"/>
  <c r="L51" i="22"/>
  <c r="L61" i="22"/>
  <c r="L65" i="22"/>
  <c r="L79" i="22"/>
  <c r="L83" i="22"/>
  <c r="L103" i="22"/>
  <c r="L111" i="22"/>
  <c r="L119" i="22"/>
  <c r="L123" i="22"/>
  <c r="L138" i="22"/>
  <c r="L170" i="22"/>
  <c r="L19" i="22"/>
  <c r="L46" i="22"/>
  <c r="L54" i="22"/>
  <c r="L62" i="22"/>
  <c r="L70" i="22"/>
  <c r="L78" i="22"/>
  <c r="L86" i="22"/>
  <c r="L11" i="22"/>
  <c r="L21" i="22"/>
  <c r="L30" i="22"/>
  <c r="L99" i="22"/>
  <c r="L107" i="22"/>
  <c r="L110" i="22"/>
  <c r="L137" i="22"/>
  <c r="L139" i="22"/>
  <c r="L159" i="22"/>
  <c r="L98" i="22"/>
  <c r="L163" i="22"/>
  <c r="L125" i="22"/>
  <c r="L151" i="22"/>
  <c r="L184" i="22"/>
  <c r="L186" i="22"/>
  <c r="L192" i="22"/>
  <c r="L227" i="22"/>
  <c r="L206" i="22"/>
  <c r="L156" i="22"/>
  <c r="L181" i="22"/>
  <c r="L210" i="22"/>
  <c r="L218" i="22"/>
  <c r="L226" i="22"/>
  <c r="L238" i="22"/>
  <c r="L278" i="22"/>
  <c r="L282" i="22"/>
  <c r="L286" i="22"/>
  <c r="L290" i="22"/>
  <c r="L277" i="22"/>
  <c r="L293" i="22"/>
  <c r="L237" i="22"/>
  <c r="L292" i="22"/>
  <c r="L296" i="22"/>
  <c r="L300" i="22"/>
  <c r="L231" i="22"/>
  <c r="L239" i="22"/>
  <c r="L252" i="22"/>
  <c r="L301" i="22"/>
  <c r="L260" i="22"/>
  <c r="L98" i="20"/>
  <c r="L122" i="20"/>
  <c r="L56" i="20"/>
  <c r="L80" i="20"/>
  <c r="L104" i="20"/>
  <c r="L214" i="20"/>
  <c r="AC204" i="39" s="1"/>
  <c r="AD204" i="39" s="1"/>
  <c r="L37" i="20"/>
  <c r="AC27" i="39" s="1"/>
  <c r="AD27" i="39" s="1"/>
  <c r="L45" i="20"/>
  <c r="AC35" i="39" s="1"/>
  <c r="AD35" i="39" s="1"/>
  <c r="L73" i="20"/>
  <c r="L81" i="20"/>
  <c r="L101" i="20"/>
  <c r="L109" i="20"/>
  <c r="L137" i="20"/>
  <c r="L145" i="20"/>
  <c r="L160" i="20"/>
  <c r="L168" i="20"/>
  <c r="L176" i="20"/>
  <c r="L184" i="20"/>
  <c r="L192" i="20"/>
  <c r="L200" i="20"/>
  <c r="L208" i="20"/>
  <c r="AC198" i="39" s="1"/>
  <c r="AD198" i="39" s="1"/>
  <c r="L157" i="20"/>
  <c r="L165" i="20"/>
  <c r="L173" i="20"/>
  <c r="L181" i="20"/>
  <c r="L189" i="20"/>
  <c r="L197" i="20"/>
  <c r="L205" i="20"/>
  <c r="L737" i="20"/>
  <c r="AC727" i="39" s="1"/>
  <c r="AD727" i="39" s="1"/>
  <c r="L759" i="20"/>
  <c r="AC749" i="39" s="1"/>
  <c r="AD749" i="39" s="1"/>
  <c r="L733" i="20"/>
  <c r="AC723" i="39" s="1"/>
  <c r="AD723" i="39" s="1"/>
  <c r="L765" i="20"/>
  <c r="AC755" i="39" s="1"/>
  <c r="AD755" i="39" s="1"/>
  <c r="L800" i="20"/>
  <c r="AC790" i="39" s="1"/>
  <c r="AD790" i="39" s="1"/>
  <c r="L824" i="20"/>
  <c r="AC814" i="39" s="1"/>
  <c r="AD814" i="39" s="1"/>
  <c r="L761" i="20"/>
  <c r="AC751" i="39" s="1"/>
  <c r="AD751" i="39" s="1"/>
  <c r="L796" i="20"/>
  <c r="AC786" i="39" s="1"/>
  <c r="AD786" i="39" s="1"/>
  <c r="L731" i="20"/>
  <c r="AC721" i="39" s="1"/>
  <c r="AD721" i="39" s="1"/>
  <c r="L773" i="20"/>
  <c r="AC763" i="39" s="1"/>
  <c r="AD763" i="39" s="1"/>
  <c r="L795" i="20"/>
  <c r="AC785" i="39" s="1"/>
  <c r="AD785" i="39" s="1"/>
  <c r="L826" i="20"/>
  <c r="AC816" i="39" s="1"/>
  <c r="AD816" i="39" s="1"/>
  <c r="L736" i="20"/>
  <c r="AC726" i="39" s="1"/>
  <c r="AD726" i="39" s="1"/>
  <c r="L744" i="20"/>
  <c r="AC734" i="39" s="1"/>
  <c r="AD734" i="39" s="1"/>
  <c r="L752" i="20"/>
  <c r="AC742" i="39" s="1"/>
  <c r="AD742" i="39" s="1"/>
  <c r="L760" i="20"/>
  <c r="AC750" i="39" s="1"/>
  <c r="AD750" i="39" s="1"/>
  <c r="L768" i="20"/>
  <c r="AC758" i="39" s="1"/>
  <c r="AD758" i="39" s="1"/>
  <c r="L776" i="20"/>
  <c r="AC766" i="39" s="1"/>
  <c r="AD766" i="39" s="1"/>
  <c r="L806" i="20"/>
  <c r="AC796" i="39" s="1"/>
  <c r="AD796" i="39" s="1"/>
  <c r="L819" i="20"/>
  <c r="AC809" i="39" s="1"/>
  <c r="AD809" i="39" s="1"/>
  <c r="L822" i="20"/>
  <c r="AC812" i="39" s="1"/>
  <c r="AD812" i="39" s="1"/>
  <c r="L785" i="20"/>
  <c r="AC775" i="39" s="1"/>
  <c r="AD775" i="39" s="1"/>
  <c r="L12" i="22"/>
  <c r="L16" i="22"/>
  <c r="L109" i="22"/>
  <c r="L31" i="22"/>
  <c r="L130" i="22"/>
  <c r="L55" i="22"/>
  <c r="L59" i="22"/>
  <c r="L69" i="22"/>
  <c r="L73" i="22"/>
  <c r="L87" i="22"/>
  <c r="L91" i="22"/>
  <c r="L146" i="22"/>
  <c r="L178" i="22"/>
  <c r="L27" i="22"/>
  <c r="L48" i="22"/>
  <c r="L56" i="22"/>
  <c r="L64" i="22"/>
  <c r="L72" i="22"/>
  <c r="L80" i="22"/>
  <c r="L88" i="22"/>
  <c r="L115" i="22"/>
  <c r="L13" i="22"/>
  <c r="L22" i="22"/>
  <c r="L122" i="22"/>
  <c r="L102" i="22"/>
  <c r="L175" i="22"/>
  <c r="L161" i="22"/>
  <c r="L135" i="22"/>
  <c r="L165" i="22"/>
  <c r="L199" i="22"/>
  <c r="L187" i="22"/>
  <c r="L207" i="22"/>
  <c r="L148" i="22"/>
  <c r="L200" i="22"/>
  <c r="L212" i="22"/>
  <c r="L220" i="22"/>
  <c r="L228" i="22"/>
  <c r="L234" i="22"/>
  <c r="L240" i="22"/>
  <c r="L294" i="22"/>
  <c r="L298" i="22"/>
  <c r="L245" i="22"/>
  <c r="L249" i="22"/>
  <c r="L253" i="22"/>
  <c r="L257" i="22"/>
  <c r="L261" i="22"/>
  <c r="L265" i="22"/>
  <c r="L281" i="22"/>
  <c r="L297" i="22"/>
  <c r="L244" i="22"/>
  <c r="L248" i="22"/>
  <c r="L256" i="22"/>
  <c r="L305" i="22"/>
  <c r="L264" i="22"/>
  <c r="L272" i="22"/>
  <c r="L82" i="20"/>
  <c r="L106" i="20"/>
  <c r="L146" i="20"/>
  <c r="L24" i="20"/>
  <c r="AC14" i="39" s="1"/>
  <c r="AD14" i="39" s="1"/>
  <c r="L40" i="20"/>
  <c r="AC30" i="39" s="1"/>
  <c r="AD30" i="39" s="1"/>
  <c r="L64" i="20"/>
  <c r="L88" i="20"/>
  <c r="AC78" i="39" s="1"/>
  <c r="AD78" i="39" s="1"/>
  <c r="L120" i="20"/>
  <c r="L136" i="20"/>
  <c r="L25" i="20"/>
  <c r="AC15" i="39" s="1"/>
  <c r="AD15" i="39" s="1"/>
  <c r="L33" i="20"/>
  <c r="AC23" i="39" s="1"/>
  <c r="AD23" i="39" s="1"/>
  <c r="L53" i="20"/>
  <c r="L61" i="20"/>
  <c r="L89" i="20"/>
  <c r="L97" i="20"/>
  <c r="L117" i="20"/>
  <c r="L125" i="20"/>
  <c r="L158" i="20"/>
  <c r="L166" i="20"/>
  <c r="L174" i="20"/>
  <c r="L182" i="20"/>
  <c r="L190" i="20"/>
  <c r="L198" i="20"/>
  <c r="L206" i="20"/>
  <c r="L212" i="20"/>
  <c r="AC202" i="39" s="1"/>
  <c r="AD202" i="39" s="1"/>
  <c r="L23" i="20"/>
  <c r="AC13" i="39" s="1"/>
  <c r="AD13" i="39" s="1"/>
  <c r="L31" i="20"/>
  <c r="AC21" i="39" s="1"/>
  <c r="AD21" i="39" s="1"/>
  <c r="L39" i="20"/>
  <c r="AC29" i="39" s="1"/>
  <c r="AD29" i="39" s="1"/>
  <c r="L47" i="20"/>
  <c r="AC37" i="39" s="1"/>
  <c r="AD37" i="39" s="1"/>
  <c r="L55" i="20"/>
  <c r="L63" i="20"/>
  <c r="L71" i="20"/>
  <c r="L79" i="20"/>
  <c r="L87" i="20"/>
  <c r="AC77" i="39" s="1"/>
  <c r="AD77" i="39" s="1"/>
  <c r="L95" i="20"/>
  <c r="L103" i="20"/>
  <c r="L111" i="20"/>
  <c r="L119" i="20"/>
  <c r="L127" i="20"/>
  <c r="L135" i="20"/>
  <c r="L143" i="20"/>
  <c r="L151" i="20"/>
  <c r="L159" i="20"/>
  <c r="L167" i="20"/>
  <c r="L175" i="20"/>
  <c r="L183" i="20"/>
  <c r="L191" i="20"/>
  <c r="L199" i="20"/>
  <c r="L207" i="20"/>
  <c r="L753" i="20"/>
  <c r="AC743" i="39" s="1"/>
  <c r="AD743" i="39" s="1"/>
  <c r="L775" i="20"/>
  <c r="AC765" i="39" s="1"/>
  <c r="AD765" i="39" s="1"/>
  <c r="L786" i="20"/>
  <c r="AC776" i="39" s="1"/>
  <c r="AD776" i="39" s="1"/>
  <c r="L213" i="20"/>
  <c r="AC203" i="39" s="1"/>
  <c r="AD203" i="39" s="1"/>
  <c r="L730" i="20"/>
  <c r="AC720" i="39" s="1"/>
  <c r="AD720" i="39" s="1"/>
  <c r="L746" i="20"/>
  <c r="AC736" i="39" s="1"/>
  <c r="AD736" i="39" s="1"/>
  <c r="L762" i="20"/>
  <c r="AC752" i="39" s="1"/>
  <c r="AD752" i="39" s="1"/>
  <c r="L778" i="20"/>
  <c r="AC768" i="39" s="1"/>
  <c r="AD768" i="39" s="1"/>
  <c r="L816" i="20"/>
  <c r="AC806" i="39" s="1"/>
  <c r="AD806" i="39" s="1"/>
  <c r="L742" i="20"/>
  <c r="AC732" i="39" s="1"/>
  <c r="AD732" i="39" s="1"/>
  <c r="L758" i="20"/>
  <c r="AC748" i="39" s="1"/>
  <c r="AD748" i="39" s="1"/>
  <c r="L774" i="20"/>
  <c r="AC764" i="39" s="1"/>
  <c r="AD764" i="39" s="1"/>
  <c r="L211" i="20"/>
  <c r="AC201" i="39" s="1"/>
  <c r="AD201" i="39" s="1"/>
  <c r="L747" i="20"/>
  <c r="AC737" i="39" s="1"/>
  <c r="AD737" i="39" s="1"/>
  <c r="L812" i="20"/>
  <c r="AC802" i="39" s="1"/>
  <c r="AD802" i="39" s="1"/>
  <c r="L820" i="20"/>
  <c r="AC810" i="39" s="1"/>
  <c r="AD810" i="39" s="1"/>
  <c r="L828" i="20"/>
  <c r="AC818" i="39" s="1"/>
  <c r="AD818" i="39" s="1"/>
  <c r="L802" i="20"/>
  <c r="AC792" i="39" s="1"/>
  <c r="AD792" i="39" s="1"/>
  <c r="L810" i="20"/>
  <c r="AC800" i="39" s="1"/>
  <c r="AD800" i="39" s="1"/>
  <c r="L803" i="20"/>
  <c r="AC793" i="39" s="1"/>
  <c r="AD793" i="39" s="1"/>
  <c r="L814" i="20"/>
  <c r="AC804" i="39" s="1"/>
  <c r="AD804" i="39" s="1"/>
  <c r="L801" i="20"/>
  <c r="AC791" i="39" s="1"/>
  <c r="AD791" i="39" s="1"/>
  <c r="L817" i="20"/>
  <c r="AC807" i="39" s="1"/>
  <c r="AD807" i="39" s="1"/>
  <c r="L825" i="20"/>
  <c r="AC815" i="39" s="1"/>
  <c r="AD815" i="39" s="1"/>
  <c r="L36" i="22"/>
  <c r="L97" i="22"/>
  <c r="L40" i="22"/>
  <c r="L15" i="22"/>
  <c r="L39" i="22"/>
  <c r="L9" i="22"/>
  <c r="L45" i="22"/>
  <c r="L49" i="22"/>
  <c r="L63" i="22"/>
  <c r="L67" i="22"/>
  <c r="L77" i="22"/>
  <c r="L81" i="22"/>
  <c r="L154" i="22"/>
  <c r="L42" i="22"/>
  <c r="L50" i="22"/>
  <c r="L58" i="22"/>
  <c r="L66" i="22"/>
  <c r="L74" i="22"/>
  <c r="L82" i="22"/>
  <c r="L90" i="22"/>
  <c r="L116" i="22"/>
  <c r="L117" i="22"/>
  <c r="L127" i="22"/>
  <c r="L14" i="22"/>
  <c r="L37" i="22"/>
  <c r="L94" i="22"/>
  <c r="L169" i="22"/>
  <c r="L171" i="22"/>
  <c r="L141" i="22"/>
  <c r="L157" i="22"/>
  <c r="L185" i="22"/>
  <c r="L114" i="22"/>
  <c r="L147" i="22"/>
  <c r="L124" i="22"/>
  <c r="L149" i="22"/>
  <c r="L193" i="22"/>
  <c r="L205" i="22"/>
  <c r="L197" i="22"/>
  <c r="L140" i="22"/>
  <c r="L172" i="22"/>
  <c r="L189" i="22"/>
  <c r="L202" i="22"/>
  <c r="L190" i="22"/>
  <c r="L223" i="22"/>
  <c r="L214" i="22"/>
  <c r="L222" i="22"/>
  <c r="L230" i="22"/>
  <c r="L236" i="22"/>
  <c r="L269" i="22"/>
  <c r="L285" i="22"/>
  <c r="L233" i="22"/>
  <c r="L241" i="22"/>
  <c r="L268" i="22"/>
  <c r="L26" i="20"/>
  <c r="AC16" i="39" s="1"/>
  <c r="AD16" i="39" s="1"/>
  <c r="L34" i="20"/>
  <c r="AC24" i="39" s="1"/>
  <c r="AD24" i="39" s="1"/>
  <c r="L50" i="20"/>
  <c r="AC40" i="39" s="1"/>
  <c r="AD40" i="39" s="1"/>
  <c r="L90" i="20"/>
  <c r="L130" i="20"/>
  <c r="L32" i="20"/>
  <c r="AC22" i="39" s="1"/>
  <c r="AD22" i="39" s="1"/>
  <c r="L48" i="20"/>
  <c r="AC38" i="39" s="1"/>
  <c r="AD38" i="39" s="1"/>
  <c r="L96" i="20"/>
  <c r="L112" i="20"/>
  <c r="L152" i="20"/>
  <c r="L210" i="20"/>
  <c r="AC200" i="39" s="1"/>
  <c r="AD200" i="39" s="1"/>
  <c r="L41" i="20"/>
  <c r="AC31" i="39" s="1"/>
  <c r="AD31" i="39" s="1"/>
  <c r="L49" i="20"/>
  <c r="AC39" i="39" s="1"/>
  <c r="AD39" i="39" s="1"/>
  <c r="L69" i="20"/>
  <c r="L77" i="20"/>
  <c r="L105" i="20"/>
  <c r="L113" i="20"/>
  <c r="L133" i="20"/>
  <c r="L141" i="20"/>
  <c r="L156" i="20"/>
  <c r="L164" i="20"/>
  <c r="L172" i="20"/>
  <c r="L180" i="20"/>
  <c r="L188" i="20"/>
  <c r="L196" i="20"/>
  <c r="L204" i="20"/>
  <c r="L161" i="20"/>
  <c r="L169" i="20"/>
  <c r="L177" i="20"/>
  <c r="L185" i="20"/>
  <c r="L193" i="20"/>
  <c r="L201" i="20"/>
  <c r="L769" i="20"/>
  <c r="AC759" i="39" s="1"/>
  <c r="AD759" i="39" s="1"/>
  <c r="L755" i="20"/>
  <c r="AC745" i="39" s="1"/>
  <c r="AD745" i="39" s="1"/>
  <c r="L784" i="20"/>
  <c r="AC774" i="39" s="1"/>
  <c r="AD774" i="39" s="1"/>
  <c r="L808" i="20"/>
  <c r="AC798" i="39" s="1"/>
  <c r="AD798" i="39" s="1"/>
  <c r="L751" i="20"/>
  <c r="AC741" i="39" s="1"/>
  <c r="AD741" i="39" s="1"/>
  <c r="L741" i="20"/>
  <c r="AC731" i="39" s="1"/>
  <c r="AD731" i="39" s="1"/>
  <c r="L763" i="20"/>
  <c r="AC753" i="39" s="1"/>
  <c r="AD753" i="39" s="1"/>
  <c r="L794" i="20"/>
  <c r="AC784" i="39" s="1"/>
  <c r="AD784" i="39" s="1"/>
  <c r="L804" i="20"/>
  <c r="AC794" i="39" s="1"/>
  <c r="AD794" i="39" s="1"/>
  <c r="L818" i="20"/>
  <c r="AC808" i="39" s="1"/>
  <c r="AD808" i="39" s="1"/>
  <c r="L732" i="20"/>
  <c r="AC722" i="39" s="1"/>
  <c r="AD722" i="39" s="1"/>
  <c r="L740" i="20"/>
  <c r="AC730" i="39" s="1"/>
  <c r="AD730" i="39" s="1"/>
  <c r="L748" i="20"/>
  <c r="AC738" i="39" s="1"/>
  <c r="AD738" i="39" s="1"/>
  <c r="L756" i="20"/>
  <c r="AC746" i="39" s="1"/>
  <c r="AD746" i="39" s="1"/>
  <c r="L764" i="20"/>
  <c r="AC754" i="39" s="1"/>
  <c r="AD754" i="39" s="1"/>
  <c r="L772" i="20"/>
  <c r="AC762" i="39" s="1"/>
  <c r="AD762" i="39" s="1"/>
  <c r="L780" i="20"/>
  <c r="AC770" i="39" s="1"/>
  <c r="AD770" i="39" s="1"/>
  <c r="L782" i="20"/>
  <c r="AC772" i="39" s="1"/>
  <c r="AD772" i="39" s="1"/>
  <c r="L790" i="20"/>
  <c r="AC780" i="39" s="1"/>
  <c r="AD780" i="39" s="1"/>
  <c r="L811" i="20"/>
  <c r="AC801" i="39" s="1"/>
  <c r="AD801" i="39" s="1"/>
  <c r="L809" i="20"/>
  <c r="AC799" i="39" s="1"/>
  <c r="AD799" i="39" s="1"/>
  <c r="L28" i="22"/>
  <c r="L10" i="22"/>
  <c r="L105" i="22"/>
  <c r="L32" i="22"/>
  <c r="L93" i="22"/>
  <c r="L23" i="22"/>
  <c r="L43" i="22"/>
  <c r="L53" i="22"/>
  <c r="L57" i="22"/>
  <c r="L71" i="22"/>
  <c r="L75" i="22"/>
  <c r="L85" i="22"/>
  <c r="L89" i="22"/>
  <c r="L95" i="22"/>
  <c r="L121" i="22"/>
  <c r="L162" i="22"/>
  <c r="L35" i="22"/>
  <c r="L44" i="22"/>
  <c r="L52" i="22"/>
  <c r="L60" i="22"/>
  <c r="L68" i="22"/>
  <c r="L76" i="22"/>
  <c r="L84" i="22"/>
  <c r="L29" i="22"/>
  <c r="L38" i="22"/>
  <c r="L118" i="22"/>
  <c r="L153" i="22"/>
  <c r="L155" i="22"/>
  <c r="L182" i="22"/>
  <c r="L143" i="22"/>
  <c r="L173" i="22"/>
  <c r="L106" i="22"/>
  <c r="L129" i="22"/>
  <c r="L131" i="22"/>
  <c r="L145" i="22"/>
  <c r="L177" i="22"/>
  <c r="L198" i="22"/>
  <c r="L133" i="22"/>
  <c r="L167" i="22"/>
  <c r="L183" i="22"/>
  <c r="L219" i="22"/>
  <c r="L215" i="22"/>
  <c r="L132" i="22"/>
  <c r="L164" i="22"/>
  <c r="L203" i="22"/>
  <c r="L191" i="22"/>
  <c r="L201" i="22"/>
  <c r="L211" i="22"/>
  <c r="L267" i="22"/>
  <c r="L271" i="22"/>
  <c r="L275" i="22"/>
  <c r="L279" i="22"/>
  <c r="L283" i="22"/>
  <c r="L287" i="22"/>
  <c r="L291" i="22"/>
  <c r="L295" i="22"/>
  <c r="L299" i="22"/>
  <c r="L216" i="22"/>
  <c r="L224" i="22"/>
  <c r="L232" i="22"/>
  <c r="L242" i="22"/>
  <c r="L246" i="22"/>
  <c r="L250" i="22"/>
  <c r="L254" i="22"/>
  <c r="L258" i="22"/>
  <c r="L262" i="22"/>
  <c r="L266" i="22"/>
  <c r="L270" i="22"/>
  <c r="L274" i="22"/>
  <c r="L273" i="22"/>
  <c r="L289" i="22"/>
  <c r="L235" i="22"/>
  <c r="L276" i="22"/>
  <c r="L280" i="22"/>
  <c r="L284" i="22"/>
  <c r="L288" i="22"/>
  <c r="L303" i="22"/>
  <c r="L307" i="22"/>
  <c r="E16" i="14"/>
  <c r="F25" i="20"/>
  <c r="F41" i="20"/>
  <c r="F57" i="20"/>
  <c r="F73" i="20"/>
  <c r="F89" i="20"/>
  <c r="F105" i="20"/>
  <c r="F121" i="20"/>
  <c r="F137" i="20"/>
  <c r="F153" i="20"/>
  <c r="F232" i="20"/>
  <c r="F248" i="20"/>
  <c r="F264" i="20"/>
  <c r="F280" i="20"/>
  <c r="F296" i="20"/>
  <c r="F312" i="20"/>
  <c r="F328" i="20"/>
  <c r="F344" i="20"/>
  <c r="F360" i="20"/>
  <c r="F376" i="20"/>
  <c r="F392" i="20"/>
  <c r="F408" i="20"/>
  <c r="F430" i="20"/>
  <c r="F446" i="20"/>
  <c r="F470" i="20"/>
  <c r="F488" i="20"/>
  <c r="F505" i="20"/>
  <c r="F518" i="20"/>
  <c r="F561" i="20"/>
  <c r="F625" i="20"/>
  <c r="F680" i="20"/>
  <c r="F756" i="20"/>
  <c r="F227" i="20"/>
  <c r="F243" i="20"/>
  <c r="F259" i="20"/>
  <c r="F275" i="20"/>
  <c r="F291" i="20"/>
  <c r="F307" i="20"/>
  <c r="F323" i="20"/>
  <c r="F339" i="20"/>
  <c r="F355" i="20"/>
  <c r="F371" i="20"/>
  <c r="F387" i="20"/>
  <c r="F403" i="20"/>
  <c r="F419" i="20"/>
  <c r="F441" i="20"/>
  <c r="F466" i="20"/>
  <c r="F484" i="20"/>
  <c r="F501" i="20"/>
  <c r="F565" i="20"/>
  <c r="F636" i="20"/>
  <c r="F700" i="20"/>
  <c r="F768" i="20"/>
  <c r="F230" i="20"/>
  <c r="F246" i="20"/>
  <c r="F262" i="20"/>
  <c r="F278" i="20"/>
  <c r="F294" i="20"/>
  <c r="F310" i="20"/>
  <c r="F326" i="20"/>
  <c r="F342" i="20"/>
  <c r="F358" i="20"/>
  <c r="F374" i="20"/>
  <c r="F390" i="20"/>
  <c r="F406" i="20"/>
  <c r="F428" i="20"/>
  <c r="F444" i="20"/>
  <c r="F462" i="20"/>
  <c r="F480" i="20"/>
  <c r="F497" i="20"/>
  <c r="F521" i="20"/>
  <c r="F569" i="20"/>
  <c r="F640" i="20"/>
  <c r="F704" i="20"/>
  <c r="F764" i="20"/>
  <c r="F229" i="20"/>
  <c r="F245" i="20"/>
  <c r="F261" i="20"/>
  <c r="F277" i="20"/>
  <c r="F293" i="20"/>
  <c r="F309" i="20"/>
  <c r="F329" i="20"/>
  <c r="F345" i="20"/>
  <c r="F361" i="20"/>
  <c r="F377" i="20"/>
  <c r="F393" i="20"/>
  <c r="F409" i="20"/>
  <c r="F431" i="20"/>
  <c r="F447" i="20"/>
  <c r="F460" i="20"/>
  <c r="F477" i="20"/>
  <c r="F541" i="20"/>
  <c r="F605" i="20"/>
  <c r="F660" i="20"/>
  <c r="F724" i="20"/>
  <c r="F798" i="20"/>
  <c r="F831" i="20"/>
  <c r="F899" i="20"/>
  <c r="F532" i="20"/>
  <c r="F548" i="20"/>
  <c r="F564" i="20"/>
  <c r="F580" i="20"/>
  <c r="F596" i="20"/>
  <c r="F612" i="20"/>
  <c r="F627" i="20"/>
  <c r="F643" i="20"/>
  <c r="F659" i="20"/>
  <c r="F675" i="20"/>
  <c r="F691" i="20"/>
  <c r="F707" i="20"/>
  <c r="F723" i="20"/>
  <c r="F813" i="20"/>
  <c r="F845" i="20"/>
  <c r="F858" i="20"/>
  <c r="F874" i="20"/>
  <c r="F890" i="20"/>
  <c r="F943" i="20"/>
  <c r="F516" i="20"/>
  <c r="F531" i="20"/>
  <c r="F547" i="20"/>
  <c r="F563" i="20"/>
  <c r="F579" i="20"/>
  <c r="F595" i="20"/>
  <c r="F611" i="20"/>
  <c r="F630" i="20"/>
  <c r="F646" i="20"/>
  <c r="F662" i="20"/>
  <c r="F678" i="20"/>
  <c r="F694" i="20"/>
  <c r="F710" i="20"/>
  <c r="F839" i="20"/>
  <c r="F923" i="20"/>
  <c r="F459" i="20"/>
  <c r="F475" i="20"/>
  <c r="F491" i="20"/>
  <c r="F507" i="20"/>
  <c r="F523" i="20"/>
  <c r="F542" i="20"/>
  <c r="F558" i="20"/>
  <c r="F574" i="20"/>
  <c r="F590" i="20"/>
  <c r="F606" i="20"/>
  <c r="F622" i="20"/>
  <c r="F641" i="20"/>
  <c r="F657" i="20"/>
  <c r="F673" i="20"/>
  <c r="F689" i="20"/>
  <c r="F705" i="20"/>
  <c r="F721" i="20"/>
  <c r="F838" i="20"/>
  <c r="F863" i="20"/>
  <c r="F879" i="20"/>
  <c r="F911" i="20"/>
  <c r="F849" i="20"/>
  <c r="F865" i="20"/>
  <c r="F881" i="20"/>
  <c r="F897" i="20"/>
  <c r="F913" i="20"/>
  <c r="F933" i="20"/>
  <c r="F949" i="20"/>
  <c r="F965" i="20"/>
  <c r="F981" i="20"/>
  <c r="F997" i="20"/>
  <c r="F1013" i="20"/>
  <c r="F1029" i="20"/>
  <c r="F1048" i="20"/>
  <c r="F1064" i="20"/>
  <c r="F1080" i="20"/>
  <c r="F1096" i="20"/>
  <c r="F1112" i="20"/>
  <c r="F1128" i="20"/>
  <c r="F19" i="21"/>
  <c r="F35" i="21"/>
  <c r="F51" i="21"/>
  <c r="F68" i="21"/>
  <c r="F832" i="20"/>
  <c r="F848" i="20"/>
  <c r="F864" i="20"/>
  <c r="F880" i="20"/>
  <c r="F896" i="20"/>
  <c r="F912" i="20"/>
  <c r="F928" i="20"/>
  <c r="F944" i="20"/>
  <c r="F960" i="20"/>
  <c r="F976" i="20"/>
  <c r="F992" i="20"/>
  <c r="F1008" i="20"/>
  <c r="F1024" i="20"/>
  <c r="F1043" i="20"/>
  <c r="F1059" i="20"/>
  <c r="F1075" i="20"/>
  <c r="F1091" i="20"/>
  <c r="F1107" i="20"/>
  <c r="F1123" i="20"/>
  <c r="F14" i="21"/>
  <c r="F30" i="21"/>
  <c r="F46" i="21"/>
  <c r="F62" i="21"/>
  <c r="F971" i="20"/>
  <c r="F987" i="20"/>
  <c r="F1003" i="20"/>
  <c r="F1019" i="20"/>
  <c r="F1038" i="20"/>
  <c r="F1054" i="20"/>
  <c r="F1070" i="20"/>
  <c r="F1086" i="20"/>
  <c r="F1102" i="20"/>
  <c r="F1118" i="20"/>
  <c r="F9" i="21"/>
  <c r="F25" i="21"/>
  <c r="F41" i="21"/>
  <c r="F57" i="21"/>
  <c r="F70" i="21"/>
  <c r="F898" i="20"/>
  <c r="F914" i="20"/>
  <c r="F934" i="20"/>
  <c r="F950" i="20"/>
  <c r="F966" i="20"/>
  <c r="F982" i="20"/>
  <c r="F998" i="20"/>
  <c r="F1014" i="20"/>
  <c r="F1037" i="20"/>
  <c r="F1053" i="20"/>
  <c r="F1069" i="20"/>
  <c r="F1085" i="20"/>
  <c r="F1101" i="20"/>
  <c r="F1117" i="20"/>
  <c r="F12" i="21"/>
  <c r="F28" i="21"/>
  <c r="F44" i="21"/>
  <c r="F60" i="21"/>
  <c r="F90" i="21"/>
  <c r="F106" i="21"/>
  <c r="F122" i="21"/>
  <c r="F138" i="21"/>
  <c r="F154" i="21"/>
  <c r="F170" i="21"/>
  <c r="F186" i="21"/>
  <c r="F202" i="21"/>
  <c r="F218" i="21"/>
  <c r="F234" i="21"/>
  <c r="F250" i="21"/>
  <c r="F266" i="21"/>
  <c r="F93" i="21"/>
  <c r="F109" i="21"/>
  <c r="F125" i="21"/>
  <c r="F141" i="21"/>
  <c r="F157" i="21"/>
  <c r="F173" i="21"/>
  <c r="F189" i="21"/>
  <c r="F205" i="21"/>
  <c r="F221" i="21"/>
  <c r="F237" i="21"/>
  <c r="F253" i="21"/>
  <c r="F269" i="21"/>
  <c r="F80" i="21"/>
  <c r="F96" i="21"/>
  <c r="F116" i="21"/>
  <c r="F132" i="21"/>
  <c r="F148" i="21"/>
  <c r="F164" i="21"/>
  <c r="F180" i="21"/>
  <c r="F196" i="21"/>
  <c r="F216" i="21"/>
  <c r="F232" i="21"/>
  <c r="F248" i="21"/>
  <c r="F264" i="21"/>
  <c r="F67" i="21"/>
  <c r="F83" i="21"/>
  <c r="F99" i="21"/>
  <c r="F115" i="21"/>
  <c r="F131" i="21"/>
  <c r="F147" i="21"/>
  <c r="F163" i="21"/>
  <c r="F179" i="21"/>
  <c r="F195" i="21"/>
  <c r="F211" i="21"/>
  <c r="F227" i="21"/>
  <c r="F243" i="21"/>
  <c r="F259" i="21"/>
  <c r="F275" i="21"/>
  <c r="F289" i="21"/>
  <c r="F305" i="21"/>
  <c r="F321" i="21"/>
  <c r="F337" i="21"/>
  <c r="F353" i="21"/>
  <c r="F369" i="21"/>
  <c r="F385" i="21"/>
  <c r="F401" i="21"/>
  <c r="F417" i="21"/>
  <c r="F433" i="21"/>
  <c r="F449" i="21"/>
  <c r="F465" i="21"/>
  <c r="F495" i="21"/>
  <c r="F288" i="21"/>
  <c r="F304" i="21"/>
  <c r="F324" i="21"/>
  <c r="F340" i="21"/>
  <c r="F356" i="21"/>
  <c r="F372" i="21"/>
  <c r="F388" i="21"/>
  <c r="F404" i="21"/>
  <c r="F424" i="21"/>
  <c r="F440" i="21"/>
  <c r="F456" i="21"/>
  <c r="F472" i="21"/>
  <c r="F279" i="21"/>
  <c r="F295" i="21"/>
  <c r="F311" i="21"/>
  <c r="F327" i="21"/>
  <c r="F343" i="21"/>
  <c r="F359" i="21"/>
  <c r="F375" i="21"/>
  <c r="F391" i="21"/>
  <c r="F407" i="21"/>
  <c r="F423" i="21"/>
  <c r="F439" i="21"/>
  <c r="F455" i="21"/>
  <c r="F471" i="21"/>
  <c r="F278" i="21"/>
  <c r="F294" i="21"/>
  <c r="F310" i="21"/>
  <c r="F326" i="21"/>
  <c r="F342" i="21"/>
  <c r="F358" i="21"/>
  <c r="F374" i="21"/>
  <c r="F390" i="21"/>
  <c r="F406" i="21"/>
  <c r="F422" i="21"/>
  <c r="F438" i="21"/>
  <c r="F454" i="21"/>
  <c r="F470" i="21"/>
  <c r="F476" i="21"/>
  <c r="F492" i="21"/>
  <c r="F512" i="21"/>
  <c r="F528" i="21"/>
  <c r="F544" i="21"/>
  <c r="F560" i="21"/>
  <c r="F576" i="21"/>
  <c r="F592" i="21"/>
  <c r="F612" i="21"/>
  <c r="F628" i="21"/>
  <c r="F644" i="21"/>
  <c r="F660" i="21"/>
  <c r="F674" i="21"/>
  <c r="F523" i="21"/>
  <c r="F539" i="21"/>
  <c r="F555" i="21"/>
  <c r="F571" i="21"/>
  <c r="F587" i="21"/>
  <c r="F603" i="21"/>
  <c r="F619" i="21"/>
  <c r="F635" i="21"/>
  <c r="F651" i="21"/>
  <c r="F667" i="21"/>
  <c r="F684" i="21"/>
  <c r="F490" i="21"/>
  <c r="F506" i="21"/>
  <c r="F522" i="21"/>
  <c r="F538" i="21"/>
  <c r="F554" i="21"/>
  <c r="F570" i="21"/>
  <c r="F586" i="21"/>
  <c r="F602" i="21"/>
  <c r="F618" i="21"/>
  <c r="F634" i="21"/>
  <c r="F650" i="21"/>
  <c r="F666" i="21"/>
  <c r="F481" i="21"/>
  <c r="F497" i="21"/>
  <c r="F513" i="21"/>
  <c r="F529" i="21"/>
  <c r="F545" i="21"/>
  <c r="F561" i="21"/>
  <c r="F577" i="21"/>
  <c r="F593" i="21"/>
  <c r="F609" i="21"/>
  <c r="F625" i="21"/>
  <c r="F641" i="21"/>
  <c r="F657" i="21"/>
  <c r="F680" i="21"/>
  <c r="F683" i="21"/>
  <c r="F699" i="21"/>
  <c r="F715" i="21"/>
  <c r="F731" i="21"/>
  <c r="F747" i="21"/>
  <c r="F763" i="21"/>
  <c r="F779" i="21"/>
  <c r="F795" i="21"/>
  <c r="F19" i="22"/>
  <c r="F702" i="21"/>
  <c r="F718" i="21"/>
  <c r="F734" i="21"/>
  <c r="F750" i="21"/>
  <c r="F766" i="21"/>
  <c r="F782" i="21"/>
  <c r="F798" i="21"/>
  <c r="F18" i="22"/>
  <c r="F673" i="21"/>
  <c r="F689" i="21"/>
  <c r="F705" i="21"/>
  <c r="F721" i="21"/>
  <c r="F737" i="21"/>
  <c r="F769" i="21"/>
  <c r="F785" i="21"/>
  <c r="F801" i="21"/>
  <c r="F696" i="21"/>
  <c r="F716" i="21"/>
  <c r="F732" i="21"/>
  <c r="F748" i="21"/>
  <c r="F764" i="21"/>
  <c r="F780" i="21"/>
  <c r="F796" i="21"/>
  <c r="F44" i="22"/>
  <c r="F52" i="22"/>
  <c r="F60" i="22"/>
  <c r="F68" i="22"/>
  <c r="F76" i="22"/>
  <c r="F84" i="22"/>
  <c r="F128" i="22"/>
  <c r="F137" i="22"/>
  <c r="F145" i="22"/>
  <c r="F152" i="22"/>
  <c r="H262" i="22"/>
  <c r="H265" i="22"/>
  <c r="H195" i="22"/>
  <c r="H135" i="22"/>
  <c r="H786" i="21"/>
  <c r="H722" i="21"/>
  <c r="H783" i="21"/>
  <c r="H719" i="21"/>
  <c r="H800" i="21"/>
  <c r="H736" i="21"/>
  <c r="H76" i="22"/>
  <c r="H44" i="22"/>
  <c r="H749" i="21"/>
  <c r="H685" i="21"/>
  <c r="H627" i="21"/>
  <c r="H563" i="21"/>
  <c r="H499" i="21"/>
  <c r="H648" i="21"/>
  <c r="H580" i="21"/>
  <c r="H516" i="21"/>
  <c r="H657" i="21"/>
  <c r="H593" i="21"/>
  <c r="H529" i="21"/>
  <c r="H622" i="21"/>
  <c r="H558" i="21"/>
  <c r="H494" i="21"/>
  <c r="H440" i="21"/>
  <c r="H372" i="21"/>
  <c r="H304" i="21"/>
  <c r="H449" i="21"/>
  <c r="H385" i="21"/>
  <c r="H321" i="21"/>
  <c r="H470" i="21"/>
  <c r="H406" i="21"/>
  <c r="H342" i="21"/>
  <c r="H278" i="21"/>
  <c r="H423" i="21"/>
  <c r="H359" i="21"/>
  <c r="H295" i="21"/>
  <c r="H229" i="21"/>
  <c r="H165" i="21"/>
  <c r="H101" i="21"/>
  <c r="H230" i="21"/>
  <c r="H150" i="21"/>
  <c r="H263" i="21"/>
  <c r="H183" i="21"/>
  <c r="H103" i="21"/>
  <c r="H196" i="21"/>
  <c r="H116" i="21"/>
  <c r="H34" i="21"/>
  <c r="H1063" i="20"/>
  <c r="H980" i="20"/>
  <c r="H900" i="20"/>
  <c r="H1108" i="20"/>
  <c r="H1025" i="20"/>
  <c r="H64" i="21"/>
  <c r="H1089" i="20"/>
  <c r="H1002" i="20"/>
  <c r="H918" i="20"/>
  <c r="H61" i="21"/>
  <c r="H1106" i="20"/>
  <c r="H1023" i="20"/>
  <c r="H927" i="20"/>
  <c r="H961" i="20"/>
  <c r="H671" i="20"/>
  <c r="H576" i="20"/>
  <c r="H497" i="20"/>
  <c r="H868" i="20"/>
  <c r="H684" i="20"/>
  <c r="H605" i="20"/>
  <c r="H522" i="20"/>
  <c r="H681" i="20"/>
  <c r="H598" i="20"/>
  <c r="H925" i="20"/>
  <c r="H718" i="20"/>
  <c r="H495" i="20"/>
  <c r="H395" i="20"/>
  <c r="H299" i="20"/>
  <c r="H785" i="20"/>
  <c r="H468" i="20"/>
  <c r="H360" i="20"/>
  <c r="H280" i="20"/>
  <c r="H710" i="20"/>
  <c r="H357" i="20"/>
  <c r="H286" i="20"/>
  <c r="Q32" i="41"/>
  <c r="F32" i="41" s="1"/>
  <c r="AE32" i="41"/>
  <c r="G32" i="41" s="1"/>
  <c r="AE32" i="12"/>
  <c r="H17" i="41"/>
  <c r="H23" i="41"/>
  <c r="H13" i="41"/>
  <c r="H15" i="41"/>
  <c r="H9" i="41"/>
  <c r="H25" i="41"/>
  <c r="H14" i="41"/>
  <c r="H31" i="41"/>
  <c r="H8" i="41"/>
  <c r="F11" i="41"/>
  <c r="G11" i="41"/>
  <c r="M729" i="20"/>
  <c r="M118" i="20"/>
  <c r="F244" i="22"/>
  <c r="F222" i="22"/>
  <c r="AF30" i="12"/>
  <c r="F180" i="22"/>
  <c r="R32" i="12"/>
  <c r="R28" i="41"/>
  <c r="AE28" i="41"/>
  <c r="G28" i="41" s="1"/>
  <c r="H28" i="41" s="1"/>
  <c r="AE37" i="41"/>
  <c r="G37" i="41" s="1"/>
  <c r="AE21" i="41"/>
  <c r="G21" i="41" s="1"/>
  <c r="H21" i="41" s="1"/>
  <c r="Q22" i="41"/>
  <c r="F22" i="41" s="1"/>
  <c r="Q29" i="41"/>
  <c r="F29" i="41" s="1"/>
  <c r="I8" i="22"/>
  <c r="M18" i="20"/>
  <c r="I18" i="20"/>
  <c r="M108" i="21"/>
  <c r="M208" i="22"/>
  <c r="O208" i="22"/>
  <c r="I729" i="20"/>
  <c r="O729" i="20"/>
  <c r="O118" i="20"/>
  <c r="O108" i="22"/>
  <c r="I118" i="20"/>
  <c r="O18" i="20"/>
  <c r="O8" i="22"/>
  <c r="R21" i="41"/>
  <c r="AF21" i="12"/>
  <c r="R21" i="12"/>
  <c r="AF21" i="41"/>
  <c r="AF15" i="41"/>
  <c r="AF26" i="41"/>
  <c r="R30" i="12"/>
  <c r="R27" i="41"/>
  <c r="AF27" i="12"/>
  <c r="R27" i="12"/>
  <c r="AF27" i="41"/>
  <c r="F204" i="22"/>
  <c r="AF35" i="12"/>
  <c r="R35" i="12"/>
  <c r="AF35" i="41"/>
  <c r="R35" i="41"/>
  <c r="R28" i="12"/>
  <c r="AF32" i="41"/>
  <c r="R34" i="12"/>
  <c r="R31" i="12"/>
  <c r="AF37" i="12"/>
  <c r="R37" i="12"/>
  <c r="AF37" i="41"/>
  <c r="R37" i="41"/>
  <c r="R36" i="12"/>
  <c r="AF36" i="41"/>
  <c r="R36" i="41"/>
  <c r="AF36" i="12"/>
  <c r="F176" i="22"/>
  <c r="F189" i="2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F212" i="22"/>
  <c r="F220" i="22"/>
  <c r="F214" i="22"/>
  <c r="F248" i="22"/>
  <c r="AF19" i="41"/>
  <c r="R19" i="41"/>
  <c r="AF19" i="12"/>
  <c r="R19" i="12"/>
  <c r="R17" i="41"/>
  <c r="AF17" i="12"/>
  <c r="F177" i="22"/>
  <c r="F160" i="22"/>
  <c r="F210" i="22"/>
  <c r="F196" i="22"/>
  <c r="F216" i="22"/>
  <c r="F252" i="22"/>
  <c r="R17" i="12"/>
  <c r="R15" i="41"/>
  <c r="AF15" i="12"/>
  <c r="AF12" i="12"/>
  <c r="R12" i="41"/>
  <c r="F224" i="22"/>
  <c r="AF12" i="41"/>
  <c r="AF11" i="41"/>
  <c r="AF11" i="12"/>
  <c r="R11" i="12"/>
  <c r="R11" i="41"/>
  <c r="AF10" i="12"/>
  <c r="F307" i="22"/>
  <c r="R10" i="41"/>
  <c r="R10" i="12"/>
  <c r="AF10" i="41"/>
  <c r="R9" i="12"/>
  <c r="AF9" i="41"/>
  <c r="AF9" i="12"/>
  <c r="F278" i="22"/>
  <c r="F280" i="22"/>
  <c r="F226" i="22"/>
  <c r="F260" i="22"/>
  <c r="F256" i="22"/>
  <c r="F205" i="22"/>
  <c r="F188" i="22"/>
  <c r="F218" i="22"/>
  <c r="F230" i="22"/>
  <c r="F243" i="22"/>
  <c r="F264" i="22"/>
  <c r="R16" i="12"/>
  <c r="AF16" i="41"/>
  <c r="R16" i="41"/>
  <c r="R30" i="41"/>
  <c r="F236" i="22"/>
  <c r="F246" i="22"/>
  <c r="AF16" i="12"/>
  <c r="F276" i="22"/>
  <c r="F228" i="22"/>
  <c r="F268" i="22"/>
  <c r="F300" i="22"/>
  <c r="F272" i="22"/>
  <c r="F284" i="22"/>
  <c r="F266" i="22"/>
  <c r="F288" i="22"/>
  <c r="F301" i="22"/>
  <c r="F292" i="22"/>
  <c r="F250" i="22"/>
  <c r="F298" i="22"/>
  <c r="F296" i="22"/>
  <c r="F254" i="22"/>
  <c r="F258" i="22"/>
  <c r="F282" i="22"/>
  <c r="F238" i="22"/>
  <c r="F262" i="22"/>
  <c r="F294" i="22"/>
  <c r="F303" i="22"/>
  <c r="F270" i="22"/>
  <c r="F286" i="22"/>
  <c r="F232" i="22"/>
  <c r="F240" i="22"/>
  <c r="F305" i="22"/>
  <c r="F274" i="22"/>
  <c r="F290" i="22"/>
  <c r="F234" i="22"/>
  <c r="F242" i="22"/>
  <c r="AE22" i="12"/>
  <c r="AE24" i="41"/>
  <c r="G24" i="41" s="1"/>
  <c r="AE19" i="41"/>
  <c r="G19" i="41" s="1"/>
  <c r="H19" i="41" s="1"/>
  <c r="AE22" i="41"/>
  <c r="G22" i="41" s="1"/>
  <c r="Q19" i="12"/>
  <c r="Q22" i="12"/>
  <c r="AE19" i="12"/>
  <c r="Q34" i="12"/>
  <c r="AE34" i="41"/>
  <c r="G34" i="41" s="1"/>
  <c r="Q34" i="41"/>
  <c r="F34" i="41" s="1"/>
  <c r="AE34" i="12"/>
  <c r="H389" i="20"/>
  <c r="H305" i="20"/>
  <c r="H225" i="20"/>
  <c r="H452" i="20"/>
  <c r="H350" i="20"/>
  <c r="H222" i="20"/>
  <c r="T19" i="41"/>
  <c r="H458" i="20"/>
  <c r="H373" i="20"/>
  <c r="H289" i="20"/>
  <c r="H603" i="20"/>
  <c r="H436" i="20"/>
  <c r="H302" i="20"/>
  <c r="AH7" i="41"/>
  <c r="AH19" i="41"/>
  <c r="AH22" i="41"/>
  <c r="T22" i="12"/>
  <c r="T19" i="12"/>
  <c r="T22" i="41"/>
  <c r="T7" i="12"/>
  <c r="H520" i="20"/>
  <c r="H427" i="20"/>
  <c r="H325" i="20"/>
  <c r="H241" i="20"/>
  <c r="H491" i="20"/>
  <c r="H366" i="20"/>
  <c r="H254" i="20"/>
  <c r="T7" i="41"/>
  <c r="T29" i="41"/>
  <c r="T33" i="12"/>
  <c r="T36" i="41"/>
  <c r="AH14" i="12"/>
  <c r="T14" i="12"/>
  <c r="AH14" i="41"/>
  <c r="T14" i="41"/>
  <c r="H414" i="20"/>
  <c r="H318" i="20"/>
  <c r="H238" i="20"/>
  <c r="AH29" i="12"/>
  <c r="AH33" i="12"/>
  <c r="AH36" i="12"/>
  <c r="AH27" i="41"/>
  <c r="AH28" i="41"/>
  <c r="T28" i="41"/>
  <c r="AH28" i="12"/>
  <c r="T28" i="12"/>
  <c r="AH29" i="41"/>
  <c r="T26" i="41"/>
  <c r="AH26" i="12"/>
  <c r="T26" i="12"/>
  <c r="AH26" i="41"/>
  <c r="AH24" i="12"/>
  <c r="T24" i="12"/>
  <c r="AH24" i="41"/>
  <c r="T24" i="41"/>
  <c r="AH9" i="41"/>
  <c r="T9" i="41"/>
  <c r="AH9" i="12"/>
  <c r="T9" i="12"/>
  <c r="AE12" i="12"/>
  <c r="AE24" i="12"/>
  <c r="AE12" i="41"/>
  <c r="G12" i="41" s="1"/>
  <c r="H12" i="41" s="1"/>
  <c r="AE33" i="12"/>
  <c r="Q12"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8" i="41"/>
  <c r="G18" i="41" s="1"/>
  <c r="Q18" i="12"/>
  <c r="AE15" i="12"/>
  <c r="Q10" i="41"/>
  <c r="F10" i="41" s="1"/>
  <c r="AE10" i="41"/>
  <c r="G10" i="41" s="1"/>
  <c r="Q10" i="12"/>
  <c r="E241" i="22"/>
  <c r="Q16" i="12"/>
  <c r="AE36" i="41"/>
  <c r="G36" i="41" s="1"/>
  <c r="Q33" i="41"/>
  <c r="F33" i="41" s="1"/>
  <c r="E86" i="20"/>
  <c r="Q36" i="12"/>
  <c r="AE16" i="12"/>
  <c r="AE20" i="41"/>
  <c r="G20" i="41" s="1"/>
  <c r="Q20" i="41"/>
  <c r="F20" i="41" s="1"/>
  <c r="Q30" i="41"/>
  <c r="F30" i="41" s="1"/>
  <c r="AE36" i="12"/>
  <c r="Q16" i="41"/>
  <c r="F16" i="41" s="1"/>
  <c r="AE30" i="41"/>
  <c r="G30" i="41" s="1"/>
  <c r="Q30" i="12"/>
  <c r="Q33" i="12"/>
  <c r="AE33" i="41"/>
  <c r="G33" i="41" s="1"/>
  <c r="AE16" i="41"/>
  <c r="G16" i="41" s="1"/>
  <c r="Q37" i="41"/>
  <c r="F37" i="41" s="1"/>
  <c r="Q20" i="12"/>
  <c r="N30" i="38"/>
  <c r="N708" i="21"/>
  <c r="N8" i="21"/>
  <c r="N308" i="21"/>
  <c r="N208" i="21"/>
  <c r="N108" i="21"/>
  <c r="N408" i="21"/>
  <c r="N8" i="22"/>
  <c r="N108" i="22"/>
  <c r="N208" i="22"/>
  <c r="N321" i="20"/>
  <c r="N626" i="20"/>
  <c r="N424" i="20" s="1"/>
  <c r="N9" i="20" s="1"/>
  <c r="N51" i="38" s="1"/>
  <c r="N426" i="20"/>
  <c r="N18" i="20"/>
  <c r="N118" i="20"/>
  <c r="N729" i="20"/>
  <c r="L29" i="16"/>
  <c r="M17" i="14"/>
  <c r="N72" i="38"/>
  <c r="N74" i="38" s="1"/>
  <c r="N32" i="38"/>
  <c r="L18" i="20"/>
  <c r="AC8" i="39" s="1"/>
  <c r="Z8" i="39" s="1"/>
  <c r="L6" i="39" s="1"/>
  <c r="L729" i="20"/>
  <c r="L708" i="21"/>
  <c r="L108" i="22"/>
  <c r="L8" i="22"/>
  <c r="I108" i="22"/>
  <c r="H11" i="12"/>
  <c r="I208" i="22"/>
  <c r="H24" i="12"/>
  <c r="O6" i="22"/>
  <c r="F31" i="38"/>
  <c r="D15" i="16"/>
  <c r="AE7" i="41"/>
  <c r="G7" i="41" s="1"/>
  <c r="D8" i="14"/>
  <c r="E154" i="20"/>
  <c r="E162" i="20"/>
  <c r="E170" i="20"/>
  <c r="E178" i="20"/>
  <c r="E186" i="20"/>
  <c r="E194" i="20"/>
  <c r="E202" i="20"/>
  <c r="E223" i="20"/>
  <c r="E239" i="20"/>
  <c r="E255" i="20"/>
  <c r="E271" i="20"/>
  <c r="E287" i="20"/>
  <c r="E303" i="20"/>
  <c r="E319" i="20"/>
  <c r="E335" i="20"/>
  <c r="E351" i="20"/>
  <c r="E367" i="20"/>
  <c r="E383" i="20"/>
  <c r="E399" i="20"/>
  <c r="E415" i="20"/>
  <c r="E437" i="20"/>
  <c r="E453" i="20"/>
  <c r="E483" i="20"/>
  <c r="E500" i="20"/>
  <c r="E528" i="20"/>
  <c r="E584" i="20"/>
  <c r="E655" i="20"/>
  <c r="E719" i="20"/>
  <c r="E230" i="20"/>
  <c r="E246" i="20"/>
  <c r="E262" i="20"/>
  <c r="E278" i="20"/>
  <c r="E294" i="20"/>
  <c r="E310" i="20"/>
  <c r="E326" i="20"/>
  <c r="E342" i="20"/>
  <c r="E358" i="20"/>
  <c r="E374" i="20"/>
  <c r="E390" i="20"/>
  <c r="E406" i="20"/>
  <c r="E428" i="20"/>
  <c r="E444" i="20"/>
  <c r="E463" i="20"/>
  <c r="E480" i="20"/>
  <c r="E497" i="20"/>
  <c r="E556" i="20"/>
  <c r="E620" i="20"/>
  <c r="E675" i="20"/>
  <c r="E743" i="20"/>
  <c r="E225" i="20"/>
  <c r="E241" i="20"/>
  <c r="E257" i="20"/>
  <c r="E273" i="20"/>
  <c r="E289" i="20"/>
  <c r="E305" i="20"/>
  <c r="E325" i="20"/>
  <c r="E341" i="20"/>
  <c r="E357" i="20"/>
  <c r="E373" i="20"/>
  <c r="E389" i="20"/>
  <c r="E405" i="20"/>
  <c r="E427" i="20"/>
  <c r="E443" i="20"/>
  <c r="E459" i="20"/>
  <c r="E476" i="20"/>
  <c r="E493" i="20"/>
  <c r="E544" i="20"/>
  <c r="E608" i="20"/>
  <c r="E663" i="20"/>
  <c r="E224" i="20"/>
  <c r="E240" i="20"/>
  <c r="E256" i="20"/>
  <c r="E272" i="20"/>
  <c r="E288" i="20"/>
  <c r="E304" i="20"/>
  <c r="E320" i="20"/>
  <c r="E336" i="20"/>
  <c r="E352" i="20"/>
  <c r="E368" i="20"/>
  <c r="E384" i="20"/>
  <c r="E400" i="20"/>
  <c r="E416" i="20"/>
  <c r="E438" i="20"/>
  <c r="E454" i="20"/>
  <c r="E473" i="20"/>
  <c r="E503" i="20"/>
  <c r="E517" i="20"/>
  <c r="E548" i="20"/>
  <c r="E612" i="20"/>
  <c r="E683" i="20"/>
  <c r="E751" i="20"/>
  <c r="E813" i="20"/>
  <c r="E845" i="20"/>
  <c r="E866" i="20"/>
  <c r="E906" i="20"/>
  <c r="E531" i="20"/>
  <c r="E547" i="20"/>
  <c r="E563" i="20"/>
  <c r="E579" i="20"/>
  <c r="E595" i="20"/>
  <c r="E611" i="20"/>
  <c r="E630" i="20"/>
  <c r="E646" i="20"/>
  <c r="E662" i="20"/>
  <c r="E678" i="20"/>
  <c r="E694" i="20"/>
  <c r="E710" i="20"/>
  <c r="E840" i="20"/>
  <c r="E861" i="20"/>
  <c r="E894" i="20"/>
  <c r="E950" i="20"/>
  <c r="E519" i="20"/>
  <c r="E538" i="20"/>
  <c r="E554" i="20"/>
  <c r="E570" i="20"/>
  <c r="E586" i="20"/>
  <c r="E602" i="20"/>
  <c r="E618" i="20"/>
  <c r="E637" i="20"/>
  <c r="E653" i="20"/>
  <c r="E669" i="20"/>
  <c r="E685" i="20"/>
  <c r="E701" i="20"/>
  <c r="E717" i="20"/>
  <c r="E793" i="20"/>
  <c r="E825" i="20"/>
  <c r="E854" i="20"/>
  <c r="E886" i="20"/>
  <c r="E954" i="20"/>
  <c r="E470" i="20"/>
  <c r="E486" i="20"/>
  <c r="E502" i="20"/>
  <c r="E518" i="20"/>
  <c r="E537" i="20"/>
  <c r="E553" i="20"/>
  <c r="E569" i="20"/>
  <c r="E585" i="20"/>
  <c r="E601" i="20"/>
  <c r="E617" i="20"/>
  <c r="E632" i="20"/>
  <c r="E648" i="20"/>
  <c r="E664" i="20"/>
  <c r="E680" i="20"/>
  <c r="E696" i="20"/>
  <c r="E712" i="20"/>
  <c r="E832" i="20"/>
  <c r="E849" i="20"/>
  <c r="E881" i="20"/>
  <c r="E942" i="20"/>
  <c r="E860" i="20"/>
  <c r="E876" i="20"/>
  <c r="E892" i="20"/>
  <c r="E908" i="20"/>
  <c r="E924" i="20"/>
  <c r="E940" i="20"/>
  <c r="E956" i="20"/>
  <c r="E972" i="20"/>
  <c r="E988" i="20"/>
  <c r="E1004" i="20"/>
  <c r="E1020" i="20"/>
  <c r="E1039" i="20"/>
  <c r="E1055" i="20"/>
  <c r="E1071" i="20"/>
  <c r="E1087" i="20"/>
  <c r="E1103" i="20"/>
  <c r="E1119" i="20"/>
  <c r="E10" i="21"/>
  <c r="E26" i="21"/>
  <c r="E42" i="21"/>
  <c r="E58" i="21"/>
  <c r="E831" i="20"/>
  <c r="E847" i="20"/>
  <c r="E863" i="20"/>
  <c r="E879" i="20"/>
  <c r="E895" i="20"/>
  <c r="E911" i="20"/>
  <c r="E927" i="20"/>
  <c r="E943" i="20"/>
  <c r="E959" i="20"/>
  <c r="E975" i="20"/>
  <c r="E991" i="20"/>
  <c r="E1007" i="20"/>
  <c r="E1023" i="20"/>
  <c r="E1042" i="20"/>
  <c r="E1058" i="20"/>
  <c r="E1074" i="20"/>
  <c r="E1090" i="20"/>
  <c r="E1106" i="20"/>
  <c r="E1122" i="20"/>
  <c r="E13" i="21"/>
  <c r="E29" i="21"/>
  <c r="E45" i="21"/>
  <c r="E61" i="21"/>
  <c r="E966" i="20"/>
  <c r="E982" i="20"/>
  <c r="E998" i="20"/>
  <c r="E1014" i="20"/>
  <c r="E1037" i="20"/>
  <c r="E1053" i="20"/>
  <c r="E1069" i="20"/>
  <c r="E1085" i="20"/>
  <c r="E1101" i="20"/>
  <c r="E1117" i="20"/>
  <c r="E12" i="21"/>
  <c r="E28" i="21"/>
  <c r="E44" i="21"/>
  <c r="E60" i="21"/>
  <c r="E893" i="20"/>
  <c r="E909" i="20"/>
  <c r="E925" i="20"/>
  <c r="E945" i="20"/>
  <c r="E961" i="20"/>
  <c r="E977" i="20"/>
  <c r="E993" i="20"/>
  <c r="E1009" i="20"/>
  <c r="E1025" i="20"/>
  <c r="E1044" i="20"/>
  <c r="E1060" i="20"/>
  <c r="E1076" i="20"/>
  <c r="E1092" i="20"/>
  <c r="E1108" i="20"/>
  <c r="E1124" i="20"/>
  <c r="E15" i="21"/>
  <c r="E31" i="21"/>
  <c r="E47" i="21"/>
  <c r="E63" i="21"/>
  <c r="E81" i="21"/>
  <c r="E93" i="21"/>
  <c r="E109" i="21"/>
  <c r="E125" i="21"/>
  <c r="E141" i="21"/>
  <c r="E157" i="21"/>
  <c r="E173" i="21"/>
  <c r="E189" i="21"/>
  <c r="E205" i="21"/>
  <c r="E221" i="21"/>
  <c r="E237" i="21"/>
  <c r="E253" i="21"/>
  <c r="E269" i="21"/>
  <c r="E96" i="21"/>
  <c r="E116" i="21"/>
  <c r="E132" i="21"/>
  <c r="E148" i="21"/>
  <c r="E164" i="21"/>
  <c r="E180" i="21"/>
  <c r="E196" i="21"/>
  <c r="E216" i="21"/>
  <c r="E232" i="21"/>
  <c r="E248" i="21"/>
  <c r="E264" i="21"/>
  <c r="E71" i="21"/>
  <c r="E87" i="21"/>
  <c r="E103" i="21"/>
  <c r="E119" i="21"/>
  <c r="E135" i="21"/>
  <c r="E151" i="21"/>
  <c r="E167" i="21"/>
  <c r="E183" i="21"/>
  <c r="E199" i="21"/>
  <c r="E215" i="21"/>
  <c r="E231" i="21"/>
  <c r="E247" i="21"/>
  <c r="E263" i="21"/>
  <c r="E70" i="21"/>
  <c r="E86" i="21"/>
  <c r="E102" i="21"/>
  <c r="E118" i="21"/>
  <c r="E134" i="21"/>
  <c r="E150" i="21"/>
  <c r="E166" i="21"/>
  <c r="E182" i="21"/>
  <c r="E198" i="21"/>
  <c r="E214" i="21"/>
  <c r="E230" i="21"/>
  <c r="E246" i="21"/>
  <c r="E262" i="21"/>
  <c r="E280" i="21"/>
  <c r="E296" i="21"/>
  <c r="E316" i="21"/>
  <c r="E332" i="21"/>
  <c r="E348" i="21"/>
  <c r="E364" i="21"/>
  <c r="E380" i="21"/>
  <c r="E396" i="21"/>
  <c r="E416" i="21"/>
  <c r="E432" i="21"/>
  <c r="E448" i="21"/>
  <c r="E464" i="21"/>
  <c r="E502" i="21"/>
  <c r="E287" i="21"/>
  <c r="E303" i="21"/>
  <c r="E319" i="21"/>
  <c r="E335" i="21"/>
  <c r="E351" i="21"/>
  <c r="E367" i="21"/>
  <c r="E383" i="21"/>
  <c r="E399" i="21"/>
  <c r="E415" i="21"/>
  <c r="E431" i="21"/>
  <c r="E447" i="21"/>
  <c r="E463" i="21"/>
  <c r="E490" i="21"/>
  <c r="E286" i="21"/>
  <c r="E302" i="21"/>
  <c r="E318" i="21"/>
  <c r="E334" i="21"/>
  <c r="E350" i="21"/>
  <c r="E366" i="21"/>
  <c r="E382" i="21"/>
  <c r="E398" i="21"/>
  <c r="E414" i="21"/>
  <c r="E430" i="21"/>
  <c r="E446" i="21"/>
  <c r="E462" i="21"/>
  <c r="E478" i="21"/>
  <c r="E281" i="21"/>
  <c r="E297" i="21"/>
  <c r="E313" i="21"/>
  <c r="E329" i="21"/>
  <c r="E345" i="21"/>
  <c r="E361" i="21"/>
  <c r="E377" i="21"/>
  <c r="E393" i="21"/>
  <c r="E409" i="21"/>
  <c r="E425" i="21"/>
  <c r="E441" i="21"/>
  <c r="E457" i="21"/>
  <c r="E473" i="21"/>
  <c r="E479" i="21"/>
  <c r="E495" i="21"/>
  <c r="E511" i="21"/>
  <c r="E527" i="21"/>
  <c r="E543" i="21"/>
  <c r="E559" i="21"/>
  <c r="E575" i="21"/>
  <c r="E591" i="21"/>
  <c r="E607" i="21"/>
  <c r="E623" i="21"/>
  <c r="E639" i="21"/>
  <c r="E655" i="21"/>
  <c r="E670" i="21"/>
  <c r="E522" i="21"/>
  <c r="E538" i="21"/>
  <c r="E554" i="21"/>
  <c r="E570" i="21"/>
  <c r="E586" i="21"/>
  <c r="E602" i="21"/>
  <c r="E618" i="21"/>
  <c r="E634" i="21"/>
  <c r="E650" i="21"/>
  <c r="E666" i="21"/>
  <c r="E477" i="21"/>
  <c r="E493" i="21"/>
  <c r="E509" i="21"/>
  <c r="E525" i="21"/>
  <c r="E541" i="21"/>
  <c r="E557" i="21"/>
  <c r="E573" i="21"/>
  <c r="E589" i="21"/>
  <c r="E605" i="21"/>
  <c r="E621" i="21"/>
  <c r="E637" i="21"/>
  <c r="E653" i="21"/>
  <c r="E669" i="21"/>
  <c r="E476" i="21"/>
  <c r="E492" i="21"/>
  <c r="E512" i="21"/>
  <c r="E528" i="21"/>
  <c r="E544" i="21"/>
  <c r="E560" i="21"/>
  <c r="E576" i="21"/>
  <c r="E592" i="21"/>
  <c r="E612" i="21"/>
  <c r="E628" i="21"/>
  <c r="E644" i="21"/>
  <c r="E660" i="21"/>
  <c r="E681" i="21"/>
  <c r="E682" i="21"/>
  <c r="E698" i="21"/>
  <c r="E714" i="21"/>
  <c r="E730" i="21"/>
  <c r="E746" i="21"/>
  <c r="E762" i="21"/>
  <c r="E778" i="21"/>
  <c r="E794" i="21"/>
  <c r="E94" i="22"/>
  <c r="E705" i="21"/>
  <c r="E721" i="21"/>
  <c r="E737" i="21"/>
  <c r="E753" i="21"/>
  <c r="E769" i="21"/>
  <c r="E785" i="21"/>
  <c r="E801" i="21"/>
  <c r="E31" i="22"/>
  <c r="E680" i="21"/>
  <c r="E696" i="21"/>
  <c r="E716" i="21"/>
  <c r="E732" i="21"/>
  <c r="E748" i="21"/>
  <c r="E764" i="21"/>
  <c r="E780" i="21"/>
  <c r="E796" i="21"/>
  <c r="E106" i="22"/>
  <c r="E695" i="21"/>
  <c r="E711" i="21"/>
  <c r="E727" i="21"/>
  <c r="E743" i="21"/>
  <c r="E759" i="21"/>
  <c r="E775" i="21"/>
  <c r="E791" i="21"/>
  <c r="E807" i="21"/>
  <c r="E128" i="22"/>
  <c r="E192" i="22"/>
  <c r="E160" i="22"/>
  <c r="E132" i="22"/>
  <c r="E136" i="22"/>
  <c r="E168" i="22"/>
  <c r="E212" i="22"/>
  <c r="E219" i="22"/>
  <c r="E225" i="22"/>
  <c r="E214" i="22"/>
  <c r="E230" i="22"/>
  <c r="E228" i="22"/>
  <c r="E234" i="22"/>
  <c r="E238" i="22"/>
  <c r="E242" i="22"/>
  <c r="G31" i="38"/>
  <c r="E15" i="16"/>
  <c r="N34" i="38"/>
  <c r="O930" i="20"/>
  <c r="O11" i="20" s="1"/>
  <c r="O53" i="38" s="1"/>
  <c r="O526" i="20"/>
  <c r="R14" i="41"/>
  <c r="AF14" i="12"/>
  <c r="R14" i="12"/>
  <c r="AF14" i="41"/>
  <c r="F98" i="20"/>
  <c r="F130" i="20"/>
  <c r="F40" i="20"/>
  <c r="F72" i="20"/>
  <c r="F104" i="20"/>
  <c r="F136" i="20"/>
  <c r="F161" i="20"/>
  <c r="F169" i="20"/>
  <c r="F177" i="20"/>
  <c r="F185" i="20"/>
  <c r="F193" i="20"/>
  <c r="F201" i="20"/>
  <c r="F209" i="20"/>
  <c r="F23" i="20"/>
  <c r="F31" i="20"/>
  <c r="F39" i="20"/>
  <c r="F47" i="20"/>
  <c r="F55" i="20"/>
  <c r="F63" i="20"/>
  <c r="F71" i="20"/>
  <c r="F79" i="20"/>
  <c r="F87" i="20"/>
  <c r="F95" i="20"/>
  <c r="F103" i="20"/>
  <c r="F111" i="20"/>
  <c r="F119" i="20"/>
  <c r="F127" i="20"/>
  <c r="F135" i="20"/>
  <c r="F143" i="20"/>
  <c r="F151" i="20"/>
  <c r="F743" i="20"/>
  <c r="F758" i="20"/>
  <c r="F786" i="20"/>
  <c r="F792" i="20"/>
  <c r="F755" i="20"/>
  <c r="F770" i="20"/>
  <c r="F800" i="20"/>
  <c r="F734" i="20"/>
  <c r="F750" i="20"/>
  <c r="F766" i="20"/>
  <c r="F213" i="20"/>
  <c r="F730" i="20"/>
  <c r="F762" i="20"/>
  <c r="F820" i="20"/>
  <c r="F811" i="20"/>
  <c r="F802" i="20"/>
  <c r="F810" i="20"/>
  <c r="F785" i="20"/>
  <c r="F801" i="20"/>
  <c r="F817" i="20"/>
  <c r="F823" i="20"/>
  <c r="F16" i="22"/>
  <c r="F32" i="22"/>
  <c r="F96" i="22"/>
  <c r="F99" i="22"/>
  <c r="F104" i="22"/>
  <c r="F107" i="22"/>
  <c r="F112" i="22"/>
  <c r="F21" i="22"/>
  <c r="F37" i="22"/>
  <c r="F31" i="22"/>
  <c r="F93" i="22"/>
  <c r="F14" i="22"/>
  <c r="F17" i="22"/>
  <c r="F30" i="22"/>
  <c r="F33" i="22"/>
  <c r="F155" i="22"/>
  <c r="F162" i="22"/>
  <c r="F118" i="22"/>
  <c r="F131" i="22"/>
  <c r="F135" i="22"/>
  <c r="F154" i="22"/>
  <c r="F206" i="22"/>
  <c r="F207" i="22"/>
  <c r="F140" i="22"/>
  <c r="F172" i="22"/>
  <c r="F200" i="22"/>
  <c r="F233" i="22"/>
  <c r="F241" i="22"/>
  <c r="F271" i="22"/>
  <c r="F279" i="22"/>
  <c r="F287" i="22"/>
  <c r="F295" i="22"/>
  <c r="F257" i="22"/>
  <c r="F269" i="22"/>
  <c r="F34" i="20"/>
  <c r="F74" i="20"/>
  <c r="F106" i="20"/>
  <c r="F138" i="20"/>
  <c r="F48" i="20"/>
  <c r="F80" i="20"/>
  <c r="F112" i="20"/>
  <c r="F144" i="20"/>
  <c r="F159" i="20"/>
  <c r="F167" i="20"/>
  <c r="F175" i="20"/>
  <c r="F183" i="20"/>
  <c r="F191" i="20"/>
  <c r="F199" i="20"/>
  <c r="F207" i="20"/>
  <c r="F214" i="20"/>
  <c r="F212" i="20"/>
  <c r="F737" i="20"/>
  <c r="F759" i="20"/>
  <c r="F774" i="20"/>
  <c r="F733" i="20"/>
  <c r="F771" i="20"/>
  <c r="F781" i="20"/>
  <c r="F808" i="20"/>
  <c r="F824" i="20"/>
  <c r="F735" i="20"/>
  <c r="F751" i="20"/>
  <c r="F767" i="20"/>
  <c r="F731" i="20"/>
  <c r="F741" i="20"/>
  <c r="F763" i="20"/>
  <c r="F773" i="20"/>
  <c r="F788" i="20"/>
  <c r="F795" i="20"/>
  <c r="F804" i="20"/>
  <c r="F818" i="20"/>
  <c r="F783" i="20"/>
  <c r="F799" i="20"/>
  <c r="F815" i="20"/>
  <c r="F20" i="22"/>
  <c r="F36" i="22"/>
  <c r="F10" i="22"/>
  <c r="F126" i="22"/>
  <c r="F130" i="22"/>
  <c r="F43" i="22"/>
  <c r="F45" i="22"/>
  <c r="F51" i="22"/>
  <c r="F53" i="22"/>
  <c r="F59" i="22"/>
  <c r="F61" i="22"/>
  <c r="F67" i="22"/>
  <c r="F69" i="22"/>
  <c r="F75" i="22"/>
  <c r="F77" i="22"/>
  <c r="F83" i="22"/>
  <c r="F85" i="22"/>
  <c r="F91" i="22"/>
  <c r="F121" i="22"/>
  <c r="F123" i="22"/>
  <c r="F23" i="22"/>
  <c r="F92" i="22"/>
  <c r="F95" i="22"/>
  <c r="F101" i="22"/>
  <c r="F109" i="22"/>
  <c r="F116" i="22"/>
  <c r="F117" i="22"/>
  <c r="F127" i="22"/>
  <c r="F149" i="22"/>
  <c r="F158" i="22"/>
  <c r="F159" i="22"/>
  <c r="F185" i="22"/>
  <c r="F110" i="22"/>
  <c r="F134" i="22"/>
  <c r="F141" i="22"/>
  <c r="F147" i="22"/>
  <c r="F124" i="22"/>
  <c r="F151" i="22"/>
  <c r="F170" i="22"/>
  <c r="F199" i="22"/>
  <c r="F181" i="22"/>
  <c r="F132" i="22"/>
  <c r="F164" i="22"/>
  <c r="F195" i="22"/>
  <c r="F197" i="22"/>
  <c r="F202" i="22"/>
  <c r="F187" i="22"/>
  <c r="F209" i="22"/>
  <c r="F221" i="22"/>
  <c r="F229" i="22"/>
  <c r="F219" i="22"/>
  <c r="F251" i="22"/>
  <c r="F259" i="22"/>
  <c r="F235" i="22"/>
  <c r="F304" i="22"/>
  <c r="F245" i="22"/>
  <c r="F261" i="22"/>
  <c r="F285" i="22"/>
  <c r="F293" i="22"/>
  <c r="F114" i="20"/>
  <c r="F146" i="20"/>
  <c r="F24" i="20"/>
  <c r="F56" i="20"/>
  <c r="F88" i="20"/>
  <c r="F120" i="20"/>
  <c r="F152" i="20"/>
  <c r="F157" i="20"/>
  <c r="F165" i="20"/>
  <c r="F173" i="20"/>
  <c r="F181" i="20"/>
  <c r="F189" i="20"/>
  <c r="F197" i="20"/>
  <c r="F205" i="20"/>
  <c r="F19" i="20"/>
  <c r="F27" i="20"/>
  <c r="F35" i="20"/>
  <c r="F43" i="20"/>
  <c r="F51" i="20"/>
  <c r="F59" i="20"/>
  <c r="F67" i="20"/>
  <c r="F75" i="20"/>
  <c r="F83" i="20"/>
  <c r="F91" i="20"/>
  <c r="F99" i="20"/>
  <c r="F107" i="20"/>
  <c r="F115" i="20"/>
  <c r="F123" i="20"/>
  <c r="F131" i="20"/>
  <c r="F139" i="20"/>
  <c r="F147" i="20"/>
  <c r="F156" i="20"/>
  <c r="F160" i="20"/>
  <c r="F164" i="20"/>
  <c r="F168" i="20"/>
  <c r="F172" i="20"/>
  <c r="F176" i="20"/>
  <c r="F180" i="20"/>
  <c r="F184" i="20"/>
  <c r="F188" i="20"/>
  <c r="F192" i="20"/>
  <c r="F196" i="20"/>
  <c r="F200" i="20"/>
  <c r="F204" i="20"/>
  <c r="F208" i="20"/>
  <c r="F753" i="20"/>
  <c r="F775" i="20"/>
  <c r="F787" i="20"/>
  <c r="F738" i="20"/>
  <c r="F749" i="20"/>
  <c r="F745" i="20"/>
  <c r="F761" i="20"/>
  <c r="F777" i="20"/>
  <c r="F796" i="20"/>
  <c r="F217" i="20"/>
  <c r="F746" i="20"/>
  <c r="F778" i="20"/>
  <c r="F812" i="20"/>
  <c r="F828" i="20"/>
  <c r="F803" i="20"/>
  <c r="F827" i="20"/>
  <c r="F793" i="20"/>
  <c r="F809" i="20"/>
  <c r="F24" i="22"/>
  <c r="F40" i="22"/>
  <c r="F13" i="22"/>
  <c r="F29" i="22"/>
  <c r="F15" i="22"/>
  <c r="F100" i="22"/>
  <c r="F103" i="22"/>
  <c r="F111" i="22"/>
  <c r="F115" i="22"/>
  <c r="F9" i="22"/>
  <c r="F22" i="22"/>
  <c r="F25" i="22"/>
  <c r="F38" i="22"/>
  <c r="F41" i="22"/>
  <c r="F139" i="22"/>
  <c r="F171" i="22"/>
  <c r="F182" i="22"/>
  <c r="F146" i="22"/>
  <c r="F178" i="22"/>
  <c r="F102" i="22"/>
  <c r="F150" i="22"/>
  <c r="F157" i="22"/>
  <c r="F163" i="22"/>
  <c r="F198" i="22"/>
  <c r="F120" i="22"/>
  <c r="F167" i="22"/>
  <c r="F183" i="22"/>
  <c r="F184" i="22"/>
  <c r="F156" i="22"/>
  <c r="F190" i="22"/>
  <c r="F191" i="22"/>
  <c r="F213" i="22"/>
  <c r="F223" i="22"/>
  <c r="F237" i="22"/>
  <c r="F267" i="22"/>
  <c r="F275" i="22"/>
  <c r="F283" i="22"/>
  <c r="F291" i="22"/>
  <c r="F299" i="22"/>
  <c r="F249" i="22"/>
  <c r="F265" i="22"/>
  <c r="F273" i="22"/>
  <c r="F281" i="22"/>
  <c r="F289" i="22"/>
  <c r="F297" i="22"/>
  <c r="F42" i="20"/>
  <c r="F58" i="20"/>
  <c r="F66" i="20"/>
  <c r="F90" i="20"/>
  <c r="F122" i="20"/>
  <c r="F32" i="20"/>
  <c r="F64" i="20"/>
  <c r="F96" i="20"/>
  <c r="F128" i="20"/>
  <c r="F155" i="20"/>
  <c r="F163" i="20"/>
  <c r="F171" i="20"/>
  <c r="F179" i="20"/>
  <c r="F187" i="20"/>
  <c r="F195" i="20"/>
  <c r="F203" i="20"/>
  <c r="F210" i="20"/>
  <c r="F154" i="20"/>
  <c r="F158" i="20"/>
  <c r="F162" i="20"/>
  <c r="F166" i="20"/>
  <c r="F170" i="20"/>
  <c r="F174" i="20"/>
  <c r="F178" i="20"/>
  <c r="F182" i="20"/>
  <c r="F186" i="20"/>
  <c r="F190" i="20"/>
  <c r="F194" i="20"/>
  <c r="F198" i="20"/>
  <c r="F202" i="20"/>
  <c r="F206" i="20"/>
  <c r="F216" i="20"/>
  <c r="F742" i="20"/>
  <c r="F769" i="20"/>
  <c r="F739" i="20"/>
  <c r="F754" i="20"/>
  <c r="F765" i="20"/>
  <c r="F784" i="20"/>
  <c r="F816" i="20"/>
  <c r="F747" i="20"/>
  <c r="F757" i="20"/>
  <c r="F779" i="20"/>
  <c r="F794" i="20"/>
  <c r="F819" i="20"/>
  <c r="F826" i="20"/>
  <c r="F791" i="20"/>
  <c r="F807" i="20"/>
  <c r="F825" i="20"/>
  <c r="F12" i="22"/>
  <c r="F28" i="22"/>
  <c r="F97" i="22"/>
  <c r="F105" i="22"/>
  <c r="F113" i="22"/>
  <c r="F47" i="22"/>
  <c r="F49" i="22"/>
  <c r="F55" i="22"/>
  <c r="F57" i="22"/>
  <c r="F63" i="22"/>
  <c r="F65" i="22"/>
  <c r="F71" i="22"/>
  <c r="F73" i="22"/>
  <c r="F79" i="22"/>
  <c r="F81" i="22"/>
  <c r="F87" i="22"/>
  <c r="F89" i="22"/>
  <c r="F39" i="22"/>
  <c r="F119" i="22"/>
  <c r="F122" i="22"/>
  <c r="F133" i="22"/>
  <c r="F142" i="22"/>
  <c r="F165" i="22"/>
  <c r="F174" i="22"/>
  <c r="F143" i="22"/>
  <c r="F175" i="22"/>
  <c r="F94" i="22"/>
  <c r="F166" i="22"/>
  <c r="F173" i="22"/>
  <c r="F179" i="22"/>
  <c r="F138" i="22"/>
  <c r="F186" i="22"/>
  <c r="F192" i="22"/>
  <c r="F203" i="22"/>
  <c r="F215" i="22"/>
  <c r="F148" i="22"/>
  <c r="F193" i="22"/>
  <c r="F211" i="22"/>
  <c r="F217" i="22"/>
  <c r="F225" i="22"/>
  <c r="F247" i="22"/>
  <c r="F255" i="22"/>
  <c r="F263" i="22"/>
  <c r="F227" i="22"/>
  <c r="F231" i="22"/>
  <c r="F239" i="22"/>
  <c r="F302" i="22"/>
  <c r="F306" i="22"/>
  <c r="F253" i="22"/>
  <c r="F277" i="22"/>
  <c r="AK21" i="41"/>
  <c r="W21" i="41"/>
  <c r="AK21" i="12"/>
  <c r="W21" i="12"/>
  <c r="K395" i="20"/>
  <c r="K331" i="20"/>
  <c r="K267" i="20"/>
  <c r="K661" i="20"/>
  <c r="K482" i="20"/>
  <c r="K404" i="20"/>
  <c r="K340" i="20"/>
  <c r="K276" i="20"/>
  <c r="K705" i="20"/>
  <c r="K499" i="20"/>
  <c r="K417" i="20"/>
  <c r="K353" i="20"/>
  <c r="K285" i="20"/>
  <c r="J7" i="14"/>
  <c r="K42" i="20"/>
  <c r="K58" i="20"/>
  <c r="K98" i="20"/>
  <c r="K130" i="20"/>
  <c r="K40" i="20"/>
  <c r="K72" i="20"/>
  <c r="K104" i="20"/>
  <c r="K136" i="20"/>
  <c r="K21" i="20"/>
  <c r="K29" i="20"/>
  <c r="K37" i="20"/>
  <c r="K45" i="20"/>
  <c r="K53" i="20"/>
  <c r="K61" i="20"/>
  <c r="K69" i="20"/>
  <c r="K77" i="20"/>
  <c r="K85" i="20"/>
  <c r="K93" i="20"/>
  <c r="K101" i="20"/>
  <c r="K109" i="20"/>
  <c r="K117" i="20"/>
  <c r="K125" i="20"/>
  <c r="K133" i="20"/>
  <c r="K141" i="20"/>
  <c r="K149" i="20"/>
  <c r="K23" i="20"/>
  <c r="K31" i="20"/>
  <c r="K39" i="20"/>
  <c r="K47" i="20"/>
  <c r="K55" i="20"/>
  <c r="K63" i="20"/>
  <c r="K71" i="20"/>
  <c r="K79" i="20"/>
  <c r="K87" i="20"/>
  <c r="K95" i="20"/>
  <c r="K103" i="20"/>
  <c r="K111" i="20"/>
  <c r="K119" i="20"/>
  <c r="K127" i="20"/>
  <c r="K135" i="20"/>
  <c r="K143" i="20"/>
  <c r="K151" i="20"/>
  <c r="K209" i="20"/>
  <c r="K761" i="20"/>
  <c r="K213" i="20"/>
  <c r="K743" i="20"/>
  <c r="K758" i="20"/>
  <c r="K792" i="20"/>
  <c r="K741" i="20"/>
  <c r="K755" i="20"/>
  <c r="K770" i="20"/>
  <c r="K800" i="20"/>
  <c r="K211" i="20"/>
  <c r="K734" i="20"/>
  <c r="K750" i="20"/>
  <c r="K766" i="20"/>
  <c r="K730" i="20"/>
  <c r="K762" i="20"/>
  <c r="K781" i="20"/>
  <c r="K795" i="20"/>
  <c r="K820" i="20"/>
  <c r="K736" i="20"/>
  <c r="K752" i="20"/>
  <c r="K768" i="20"/>
  <c r="K817" i="20"/>
  <c r="K819" i="20"/>
  <c r="K826" i="20"/>
  <c r="K789" i="20"/>
  <c r="K791" i="20"/>
  <c r="K805" i="20"/>
  <c r="K807" i="20"/>
  <c r="K20" i="22"/>
  <c r="K36" i="22"/>
  <c r="K103" i="22"/>
  <c r="K99" i="22"/>
  <c r="K33" i="22"/>
  <c r="K96" i="22"/>
  <c r="K104" i="22"/>
  <c r="K112" i="22"/>
  <c r="K130" i="22"/>
  <c r="K143" i="22"/>
  <c r="K175" i="22"/>
  <c r="K22" i="22"/>
  <c r="K38" i="22"/>
  <c r="K47" i="22"/>
  <c r="K55" i="22"/>
  <c r="K63" i="22"/>
  <c r="K71" i="22"/>
  <c r="K79" i="22"/>
  <c r="K87" i="22"/>
  <c r="K93" i="22"/>
  <c r="K21" i="22"/>
  <c r="K39" i="22"/>
  <c r="K100" i="22"/>
  <c r="K18" i="22"/>
  <c r="K34" i="22"/>
  <c r="K158" i="22"/>
  <c r="K94" i="22"/>
  <c r="K134" i="22"/>
  <c r="K179" i="22"/>
  <c r="K170" i="22"/>
  <c r="K132" i="22"/>
  <c r="K164" i="22"/>
  <c r="K192" i="22"/>
  <c r="K201" i="22"/>
  <c r="K202" i="22"/>
  <c r="K136" i="22"/>
  <c r="K168" i="22"/>
  <c r="K195" i="22"/>
  <c r="K181" i="22"/>
  <c r="K187" i="22"/>
  <c r="K180" i="22"/>
  <c r="K275" i="22"/>
  <c r="K291" i="22"/>
  <c r="K246" i="22"/>
  <c r="K250" i="22"/>
  <c r="K254" i="22"/>
  <c r="K258" i="22"/>
  <c r="K262" i="22"/>
  <c r="K266" i="22"/>
  <c r="K274" i="22"/>
  <c r="K282" i="22"/>
  <c r="K290" i="22"/>
  <c r="K298" i="22"/>
  <c r="K249" i="22"/>
  <c r="K265" i="22"/>
  <c r="K281" i="22"/>
  <c r="K297" i="22"/>
  <c r="K243" i="22"/>
  <c r="K248" i="22"/>
  <c r="K264" i="22"/>
  <c r="K272" i="22"/>
  <c r="K296" i="22"/>
  <c r="K379" i="20"/>
  <c r="K315" i="20"/>
  <c r="K251" i="20"/>
  <c r="K606" i="20"/>
  <c r="K463" i="20"/>
  <c r="K388" i="20"/>
  <c r="K324" i="20"/>
  <c r="K260" i="20"/>
  <c r="K641" i="20"/>
  <c r="K473" i="20"/>
  <c r="K401" i="20"/>
  <c r="K337" i="20"/>
  <c r="K269" i="20"/>
  <c r="K34" i="20"/>
  <c r="K106" i="20"/>
  <c r="K138" i="20"/>
  <c r="K48" i="20"/>
  <c r="K80" i="20"/>
  <c r="K112" i="20"/>
  <c r="K144" i="20"/>
  <c r="K214" i="20"/>
  <c r="K777" i="20"/>
  <c r="K759" i="20"/>
  <c r="K774" i="20"/>
  <c r="K787" i="20"/>
  <c r="K757" i="20"/>
  <c r="K771" i="20"/>
  <c r="K808" i="20"/>
  <c r="K824" i="20"/>
  <c r="K735" i="20"/>
  <c r="K751" i="20"/>
  <c r="K767" i="20"/>
  <c r="K731" i="20"/>
  <c r="K763" i="20"/>
  <c r="K804" i="20"/>
  <c r="K732" i="20"/>
  <c r="K748" i="20"/>
  <c r="K764" i="20"/>
  <c r="K780" i="20"/>
  <c r="K809" i="20"/>
  <c r="K811" i="20"/>
  <c r="K802" i="20"/>
  <c r="K810" i="20"/>
  <c r="K821" i="20"/>
  <c r="K823" i="20"/>
  <c r="K10" i="22"/>
  <c r="K24" i="22"/>
  <c r="K40" i="22"/>
  <c r="K9" i="22"/>
  <c r="K41" i="22"/>
  <c r="K151" i="22"/>
  <c r="K45" i="22"/>
  <c r="K53" i="22"/>
  <c r="K61" i="22"/>
  <c r="K69" i="22"/>
  <c r="K77" i="22"/>
  <c r="K85" i="22"/>
  <c r="K101" i="22"/>
  <c r="K149" i="22"/>
  <c r="K165" i="22"/>
  <c r="K13" i="22"/>
  <c r="K31" i="22"/>
  <c r="K46" i="22"/>
  <c r="K48" i="22"/>
  <c r="K54" i="22"/>
  <c r="K56" i="22"/>
  <c r="K62" i="22"/>
  <c r="K64" i="22"/>
  <c r="K70" i="22"/>
  <c r="K72" i="22"/>
  <c r="K78" i="22"/>
  <c r="K80" i="22"/>
  <c r="K86" i="22"/>
  <c r="K88" i="22"/>
  <c r="K115" i="22"/>
  <c r="K116" i="22"/>
  <c r="K121" i="22"/>
  <c r="K113" i="22"/>
  <c r="K119" i="22"/>
  <c r="K182" i="22"/>
  <c r="K146" i="22"/>
  <c r="K178" i="22"/>
  <c r="K118" i="22"/>
  <c r="K150" i="22"/>
  <c r="K198" i="22"/>
  <c r="K183" i="22"/>
  <c r="K140" i="22"/>
  <c r="K172" i="22"/>
  <c r="K205" i="22"/>
  <c r="K128" i="22"/>
  <c r="K160" i="22"/>
  <c r="K190" i="22"/>
  <c r="K191" i="22"/>
  <c r="K200" i="22"/>
  <c r="K188" i="22"/>
  <c r="K247" i="22"/>
  <c r="K255" i="22"/>
  <c r="K263" i="22"/>
  <c r="K271" i="22"/>
  <c r="K287" i="22"/>
  <c r="K245" i="22"/>
  <c r="K261" i="22"/>
  <c r="K269" i="22"/>
  <c r="K285" i="22"/>
  <c r="K304" i="22"/>
  <c r="K252" i="22"/>
  <c r="K307" i="22"/>
  <c r="K273" i="22"/>
  <c r="K289" i="22"/>
  <c r="K256" i="22"/>
  <c r="K305" i="22"/>
  <c r="K288" i="22"/>
  <c r="K301" i="22"/>
  <c r="K433" i="20"/>
  <c r="K363" i="20"/>
  <c r="K299" i="20"/>
  <c r="K235" i="20"/>
  <c r="K542" i="20"/>
  <c r="K442" i="20"/>
  <c r="K372" i="20"/>
  <c r="K308" i="20"/>
  <c r="K244" i="20"/>
  <c r="K570" i="20"/>
  <c r="K455" i="20"/>
  <c r="K385" i="20"/>
  <c r="K317" i="20"/>
  <c r="K253" i="20"/>
  <c r="K74" i="20"/>
  <c r="K114" i="20"/>
  <c r="K146" i="20"/>
  <c r="K24" i="20"/>
  <c r="K56" i="20"/>
  <c r="K88" i="20"/>
  <c r="K120" i="20"/>
  <c r="K152" i="20"/>
  <c r="K25" i="20"/>
  <c r="K33" i="20"/>
  <c r="K41" i="20"/>
  <c r="K49" i="20"/>
  <c r="K57" i="20"/>
  <c r="K65" i="20"/>
  <c r="K73" i="20"/>
  <c r="K81" i="20"/>
  <c r="K89" i="20"/>
  <c r="K97" i="20"/>
  <c r="K105" i="20"/>
  <c r="K113" i="20"/>
  <c r="K121" i="20"/>
  <c r="K129" i="20"/>
  <c r="K137" i="20"/>
  <c r="K145" i="20"/>
  <c r="K19" i="20"/>
  <c r="K27" i="20"/>
  <c r="K35" i="20"/>
  <c r="K43" i="20"/>
  <c r="K51" i="20"/>
  <c r="K59" i="20"/>
  <c r="K67" i="20"/>
  <c r="K75" i="20"/>
  <c r="K83" i="20"/>
  <c r="K91" i="20"/>
  <c r="K99" i="20"/>
  <c r="K107" i="20"/>
  <c r="K115" i="20"/>
  <c r="K123" i="20"/>
  <c r="K131" i="20"/>
  <c r="K139" i="20"/>
  <c r="K147" i="20"/>
  <c r="K157" i="20"/>
  <c r="K161" i="20"/>
  <c r="K165" i="20"/>
  <c r="K169" i="20"/>
  <c r="K173" i="20"/>
  <c r="K177" i="20"/>
  <c r="K181" i="20"/>
  <c r="K185" i="20"/>
  <c r="K189" i="20"/>
  <c r="K193" i="20"/>
  <c r="K197" i="20"/>
  <c r="K201" i="20"/>
  <c r="K205" i="20"/>
  <c r="K217" i="20"/>
  <c r="K775" i="20"/>
  <c r="K738" i="20"/>
  <c r="K773" i="20"/>
  <c r="K215" i="20"/>
  <c r="K737" i="20"/>
  <c r="K753" i="20"/>
  <c r="K769" i="20"/>
  <c r="K746" i="20"/>
  <c r="K778" i="20"/>
  <c r="K794" i="20"/>
  <c r="K812" i="20"/>
  <c r="K828" i="20"/>
  <c r="K744" i="20"/>
  <c r="K760" i="20"/>
  <c r="K776" i="20"/>
  <c r="K818" i="20"/>
  <c r="K783" i="20"/>
  <c r="K797" i="20"/>
  <c r="K799" i="20"/>
  <c r="K813" i="20"/>
  <c r="K815" i="20"/>
  <c r="K12" i="22"/>
  <c r="K28" i="22"/>
  <c r="K95" i="22"/>
  <c r="K111" i="22"/>
  <c r="K107" i="22"/>
  <c r="K17" i="22"/>
  <c r="K159" i="22"/>
  <c r="K14" i="22"/>
  <c r="K30" i="22"/>
  <c r="K43" i="22"/>
  <c r="K51" i="22"/>
  <c r="K59" i="22"/>
  <c r="K67" i="22"/>
  <c r="K75" i="22"/>
  <c r="K83" i="22"/>
  <c r="K91" i="22"/>
  <c r="K123" i="22"/>
  <c r="K11" i="22"/>
  <c r="K23" i="22"/>
  <c r="K37" i="22"/>
  <c r="K117" i="22"/>
  <c r="K26" i="22"/>
  <c r="K105" i="22"/>
  <c r="K122" i="22"/>
  <c r="K133" i="22"/>
  <c r="K120" i="22"/>
  <c r="K125" i="22"/>
  <c r="K142" i="22"/>
  <c r="K174" i="22"/>
  <c r="K185" i="22"/>
  <c r="K110" i="22"/>
  <c r="K166" i="22"/>
  <c r="K124" i="22"/>
  <c r="K138" i="22"/>
  <c r="K199" i="22"/>
  <c r="K148" i="22"/>
  <c r="K197" i="22"/>
  <c r="K203" i="22"/>
  <c r="K215" i="22"/>
  <c r="K152" i="22"/>
  <c r="K194" i="22"/>
  <c r="K186" i="22"/>
  <c r="K211" i="22"/>
  <c r="K196" i="22"/>
  <c r="K267" i="22"/>
  <c r="K283" i="22"/>
  <c r="K299" i="22"/>
  <c r="K270" i="22"/>
  <c r="K278" i="22"/>
  <c r="K286" i="22"/>
  <c r="K294" i="22"/>
  <c r="K257" i="22"/>
  <c r="K268" i="22"/>
  <c r="K276" i="22"/>
  <c r="K284" i="22"/>
  <c r="K292" i="22"/>
  <c r="K300" i="22"/>
  <c r="K303" i="22"/>
  <c r="K411" i="20"/>
  <c r="K347" i="20"/>
  <c r="K283" i="20"/>
  <c r="K725" i="20"/>
  <c r="K501" i="20"/>
  <c r="K420" i="20"/>
  <c r="K356" i="20"/>
  <c r="K292" i="20"/>
  <c r="K228" i="20"/>
  <c r="K515" i="20"/>
  <c r="K439" i="20"/>
  <c r="K369" i="20"/>
  <c r="K301" i="20"/>
  <c r="K237" i="20"/>
  <c r="K66" i="20"/>
  <c r="K90" i="20"/>
  <c r="K122" i="20"/>
  <c r="K32" i="20"/>
  <c r="K64" i="20"/>
  <c r="K96" i="20"/>
  <c r="K128" i="20"/>
  <c r="K210" i="20"/>
  <c r="K153" i="20"/>
  <c r="K154" i="20"/>
  <c r="K156" i="20"/>
  <c r="K158" i="20"/>
  <c r="K160" i="20"/>
  <c r="K162" i="20"/>
  <c r="K164" i="20"/>
  <c r="K166" i="20"/>
  <c r="K168" i="20"/>
  <c r="K170" i="20"/>
  <c r="K172" i="20"/>
  <c r="K174" i="20"/>
  <c r="K176" i="20"/>
  <c r="K178" i="20"/>
  <c r="K180" i="20"/>
  <c r="K182" i="20"/>
  <c r="K184" i="20"/>
  <c r="K186" i="20"/>
  <c r="K188" i="20"/>
  <c r="K190" i="20"/>
  <c r="K192" i="20"/>
  <c r="K194" i="20"/>
  <c r="K196" i="20"/>
  <c r="K198" i="20"/>
  <c r="K200" i="20"/>
  <c r="K202" i="20"/>
  <c r="K204" i="20"/>
  <c r="K206" i="20"/>
  <c r="K208" i="20"/>
  <c r="K155" i="20"/>
  <c r="K159" i="20"/>
  <c r="K163" i="20"/>
  <c r="K167" i="20"/>
  <c r="K171" i="20"/>
  <c r="K175" i="20"/>
  <c r="K179" i="20"/>
  <c r="K183" i="20"/>
  <c r="K187" i="20"/>
  <c r="K191" i="20"/>
  <c r="K195" i="20"/>
  <c r="K199" i="20"/>
  <c r="K203" i="20"/>
  <c r="K207" i="20"/>
  <c r="K216" i="20"/>
  <c r="K796" i="20"/>
  <c r="K742" i="20"/>
  <c r="K786" i="20"/>
  <c r="K739" i="20"/>
  <c r="K754" i="20"/>
  <c r="K784" i="20"/>
  <c r="K788" i="20"/>
  <c r="K816" i="20"/>
  <c r="K747" i="20"/>
  <c r="K779" i="20"/>
  <c r="K740" i="20"/>
  <c r="K756" i="20"/>
  <c r="K772" i="20"/>
  <c r="K785" i="20"/>
  <c r="K793" i="20"/>
  <c r="K801" i="20"/>
  <c r="K803" i="20"/>
  <c r="K825" i="20"/>
  <c r="K827" i="20"/>
  <c r="K16" i="22"/>
  <c r="K32" i="22"/>
  <c r="K25" i="22"/>
  <c r="K135" i="22"/>
  <c r="K167" i="22"/>
  <c r="K49" i="22"/>
  <c r="K57" i="22"/>
  <c r="K65" i="22"/>
  <c r="K73" i="22"/>
  <c r="K81" i="22"/>
  <c r="K89" i="22"/>
  <c r="K109" i="22"/>
  <c r="K141" i="22"/>
  <c r="K157" i="22"/>
  <c r="K173" i="22"/>
  <c r="K15" i="22"/>
  <c r="K29" i="22"/>
  <c r="K42" i="22"/>
  <c r="K44" i="22"/>
  <c r="K50" i="22"/>
  <c r="K52" i="22"/>
  <c r="K58" i="22"/>
  <c r="K60" i="22"/>
  <c r="K66" i="22"/>
  <c r="K68" i="22"/>
  <c r="K74" i="22"/>
  <c r="K76" i="22"/>
  <c r="K82" i="22"/>
  <c r="K84" i="22"/>
  <c r="K90" i="22"/>
  <c r="K92" i="22"/>
  <c r="K97" i="22"/>
  <c r="K162" i="22"/>
  <c r="K102" i="22"/>
  <c r="K154" i="22"/>
  <c r="K184" i="22"/>
  <c r="K156" i="22"/>
  <c r="K206" i="22"/>
  <c r="K207" i="22"/>
  <c r="K144" i="22"/>
  <c r="K176" i="22"/>
  <c r="K189" i="22"/>
  <c r="K204" i="22"/>
  <c r="K251" i="22"/>
  <c r="K259" i="22"/>
  <c r="K279" i="22"/>
  <c r="K295" i="22"/>
  <c r="K253" i="22"/>
  <c r="K277" i="22"/>
  <c r="K293" i="22"/>
  <c r="K302" i="22"/>
  <c r="K306" i="22"/>
  <c r="K244" i="22"/>
  <c r="K260" i="22"/>
  <c r="K280" i="22"/>
  <c r="L26" i="16"/>
  <c r="L27" i="16" s="1"/>
  <c r="O108" i="21"/>
  <c r="M25" i="16"/>
  <c r="O73" i="38"/>
  <c r="N17" i="14"/>
  <c r="H243" i="22"/>
  <c r="H253" i="22"/>
  <c r="H132" i="22"/>
  <c r="H163" i="22"/>
  <c r="H766" i="21"/>
  <c r="H702" i="21"/>
  <c r="H763" i="21"/>
  <c r="H699" i="21"/>
  <c r="H780" i="21"/>
  <c r="H716" i="21"/>
  <c r="H66" i="22"/>
  <c r="H793" i="21"/>
  <c r="H729" i="21"/>
  <c r="H678" i="21"/>
  <c r="H607" i="21"/>
  <c r="H543" i="21"/>
  <c r="H479" i="21"/>
  <c r="H628" i="21"/>
  <c r="H560" i="21"/>
  <c r="H492" i="21"/>
  <c r="H637" i="21"/>
  <c r="H573" i="21"/>
  <c r="H666" i="21"/>
  <c r="H602" i="21"/>
  <c r="H538" i="21"/>
  <c r="H517" i="21"/>
  <c r="H420" i="21"/>
  <c r="H352" i="21"/>
  <c r="H284" i="21"/>
  <c r="H429" i="21"/>
  <c r="H365" i="21"/>
  <c r="H301" i="21"/>
  <c r="H450" i="21"/>
  <c r="H386" i="21"/>
  <c r="H322" i="21"/>
  <c r="H467" i="21"/>
  <c r="H403" i="21"/>
  <c r="H339" i="21"/>
  <c r="H273" i="21"/>
  <c r="H209" i="21"/>
  <c r="H145" i="21"/>
  <c r="H81" i="21"/>
  <c r="H226" i="21"/>
  <c r="H162" i="21"/>
  <c r="H98" i="21"/>
  <c r="H243" i="21"/>
  <c r="H179" i="21"/>
  <c r="H115" i="21"/>
  <c r="H244" i="21"/>
  <c r="H176" i="21"/>
  <c r="H112" i="21"/>
  <c r="H46" i="21"/>
  <c r="H1107" i="20"/>
  <c r="H1043" i="20"/>
  <c r="H976" i="20"/>
  <c r="H912" i="20"/>
  <c r="H27" i="21"/>
  <c r="H1088" i="20"/>
  <c r="H1021" i="20"/>
  <c r="H75" i="21"/>
  <c r="H12" i="21"/>
  <c r="H1069" i="20"/>
  <c r="H998" i="20"/>
  <c r="H934" i="20"/>
  <c r="H866" i="20"/>
  <c r="H41" i="21"/>
  <c r="H1102" i="20"/>
  <c r="H1038" i="20"/>
  <c r="H971" i="20"/>
  <c r="H907" i="20"/>
  <c r="H945" i="20"/>
  <c r="H683" i="20"/>
  <c r="H620" i="20"/>
  <c r="H556" i="20"/>
  <c r="H493" i="20"/>
  <c r="H877" i="20"/>
  <c r="H789" i="20"/>
  <c r="H664" i="20"/>
  <c r="H601" i="20"/>
  <c r="H537" i="20"/>
  <c r="H725" i="20"/>
  <c r="H661" i="20"/>
  <c r="H594" i="20"/>
  <c r="H530" i="20"/>
  <c r="H849" i="20"/>
  <c r="H638" i="20"/>
  <c r="H482" i="20"/>
  <c r="H407" i="20"/>
  <c r="H343" i="20"/>
  <c r="H279" i="20"/>
  <c r="H714" i="20"/>
  <c r="H484" i="20"/>
  <c r="H404" i="20"/>
  <c r="H340" i="20"/>
  <c r="H276" i="20"/>
  <c r="H774" i="20"/>
  <c r="H519" i="20"/>
  <c r="H439" i="20"/>
  <c r="H369" i="20"/>
  <c r="H301" i="20"/>
  <c r="H237" i="20"/>
  <c r="H527" i="20"/>
  <c r="H432" i="20"/>
  <c r="H362" i="20"/>
  <c r="H298" i="20"/>
  <c r="G66" i="20"/>
  <c r="G82" i="20"/>
  <c r="G90" i="20"/>
  <c r="G122" i="20"/>
  <c r="G32" i="20"/>
  <c r="G64" i="20"/>
  <c r="G96" i="20"/>
  <c r="G128" i="20"/>
  <c r="G158" i="20"/>
  <c r="G166" i="20"/>
  <c r="G174" i="20"/>
  <c r="G182" i="20"/>
  <c r="G190" i="20"/>
  <c r="G198" i="20"/>
  <c r="G206" i="20"/>
  <c r="G210" i="20"/>
  <c r="G155" i="20"/>
  <c r="G159" i="20"/>
  <c r="G163" i="20"/>
  <c r="G167" i="20"/>
  <c r="G171" i="20"/>
  <c r="G175" i="20"/>
  <c r="G179" i="20"/>
  <c r="G183" i="20"/>
  <c r="G187" i="20"/>
  <c r="G191" i="20"/>
  <c r="G195" i="20"/>
  <c r="G199" i="20"/>
  <c r="G203" i="20"/>
  <c r="G207" i="20"/>
  <c r="G216" i="20"/>
  <c r="G741" i="20"/>
  <c r="G742" i="20"/>
  <c r="G739" i="20"/>
  <c r="G754" i="20"/>
  <c r="G796" i="20"/>
  <c r="G747" i="20"/>
  <c r="G779" i="20"/>
  <c r="G812" i="20"/>
  <c r="G828" i="20"/>
  <c r="G732" i="20"/>
  <c r="G748" i="20"/>
  <c r="G764" i="20"/>
  <c r="G780" i="20"/>
  <c r="G785" i="20"/>
  <c r="G793" i="20"/>
  <c r="G801" i="20"/>
  <c r="G825" i="20"/>
  <c r="G810" i="20"/>
  <c r="G9" i="22"/>
  <c r="G95" i="22"/>
  <c r="G109" i="22"/>
  <c r="G42" i="22"/>
  <c r="G44" i="22"/>
  <c r="G50" i="22"/>
  <c r="G52" i="22"/>
  <c r="G58" i="22"/>
  <c r="G60" i="22"/>
  <c r="G66" i="22"/>
  <c r="G68" i="22"/>
  <c r="G74" i="22"/>
  <c r="G76" i="22"/>
  <c r="G82" i="22"/>
  <c r="G84" i="22"/>
  <c r="G90" i="22"/>
  <c r="G21" i="22"/>
  <c r="G37" i="22"/>
  <c r="G45" i="22"/>
  <c r="G49" i="22"/>
  <c r="G53" i="22"/>
  <c r="G57" i="22"/>
  <c r="G61" i="22"/>
  <c r="G65" i="22"/>
  <c r="G69" i="22"/>
  <c r="G73" i="22"/>
  <c r="G77" i="22"/>
  <c r="G81" i="22"/>
  <c r="G85" i="22"/>
  <c r="G89" i="22"/>
  <c r="G97" i="22"/>
  <c r="G107" i="22"/>
  <c r="G139" i="22"/>
  <c r="G171" i="22"/>
  <c r="G141" i="22"/>
  <c r="G173" i="22"/>
  <c r="G129" i="22"/>
  <c r="G145" i="22"/>
  <c r="G163" i="22"/>
  <c r="G178" i="22"/>
  <c r="G198" i="22"/>
  <c r="G135" i="22"/>
  <c r="G183" i="22"/>
  <c r="G184" i="22"/>
  <c r="G156" i="22"/>
  <c r="G195" i="22"/>
  <c r="G144" i="22"/>
  <c r="G176" i="22"/>
  <c r="G191" i="22"/>
  <c r="G202" i="22"/>
  <c r="G204" i="22"/>
  <c r="G223" i="22"/>
  <c r="G251" i="22"/>
  <c r="G259" i="22"/>
  <c r="G279" i="22"/>
  <c r="G295" i="22"/>
  <c r="G253" i="22"/>
  <c r="G277" i="22"/>
  <c r="G293" i="22"/>
  <c r="G302" i="22"/>
  <c r="G306" i="22"/>
  <c r="G244" i="22"/>
  <c r="G260" i="22"/>
  <c r="G58" i="20"/>
  <c r="G98" i="20"/>
  <c r="G130" i="20"/>
  <c r="G40" i="20"/>
  <c r="G72" i="20"/>
  <c r="G104" i="20"/>
  <c r="G136" i="20"/>
  <c r="G25" i="20"/>
  <c r="G33" i="20"/>
  <c r="G41" i="20"/>
  <c r="G49" i="20"/>
  <c r="G57" i="20"/>
  <c r="G65" i="20"/>
  <c r="G73" i="20"/>
  <c r="G81" i="20"/>
  <c r="G89" i="20"/>
  <c r="G97" i="20"/>
  <c r="G105" i="20"/>
  <c r="G113" i="20"/>
  <c r="G121" i="20"/>
  <c r="G129" i="20"/>
  <c r="G137" i="20"/>
  <c r="G145" i="20"/>
  <c r="G153" i="20"/>
  <c r="G156" i="20"/>
  <c r="G164" i="20"/>
  <c r="G172" i="20"/>
  <c r="G180" i="20"/>
  <c r="G188" i="20"/>
  <c r="G196" i="20"/>
  <c r="G204" i="20"/>
  <c r="G19" i="20"/>
  <c r="G27" i="20"/>
  <c r="G35" i="20"/>
  <c r="G43" i="20"/>
  <c r="G51" i="20"/>
  <c r="G59" i="20"/>
  <c r="G67" i="20"/>
  <c r="G75" i="20"/>
  <c r="G83" i="20"/>
  <c r="G91" i="20"/>
  <c r="G99" i="20"/>
  <c r="G107" i="20"/>
  <c r="G115" i="20"/>
  <c r="G123" i="20"/>
  <c r="G131" i="20"/>
  <c r="G139" i="20"/>
  <c r="G147" i="20"/>
  <c r="G209" i="20"/>
  <c r="G217" i="20"/>
  <c r="G743" i="20"/>
  <c r="G757" i="20"/>
  <c r="G758" i="20"/>
  <c r="G755" i="20"/>
  <c r="G770" i="20"/>
  <c r="G784" i="20"/>
  <c r="G816" i="20"/>
  <c r="G215" i="20"/>
  <c r="G733" i="20"/>
  <c r="G734" i="20"/>
  <c r="G749" i="20"/>
  <c r="G750" i="20"/>
  <c r="G765" i="20"/>
  <c r="G766" i="20"/>
  <c r="G781" i="20"/>
  <c r="G730" i="20"/>
  <c r="G762" i="20"/>
  <c r="G794" i="20"/>
  <c r="G744" i="20"/>
  <c r="G760" i="20"/>
  <c r="G776" i="20"/>
  <c r="G806" i="20"/>
  <c r="G817" i="20"/>
  <c r="G827" i="20"/>
  <c r="G789" i="20"/>
  <c r="G805" i="20"/>
  <c r="G826" i="20"/>
  <c r="G12" i="22"/>
  <c r="G28" i="22"/>
  <c r="G16" i="22"/>
  <c r="G32" i="22"/>
  <c r="G130" i="22"/>
  <c r="G22" i="22"/>
  <c r="G38" i="22"/>
  <c r="G93" i="22"/>
  <c r="G103" i="22"/>
  <c r="G119" i="22"/>
  <c r="G11" i="22"/>
  <c r="G127" i="22"/>
  <c r="G18" i="22"/>
  <c r="G34" i="22"/>
  <c r="G99" i="22"/>
  <c r="G122" i="22"/>
  <c r="G137" i="22"/>
  <c r="G154" i="22"/>
  <c r="G169" i="22"/>
  <c r="G159" i="22"/>
  <c r="G161" i="22"/>
  <c r="G133" i="22"/>
  <c r="G151" i="22"/>
  <c r="G132" i="22"/>
  <c r="G164" i="22"/>
  <c r="G192" i="22"/>
  <c r="G193" i="22"/>
  <c r="G215" i="22"/>
  <c r="G136" i="22"/>
  <c r="G168" i="22"/>
  <c r="G205" i="22"/>
  <c r="G211" i="22"/>
  <c r="G180" i="22"/>
  <c r="G275" i="22"/>
  <c r="G291" i="22"/>
  <c r="G243" i="22"/>
  <c r="G246" i="22"/>
  <c r="G250" i="22"/>
  <c r="G254" i="22"/>
  <c r="G258" i="22"/>
  <c r="G262" i="22"/>
  <c r="G266" i="22"/>
  <c r="G274" i="22"/>
  <c r="G282" i="22"/>
  <c r="G290" i="22"/>
  <c r="G298" i="22"/>
  <c r="G249" i="22"/>
  <c r="G265" i="22"/>
  <c r="G281" i="22"/>
  <c r="G297" i="22"/>
  <c r="G248" i="22"/>
  <c r="G264" i="22"/>
  <c r="G272" i="22"/>
  <c r="G280" i="22"/>
  <c r="G288" i="22"/>
  <c r="G296" i="22"/>
  <c r="G305" i="22"/>
  <c r="G304" i="22"/>
  <c r="G301" i="22"/>
  <c r="G26" i="20"/>
  <c r="G34" i="20"/>
  <c r="G50" i="20"/>
  <c r="G106" i="20"/>
  <c r="G138" i="20"/>
  <c r="G48" i="20"/>
  <c r="G80" i="20"/>
  <c r="G112" i="20"/>
  <c r="G144" i="20"/>
  <c r="G154" i="20"/>
  <c r="G162" i="20"/>
  <c r="G170" i="20"/>
  <c r="G178" i="20"/>
  <c r="G186" i="20"/>
  <c r="G194" i="20"/>
  <c r="G202" i="20"/>
  <c r="G214" i="20"/>
  <c r="G759" i="20"/>
  <c r="G773" i="20"/>
  <c r="G774" i="20"/>
  <c r="G786" i="20"/>
  <c r="G792" i="20"/>
  <c r="G771" i="20"/>
  <c r="G800" i="20"/>
  <c r="G735" i="20"/>
  <c r="G751" i="20"/>
  <c r="G767" i="20"/>
  <c r="G731" i="20"/>
  <c r="G763" i="20"/>
  <c r="G795" i="20"/>
  <c r="G820" i="20"/>
  <c r="G740" i="20"/>
  <c r="G756" i="20"/>
  <c r="G772" i="20"/>
  <c r="G809" i="20"/>
  <c r="G822" i="20"/>
  <c r="G803" i="20"/>
  <c r="G811" i="20"/>
  <c r="G802" i="20"/>
  <c r="G818" i="20"/>
  <c r="G821" i="20"/>
  <c r="G10" i="22"/>
  <c r="G101" i="22"/>
  <c r="G46" i="22"/>
  <c r="G48" i="22"/>
  <c r="G54" i="22"/>
  <c r="G56" i="22"/>
  <c r="G62" i="22"/>
  <c r="G64" i="22"/>
  <c r="G70" i="22"/>
  <c r="G72" i="22"/>
  <c r="G78" i="22"/>
  <c r="G80" i="22"/>
  <c r="G86" i="22"/>
  <c r="G88" i="22"/>
  <c r="G115" i="22"/>
  <c r="G13" i="22"/>
  <c r="G29" i="22"/>
  <c r="G43" i="22"/>
  <c r="G47" i="22"/>
  <c r="G51" i="22"/>
  <c r="G55" i="22"/>
  <c r="G59" i="22"/>
  <c r="G63" i="22"/>
  <c r="G67" i="22"/>
  <c r="G71" i="22"/>
  <c r="G75" i="22"/>
  <c r="G79" i="22"/>
  <c r="G83" i="22"/>
  <c r="G87" i="22"/>
  <c r="G91" i="22"/>
  <c r="G113" i="22"/>
  <c r="G155" i="22"/>
  <c r="G157" i="22"/>
  <c r="G131" i="22"/>
  <c r="G146" i="22"/>
  <c r="G177" i="22"/>
  <c r="G149" i="22"/>
  <c r="G167" i="22"/>
  <c r="G140" i="22"/>
  <c r="G172" i="22"/>
  <c r="G207" i="22"/>
  <c r="G128" i="22"/>
  <c r="G160" i="22"/>
  <c r="G197" i="22"/>
  <c r="G200" i="22"/>
  <c r="G201" i="22"/>
  <c r="G203" i="22"/>
  <c r="G188" i="22"/>
  <c r="G219" i="22"/>
  <c r="G227" i="22"/>
  <c r="G247" i="22"/>
  <c r="G255" i="22"/>
  <c r="G263" i="22"/>
  <c r="G271" i="22"/>
  <c r="G287" i="22"/>
  <c r="G245" i="22"/>
  <c r="G261" i="22"/>
  <c r="G269" i="22"/>
  <c r="G285" i="22"/>
  <c r="G252" i="22"/>
  <c r="G303" i="22"/>
  <c r="G114" i="20"/>
  <c r="G146" i="20"/>
  <c r="G24" i="20"/>
  <c r="G56" i="20"/>
  <c r="G88" i="20"/>
  <c r="G120" i="20"/>
  <c r="G152" i="20"/>
  <c r="G21" i="20"/>
  <c r="G29" i="20"/>
  <c r="G37" i="20"/>
  <c r="G45" i="20"/>
  <c r="G53" i="20"/>
  <c r="G61" i="20"/>
  <c r="G69" i="20"/>
  <c r="G77" i="20"/>
  <c r="G85" i="20"/>
  <c r="G93" i="20"/>
  <c r="G101" i="20"/>
  <c r="G109" i="20"/>
  <c r="G117" i="20"/>
  <c r="G125" i="20"/>
  <c r="G133" i="20"/>
  <c r="G141" i="20"/>
  <c r="G149" i="20"/>
  <c r="G160" i="20"/>
  <c r="G168" i="20"/>
  <c r="G176" i="20"/>
  <c r="G184" i="20"/>
  <c r="G192" i="20"/>
  <c r="G200" i="20"/>
  <c r="G208" i="20"/>
  <c r="G23" i="20"/>
  <c r="G31" i="20"/>
  <c r="G39" i="20"/>
  <c r="G47" i="20"/>
  <c r="G55" i="20"/>
  <c r="G63" i="20"/>
  <c r="G71" i="20"/>
  <c r="G79" i="20"/>
  <c r="G87" i="20"/>
  <c r="G95" i="20"/>
  <c r="G103" i="20"/>
  <c r="G111" i="20"/>
  <c r="G119" i="20"/>
  <c r="G127" i="20"/>
  <c r="G135" i="20"/>
  <c r="G143" i="20"/>
  <c r="G151" i="20"/>
  <c r="G157" i="20"/>
  <c r="G161" i="20"/>
  <c r="G165" i="20"/>
  <c r="G169" i="20"/>
  <c r="G173" i="20"/>
  <c r="G177" i="20"/>
  <c r="G181" i="20"/>
  <c r="G185" i="20"/>
  <c r="G189" i="20"/>
  <c r="G193" i="20"/>
  <c r="G197" i="20"/>
  <c r="G201" i="20"/>
  <c r="G205" i="20"/>
  <c r="G213" i="20"/>
  <c r="G775" i="20"/>
  <c r="G787" i="20"/>
  <c r="G738" i="20"/>
  <c r="G808" i="20"/>
  <c r="G824" i="20"/>
  <c r="G211" i="20"/>
  <c r="G746" i="20"/>
  <c r="G778" i="20"/>
  <c r="G788" i="20"/>
  <c r="G804" i="20"/>
  <c r="G736" i="20"/>
  <c r="G752" i="20"/>
  <c r="G768" i="20"/>
  <c r="G782" i="20"/>
  <c r="G790" i="20"/>
  <c r="G798" i="20"/>
  <c r="G814" i="20"/>
  <c r="G819" i="20"/>
  <c r="G797" i="20"/>
  <c r="G813" i="20"/>
  <c r="G20" i="22"/>
  <c r="G36" i="22"/>
  <c r="G24" i="22"/>
  <c r="G40" i="22"/>
  <c r="G126" i="22"/>
  <c r="G14" i="22"/>
  <c r="G30" i="22"/>
  <c r="G111" i="22"/>
  <c r="G121" i="22"/>
  <c r="G123" i="22"/>
  <c r="G116" i="22"/>
  <c r="G117" i="22"/>
  <c r="G26" i="22"/>
  <c r="G105" i="22"/>
  <c r="G138" i="22"/>
  <c r="G153" i="22"/>
  <c r="G170" i="22"/>
  <c r="G143" i="22"/>
  <c r="G175" i="22"/>
  <c r="G185" i="22"/>
  <c r="G147" i="22"/>
  <c r="G162" i="22"/>
  <c r="G179" i="22"/>
  <c r="G124" i="22"/>
  <c r="G125" i="22"/>
  <c r="G165" i="22"/>
  <c r="G199" i="22"/>
  <c r="G148" i="22"/>
  <c r="G190" i="22"/>
  <c r="G194" i="22"/>
  <c r="G152" i="22"/>
  <c r="G206" i="22"/>
  <c r="G196" i="22"/>
  <c r="G267" i="22"/>
  <c r="G283" i="22"/>
  <c r="G299" i="22"/>
  <c r="G270" i="22"/>
  <c r="G278" i="22"/>
  <c r="G286" i="22"/>
  <c r="G294" i="22"/>
  <c r="G257" i="22"/>
  <c r="G273" i="22"/>
  <c r="G289" i="22"/>
  <c r="G256" i="22"/>
  <c r="G268" i="22"/>
  <c r="G276" i="22"/>
  <c r="G284" i="22"/>
  <c r="G292" i="22"/>
  <c r="G300" i="22"/>
  <c r="G307" i="22"/>
  <c r="G236" i="22"/>
  <c r="G220" i="22"/>
  <c r="G174" i="22"/>
  <c r="G793" i="21"/>
  <c r="G729" i="21"/>
  <c r="G786" i="21"/>
  <c r="G722" i="21"/>
  <c r="G104" i="22"/>
  <c r="G787" i="21"/>
  <c r="G723" i="21"/>
  <c r="G768" i="21"/>
  <c r="G700" i="21"/>
  <c r="G638" i="21"/>
  <c r="G574" i="21"/>
  <c r="G510" i="21"/>
  <c r="G651" i="21"/>
  <c r="G587" i="21"/>
  <c r="G523" i="21"/>
  <c r="G668" i="21"/>
  <c r="G600" i="21"/>
  <c r="G536" i="21"/>
  <c r="G637" i="21"/>
  <c r="G573" i="21"/>
  <c r="G509" i="21"/>
  <c r="G455" i="21"/>
  <c r="G391" i="21"/>
  <c r="G327" i="21"/>
  <c r="G472" i="21"/>
  <c r="G404" i="21"/>
  <c r="G340" i="21"/>
  <c r="G496" i="21"/>
  <c r="G417" i="21"/>
  <c r="G353" i="21"/>
  <c r="G289" i="21"/>
  <c r="G434" i="21"/>
  <c r="G370" i="21"/>
  <c r="G306" i="21"/>
  <c r="G244" i="21"/>
  <c r="G176" i="21"/>
  <c r="G112" i="21"/>
  <c r="G253" i="21"/>
  <c r="G189" i="21"/>
  <c r="G125" i="21"/>
  <c r="G270" i="21"/>
  <c r="G206" i="21"/>
  <c r="G142" i="21"/>
  <c r="G271" i="21"/>
  <c r="G207" i="21"/>
  <c r="G143" i="21"/>
  <c r="G78" i="21"/>
  <c r="G9" i="21"/>
  <c r="G1070" i="20"/>
  <c r="G1003" i="20"/>
  <c r="G939" i="20"/>
  <c r="G58" i="21"/>
  <c r="G1119" i="20"/>
  <c r="G1055" i="20"/>
  <c r="G988" i="20"/>
  <c r="G31" i="21"/>
  <c r="G1092" i="20"/>
  <c r="G1025" i="20"/>
  <c r="G961" i="20"/>
  <c r="G893" i="20"/>
  <c r="G75" i="21"/>
  <c r="G1129" i="20"/>
  <c r="G1065" i="20"/>
  <c r="G994" i="20"/>
  <c r="G926" i="20"/>
  <c r="G862" i="20"/>
  <c r="G839" i="20"/>
  <c r="G666" i="20"/>
  <c r="G599" i="20"/>
  <c r="G535" i="20"/>
  <c r="G472" i="20"/>
  <c r="G840" i="20"/>
  <c r="G667" i="20"/>
  <c r="G604" i="20"/>
  <c r="G540" i="20"/>
  <c r="G860" i="20"/>
  <c r="G684" i="20"/>
  <c r="G621" i="20"/>
  <c r="G557" i="20"/>
  <c r="G863" i="20"/>
  <c r="G689" i="20"/>
  <c r="G481" i="20"/>
  <c r="G410" i="20"/>
  <c r="G346" i="20"/>
  <c r="G282" i="20"/>
  <c r="G791" i="20"/>
  <c r="G501" i="20"/>
  <c r="G419" i="20"/>
  <c r="G355" i="20"/>
  <c r="G291" i="20"/>
  <c r="G227" i="20"/>
  <c r="G530" i="20"/>
  <c r="G442" i="20"/>
  <c r="G372" i="20"/>
  <c r="G308" i="20"/>
  <c r="G244" i="20"/>
  <c r="G574" i="20"/>
  <c r="G447" i="20"/>
  <c r="G377" i="20"/>
  <c r="G309" i="20"/>
  <c r="G245" i="20"/>
  <c r="I72" i="38"/>
  <c r="G24" i="16"/>
  <c r="I221" i="20"/>
  <c r="I426" i="20"/>
  <c r="I930" i="20"/>
  <c r="I11" i="20" s="1"/>
  <c r="I53" i="38" s="1"/>
  <c r="I308" i="21"/>
  <c r="N6" i="21"/>
  <c r="O1033" i="20"/>
  <c r="O13" i="20" s="1"/>
  <c r="O55" i="38" s="1"/>
  <c r="F116" i="20"/>
  <c r="F126" i="20"/>
  <c r="F82" i="20"/>
  <c r="F76" i="20"/>
  <c r="F62" i="20"/>
  <c r="F68" i="20"/>
  <c r="F54" i="20"/>
  <c r="F60" i="20"/>
  <c r="F78" i="20"/>
  <c r="J124" i="20"/>
  <c r="J195" i="20"/>
  <c r="J110" i="20"/>
  <c r="J29" i="20"/>
  <c r="J93" i="20"/>
  <c r="J228" i="20"/>
  <c r="J292" i="20"/>
  <c r="J356" i="20"/>
  <c r="J420" i="20"/>
  <c r="J501" i="20"/>
  <c r="J692" i="20"/>
  <c r="J259" i="20"/>
  <c r="J323" i="20"/>
  <c r="J387" i="20"/>
  <c r="J462" i="20"/>
  <c r="J632" i="20"/>
  <c r="J242" i="20"/>
  <c r="J306" i="20"/>
  <c r="J370" i="20"/>
  <c r="J440" i="20"/>
  <c r="J517" i="20"/>
  <c r="J752" i="20"/>
  <c r="J277" i="20"/>
  <c r="J345" i="20"/>
  <c r="J409" i="20"/>
  <c r="J488" i="20"/>
  <c r="J704" i="20"/>
  <c r="J935" i="20"/>
  <c r="J588" i="20"/>
  <c r="J651" i="20"/>
  <c r="J715" i="20"/>
  <c r="J899" i="20"/>
  <c r="J555" i="20"/>
  <c r="J619" i="20"/>
  <c r="J686" i="20"/>
  <c r="J835" i="20"/>
  <c r="J495" i="20"/>
  <c r="J562" i="20"/>
  <c r="J629" i="20"/>
  <c r="J693" i="20"/>
  <c r="J859" i="20"/>
  <c r="J857" i="20"/>
  <c r="J921" i="20"/>
  <c r="J989" i="20"/>
  <c r="J1056" i="20"/>
  <c r="J1120" i="20"/>
  <c r="J59" i="21"/>
  <c r="J872" i="20"/>
  <c r="J936" i="20"/>
  <c r="J1000" i="20"/>
  <c r="J1067" i="20"/>
  <c r="J1131" i="20"/>
  <c r="J81" i="21"/>
  <c r="J1027" i="20"/>
  <c r="J1094" i="20"/>
  <c r="J33" i="21"/>
  <c r="J914" i="20"/>
  <c r="J982" i="20"/>
  <c r="J1053" i="20"/>
  <c r="J1117" i="20"/>
  <c r="J60" i="21"/>
  <c r="J138" i="21"/>
  <c r="J202" i="21"/>
  <c r="J266" i="21"/>
  <c r="J137" i="21"/>
  <c r="J201" i="21"/>
  <c r="J265" i="21"/>
  <c r="J124" i="21"/>
  <c r="J188" i="21"/>
  <c r="J256" i="21"/>
  <c r="J107" i="21"/>
  <c r="J171" i="21"/>
  <c r="J235" i="21"/>
  <c r="J297" i="21"/>
  <c r="J361" i="21"/>
  <c r="J425" i="21"/>
  <c r="J284" i="21"/>
  <c r="J352" i="21"/>
  <c r="J420" i="21"/>
  <c r="J511" i="21"/>
  <c r="J339" i="21"/>
  <c r="J403" i="21"/>
  <c r="J467" i="21"/>
  <c r="J318" i="21"/>
  <c r="J382" i="21"/>
  <c r="J446" i="21"/>
  <c r="J500" i="21"/>
  <c r="J568" i="21"/>
  <c r="J636" i="21"/>
  <c r="J527" i="21"/>
  <c r="J591" i="21"/>
  <c r="J655" i="21"/>
  <c r="J518" i="21"/>
  <c r="J582" i="21"/>
  <c r="J646" i="21"/>
  <c r="J509" i="21"/>
  <c r="J573" i="21"/>
  <c r="J637" i="21"/>
  <c r="J691" i="21"/>
  <c r="J755" i="21"/>
  <c r="J114" i="22"/>
  <c r="J758" i="21"/>
  <c r="J31" i="22"/>
  <c r="J70" i="22"/>
  <c r="J693" i="21"/>
  <c r="J757" i="21"/>
  <c r="J688" i="21"/>
  <c r="J756" i="21"/>
  <c r="J118" i="22"/>
  <c r="J172" i="22"/>
  <c r="J250" i="22"/>
  <c r="J294" i="22"/>
  <c r="J284" i="22"/>
  <c r="J26" i="20"/>
  <c r="J148" i="20"/>
  <c r="J20" i="20"/>
  <c r="J38" i="20"/>
  <c r="J65" i="20"/>
  <c r="J129" i="20"/>
  <c r="J264" i="20"/>
  <c r="J328" i="20"/>
  <c r="J392" i="20"/>
  <c r="J468" i="20"/>
  <c r="J589" i="20"/>
  <c r="J231" i="20"/>
  <c r="J295" i="20"/>
  <c r="J359" i="20"/>
  <c r="J429" i="20"/>
  <c r="J529" i="20"/>
  <c r="J787" i="20"/>
  <c r="J278" i="20"/>
  <c r="J342" i="20"/>
  <c r="J406" i="20"/>
  <c r="J476" i="20"/>
  <c r="J636" i="20"/>
  <c r="J249" i="20"/>
  <c r="J313" i="20"/>
  <c r="J381" i="20"/>
  <c r="J451" i="20"/>
  <c r="J585" i="20"/>
  <c r="J830" i="20"/>
  <c r="J560" i="20"/>
  <c r="J624" i="20"/>
  <c r="J687" i="20"/>
  <c r="J863" i="20"/>
  <c r="J527" i="20"/>
  <c r="J591" i="20"/>
  <c r="J658" i="20"/>
  <c r="J722" i="20"/>
  <c r="J467" i="20"/>
  <c r="J534" i="20"/>
  <c r="J598" i="20"/>
  <c r="J665" i="20"/>
  <c r="J831" i="20"/>
  <c r="J907" i="20"/>
  <c r="J893" i="20"/>
  <c r="J961" i="20"/>
  <c r="J1025" i="20"/>
  <c r="J1092" i="20"/>
  <c r="J31" i="21"/>
  <c r="J844" i="20"/>
  <c r="J908" i="20"/>
  <c r="J972" i="20"/>
  <c r="J1039" i="20"/>
  <c r="J1103" i="20"/>
  <c r="J42" i="21"/>
  <c r="J999" i="20"/>
  <c r="J1066" i="20"/>
  <c r="J1130" i="20"/>
  <c r="J73" i="21"/>
  <c r="J954" i="20"/>
  <c r="J1018" i="20"/>
  <c r="J1089" i="20"/>
  <c r="J32" i="21"/>
  <c r="J110" i="21"/>
  <c r="J174" i="21"/>
  <c r="J238" i="21"/>
  <c r="J109" i="21"/>
  <c r="J173" i="21"/>
  <c r="J237" i="21"/>
  <c r="J92" i="21"/>
  <c r="J160" i="21"/>
  <c r="J228" i="21"/>
  <c r="J79" i="21"/>
  <c r="J143" i="21"/>
  <c r="J207" i="21"/>
  <c r="J271" i="21"/>
  <c r="J333" i="21"/>
  <c r="J397" i="21"/>
  <c r="J461" i="21"/>
  <c r="J324" i="21"/>
  <c r="J388" i="21"/>
  <c r="J456" i="21"/>
  <c r="J311" i="21"/>
  <c r="J375" i="21"/>
  <c r="J439" i="21"/>
  <c r="J290" i="21"/>
  <c r="J354" i="21"/>
  <c r="J418" i="21"/>
  <c r="J503" i="21"/>
  <c r="J540" i="21"/>
  <c r="J604" i="21"/>
  <c r="J670" i="21"/>
  <c r="J563" i="21"/>
  <c r="J627" i="21"/>
  <c r="J490" i="21"/>
  <c r="J554" i="21"/>
  <c r="J618" i="21"/>
  <c r="J481" i="21"/>
  <c r="J545" i="21"/>
  <c r="J609" i="21"/>
  <c r="J672" i="21"/>
  <c r="J727" i="21"/>
  <c r="J791" i="21"/>
  <c r="J730" i="21"/>
  <c r="J794" i="21"/>
  <c r="J56" i="22"/>
  <c r="J88" i="22"/>
  <c r="J729" i="21"/>
  <c r="J793" i="21"/>
  <c r="J728" i="21"/>
  <c r="J792" i="21"/>
  <c r="J152" i="22"/>
  <c r="J212" i="22"/>
  <c r="J266" i="22"/>
  <c r="J256" i="22"/>
  <c r="J240" i="22"/>
  <c r="J44" i="20"/>
  <c r="J155" i="20"/>
  <c r="J30" i="20"/>
  <c r="J37" i="20"/>
  <c r="J101" i="20"/>
  <c r="J236" i="20"/>
  <c r="J300" i="20"/>
  <c r="J364" i="20"/>
  <c r="J434" i="20"/>
  <c r="J513" i="20"/>
  <c r="J724" i="20"/>
  <c r="J267" i="20"/>
  <c r="J331" i="20"/>
  <c r="J395" i="20"/>
  <c r="J465" i="20"/>
  <c r="J664" i="20"/>
  <c r="J250" i="20"/>
  <c r="J314" i="20"/>
  <c r="J378" i="20"/>
  <c r="J448" i="20"/>
  <c r="J525" i="20"/>
  <c r="J789" i="20"/>
  <c r="J285" i="20"/>
  <c r="J353" i="20"/>
  <c r="J417" i="20"/>
  <c r="J502" i="20"/>
  <c r="J732" i="20"/>
  <c r="J532" i="20"/>
  <c r="J596" i="20"/>
  <c r="J659" i="20"/>
  <c r="J723" i="20"/>
  <c r="J939" i="20"/>
  <c r="J563" i="20"/>
  <c r="J630" i="20"/>
  <c r="J694" i="20"/>
  <c r="J838" i="20"/>
  <c r="J503" i="20"/>
  <c r="J570" i="20"/>
  <c r="J637" i="20"/>
  <c r="J701" i="20"/>
  <c r="J867" i="20"/>
  <c r="J865" i="20"/>
  <c r="J933" i="20"/>
  <c r="J997" i="20"/>
  <c r="J1064" i="20"/>
  <c r="J1128" i="20"/>
  <c r="J69" i="21"/>
  <c r="J880" i="20"/>
  <c r="J944" i="20"/>
  <c r="J1008" i="20"/>
  <c r="J1075" i="20"/>
  <c r="J14" i="21"/>
  <c r="J971" i="20"/>
  <c r="J1038" i="20"/>
  <c r="J1102" i="20"/>
  <c r="J41" i="21"/>
  <c r="J922" i="20"/>
  <c r="J990" i="20"/>
  <c r="J1061" i="20"/>
  <c r="J1125" i="20"/>
  <c r="J82" i="21"/>
  <c r="J146" i="21"/>
  <c r="J210" i="21"/>
  <c r="J274" i="21"/>
  <c r="J145" i="21"/>
  <c r="J209" i="21"/>
  <c r="J273" i="21"/>
  <c r="J132" i="21"/>
  <c r="J196" i="21"/>
  <c r="J264" i="21"/>
  <c r="J115" i="21"/>
  <c r="J179" i="21"/>
  <c r="J243" i="21"/>
  <c r="J305" i="21"/>
  <c r="J369" i="21"/>
  <c r="J433" i="21"/>
  <c r="J292" i="21"/>
  <c r="J360" i="21"/>
  <c r="J428" i="21"/>
  <c r="J283" i="21"/>
  <c r="J347" i="21"/>
  <c r="J411" i="21"/>
  <c r="J475" i="21"/>
  <c r="J326" i="21"/>
  <c r="J390" i="21"/>
  <c r="J454" i="21"/>
  <c r="J512" i="21"/>
  <c r="J576" i="21"/>
  <c r="J644" i="21"/>
  <c r="J535" i="21"/>
  <c r="J599" i="21"/>
  <c r="J663" i="21"/>
  <c r="J526" i="21"/>
  <c r="J590" i="21"/>
  <c r="J654" i="21"/>
  <c r="J517" i="21"/>
  <c r="J581" i="21"/>
  <c r="J645" i="21"/>
  <c r="J699" i="21"/>
  <c r="J763" i="21"/>
  <c r="J702" i="21"/>
  <c r="J766" i="21"/>
  <c r="J42" i="22"/>
  <c r="J74" i="22"/>
  <c r="J701" i="21"/>
  <c r="J765" i="21"/>
  <c r="J696" i="21"/>
  <c r="J764" i="21"/>
  <c r="J134" i="22"/>
  <c r="J144" i="22"/>
  <c r="J216" i="22"/>
  <c r="J301" i="22"/>
  <c r="J292" i="22"/>
  <c r="J185" i="20"/>
  <c r="J68" i="20"/>
  <c r="J54" i="20"/>
  <c r="J41" i="20"/>
  <c r="J105" i="20"/>
  <c r="J240" i="20"/>
  <c r="J304" i="20"/>
  <c r="J368" i="20"/>
  <c r="J438" i="20"/>
  <c r="J514" i="20"/>
  <c r="J744" i="20"/>
  <c r="J271" i="20"/>
  <c r="J335" i="20"/>
  <c r="J399" i="20"/>
  <c r="J478" i="20"/>
  <c r="J680" i="20"/>
  <c r="J254" i="20"/>
  <c r="J318" i="20"/>
  <c r="J382" i="20"/>
  <c r="J452" i="20"/>
  <c r="J533" i="20"/>
  <c r="J225" i="20"/>
  <c r="J289" i="20"/>
  <c r="J357" i="20"/>
  <c r="J427" i="20"/>
  <c r="J504" i="20"/>
  <c r="J748" i="20"/>
  <c r="J536" i="20"/>
  <c r="J600" i="20"/>
  <c r="J663" i="20"/>
  <c r="J839" i="20"/>
  <c r="J955" i="20"/>
  <c r="J567" i="20"/>
  <c r="J634" i="20"/>
  <c r="J698" i="20"/>
  <c r="J903" i="20"/>
  <c r="J507" i="20"/>
  <c r="J574" i="20"/>
  <c r="J641" i="20"/>
  <c r="J705" i="20"/>
  <c r="J874" i="20"/>
  <c r="J869" i="20"/>
  <c r="J937" i="20"/>
  <c r="J1001" i="20"/>
  <c r="J1068" i="20"/>
  <c r="J1132" i="20"/>
  <c r="J70" i="21"/>
  <c r="J884" i="20"/>
  <c r="J948" i="20"/>
  <c r="J1012" i="20"/>
  <c r="J1079" i="20"/>
  <c r="J18" i="21"/>
  <c r="J975" i="20"/>
  <c r="J1042" i="20"/>
  <c r="J1106" i="20"/>
  <c r="J45" i="21"/>
  <c r="J926" i="20"/>
  <c r="J994" i="20"/>
  <c r="J1065" i="20"/>
  <c r="J1129" i="20"/>
  <c r="J86" i="21"/>
  <c r="J150" i="21"/>
  <c r="J214" i="21"/>
  <c r="J85" i="21"/>
  <c r="J149" i="21"/>
  <c r="J213" i="21"/>
  <c r="J68" i="21"/>
  <c r="J136" i="21"/>
  <c r="J200" i="21"/>
  <c r="J268" i="21"/>
  <c r="J119" i="21"/>
  <c r="J183" i="21"/>
  <c r="J247" i="21"/>
  <c r="J309" i="21"/>
  <c r="J373" i="21"/>
  <c r="J437" i="21"/>
  <c r="J296" i="21"/>
  <c r="J364" i="21"/>
  <c r="J432" i="21"/>
  <c r="J287" i="21"/>
  <c r="J351" i="21"/>
  <c r="J415" i="21"/>
  <c r="J483" i="21"/>
  <c r="J330" i="21"/>
  <c r="J394" i="21"/>
  <c r="J458" i="21"/>
  <c r="J516" i="21"/>
  <c r="J580" i="21"/>
  <c r="J648" i="21"/>
  <c r="J539" i="21"/>
  <c r="J603" i="21"/>
  <c r="J667" i="21"/>
  <c r="J530" i="21"/>
  <c r="J594" i="21"/>
  <c r="J658" i="21"/>
  <c r="J521" i="21"/>
  <c r="J585" i="21"/>
  <c r="J649" i="21"/>
  <c r="J703" i="21"/>
  <c r="J767" i="21"/>
  <c r="J706" i="21"/>
  <c r="J770" i="21"/>
  <c r="J44" i="22"/>
  <c r="J76" i="22"/>
  <c r="J705" i="21"/>
  <c r="J769" i="21"/>
  <c r="J700" i="21"/>
  <c r="J768" i="21"/>
  <c r="J148" i="22"/>
  <c r="J160" i="22"/>
  <c r="J220" i="22"/>
  <c r="J303" i="22"/>
  <c r="J296" i="22"/>
  <c r="M6" i="22"/>
  <c r="K241" i="20"/>
  <c r="K305" i="20"/>
  <c r="K373" i="20"/>
  <c r="K443" i="20"/>
  <c r="K523" i="20"/>
  <c r="K232" i="20"/>
  <c r="K296" i="20"/>
  <c r="K360" i="20"/>
  <c r="K430" i="20"/>
  <c r="K506" i="20"/>
  <c r="K223" i="20"/>
  <c r="K287" i="20"/>
  <c r="K351" i="20"/>
  <c r="K415" i="20"/>
  <c r="K494" i="20"/>
  <c r="K790" i="20"/>
  <c r="K282" i="20"/>
  <c r="K346" i="20"/>
  <c r="K410" i="20"/>
  <c r="K487" i="20"/>
  <c r="K701" i="20"/>
  <c r="K867" i="20"/>
  <c r="K557" i="20"/>
  <c r="K621" i="20"/>
  <c r="K684" i="20"/>
  <c r="K864" i="20"/>
  <c r="K536" i="20"/>
  <c r="K600" i="20"/>
  <c r="K663" i="20"/>
  <c r="K836" i="20"/>
  <c r="K476" i="20"/>
  <c r="K539" i="20"/>
  <c r="K603" i="20"/>
  <c r="K670" i="20"/>
  <c r="K838" i="20"/>
  <c r="K870" i="20"/>
  <c r="K938" i="20"/>
  <c r="K1002" i="20"/>
  <c r="K1073" i="20"/>
  <c r="K16" i="21"/>
  <c r="K837" i="20"/>
  <c r="K901" i="20"/>
  <c r="K969" i="20"/>
  <c r="K1036" i="20"/>
  <c r="K1100" i="20"/>
  <c r="K39" i="21"/>
  <c r="K996" i="20"/>
  <c r="K1063" i="20"/>
  <c r="K1127" i="20"/>
  <c r="K66" i="21"/>
  <c r="K943" i="20"/>
  <c r="K1007" i="20"/>
  <c r="K1074" i="20"/>
  <c r="K13" i="21"/>
  <c r="K83" i="21"/>
  <c r="K147" i="21"/>
  <c r="K211" i="21"/>
  <c r="K275" i="21"/>
  <c r="K146" i="21"/>
  <c r="K210" i="21"/>
  <c r="K274" i="21"/>
  <c r="K129" i="21"/>
  <c r="K193" i="21"/>
  <c r="K257" i="21"/>
  <c r="K116" i="21"/>
  <c r="K180" i="21"/>
  <c r="K248" i="21"/>
  <c r="K310" i="21"/>
  <c r="K374" i="21"/>
  <c r="K438" i="21"/>
  <c r="K293" i="21"/>
  <c r="K357" i="21"/>
  <c r="K421" i="21"/>
  <c r="K280" i="21"/>
  <c r="K348" i="21"/>
  <c r="K416" i="21"/>
  <c r="K496" i="21"/>
  <c r="K335" i="21"/>
  <c r="K399" i="21"/>
  <c r="K463" i="21"/>
  <c r="K513" i="21"/>
  <c r="K577" i="21"/>
  <c r="K641" i="21"/>
  <c r="K536" i="21"/>
  <c r="K600" i="21"/>
  <c r="K668" i="21"/>
  <c r="K527" i="21"/>
  <c r="K591" i="21"/>
  <c r="K655" i="21"/>
  <c r="K514" i="21"/>
  <c r="K578" i="21"/>
  <c r="K642" i="21"/>
  <c r="K704" i="21"/>
  <c r="K772" i="21"/>
  <c r="K715" i="21"/>
  <c r="K779" i="21"/>
  <c r="K698" i="21"/>
  <c r="K762" i="21"/>
  <c r="K701" i="21"/>
  <c r="K765" i="21"/>
  <c r="K145" i="22"/>
  <c r="K218" i="22"/>
  <c r="K235" i="22"/>
  <c r="K148" i="20"/>
  <c r="K20" i="20"/>
  <c r="K38" i="20"/>
  <c r="J8" i="14"/>
  <c r="K277" i="20"/>
  <c r="K345" i="20"/>
  <c r="K409" i="20"/>
  <c r="K486" i="20"/>
  <c r="K673" i="20"/>
  <c r="K268" i="20"/>
  <c r="K332" i="20"/>
  <c r="K396" i="20"/>
  <c r="K469" i="20"/>
  <c r="K629" i="20"/>
  <c r="K259" i="20"/>
  <c r="K323" i="20"/>
  <c r="K387" i="20"/>
  <c r="K459" i="20"/>
  <c r="K610" i="20"/>
  <c r="K254" i="20"/>
  <c r="K318" i="20"/>
  <c r="K382" i="20"/>
  <c r="K452" i="20"/>
  <c r="K582" i="20"/>
  <c r="K822" i="20"/>
  <c r="K529" i="20"/>
  <c r="K593" i="20"/>
  <c r="K656" i="20"/>
  <c r="K720" i="20"/>
  <c r="K509" i="20"/>
  <c r="K572" i="20"/>
  <c r="K635" i="20"/>
  <c r="K699" i="20"/>
  <c r="K916" i="20"/>
  <c r="K512" i="20"/>
  <c r="K575" i="20"/>
  <c r="K642" i="20"/>
  <c r="K706" i="20"/>
  <c r="K944" i="20"/>
  <c r="K906" i="20"/>
  <c r="K974" i="20"/>
  <c r="K1045" i="20"/>
  <c r="K1109" i="20"/>
  <c r="K52" i="21"/>
  <c r="K873" i="20"/>
  <c r="K941" i="20"/>
  <c r="K1005" i="20"/>
  <c r="K1072" i="20"/>
  <c r="K11" i="21"/>
  <c r="K968" i="20"/>
  <c r="K1035" i="20"/>
  <c r="K1099" i="20"/>
  <c r="K38" i="21"/>
  <c r="K915" i="20"/>
  <c r="K979" i="20"/>
  <c r="K1046" i="20"/>
  <c r="K1110" i="20"/>
  <c r="K49" i="21"/>
  <c r="K119" i="21"/>
  <c r="K183" i="21"/>
  <c r="K247" i="21"/>
  <c r="K118" i="21"/>
  <c r="K182" i="21"/>
  <c r="K246" i="21"/>
  <c r="K101" i="21"/>
  <c r="K165" i="21"/>
  <c r="K229" i="21"/>
  <c r="K84" i="21"/>
  <c r="K152" i="21"/>
  <c r="K220" i="21"/>
  <c r="K282" i="21"/>
  <c r="K346" i="21"/>
  <c r="K410" i="21"/>
  <c r="K474" i="21"/>
  <c r="K329" i="21"/>
  <c r="K393" i="21"/>
  <c r="K457" i="21"/>
  <c r="K320" i="21"/>
  <c r="K384" i="21"/>
  <c r="K452" i="21"/>
  <c r="K307" i="21"/>
  <c r="K371" i="21"/>
  <c r="K435" i="21"/>
  <c r="K485" i="21"/>
  <c r="K549" i="21"/>
  <c r="K613" i="21"/>
  <c r="K677" i="21"/>
  <c r="K572" i="21"/>
  <c r="K640" i="21"/>
  <c r="K499" i="21"/>
  <c r="K563" i="21"/>
  <c r="K627" i="21"/>
  <c r="K486" i="21"/>
  <c r="K550" i="21"/>
  <c r="K614" i="21"/>
  <c r="K676" i="21"/>
  <c r="K744" i="21"/>
  <c r="K19" i="22"/>
  <c r="K751" i="21"/>
  <c r="K670" i="21"/>
  <c r="K734" i="21"/>
  <c r="K798" i="21"/>
  <c r="K737" i="21"/>
  <c r="K801" i="21"/>
  <c r="K169" i="22"/>
  <c r="K226" i="22"/>
  <c r="K224" i="22"/>
  <c r="K44" i="20"/>
  <c r="K30" i="20"/>
  <c r="K249" i="20"/>
  <c r="K313" i="20"/>
  <c r="K381" i="20"/>
  <c r="K451" i="20"/>
  <c r="K554" i="20"/>
  <c r="K240" i="20"/>
  <c r="K304" i="20"/>
  <c r="K368" i="20"/>
  <c r="K438" i="20"/>
  <c r="K522" i="20"/>
  <c r="K231" i="20"/>
  <c r="K295" i="20"/>
  <c r="K359" i="20"/>
  <c r="K429" i="20"/>
  <c r="K511" i="20"/>
  <c r="K226" i="20"/>
  <c r="K290" i="20"/>
  <c r="K354" i="20"/>
  <c r="K418" i="20"/>
  <c r="K493" i="20"/>
  <c r="K733" i="20"/>
  <c r="K883" i="20"/>
  <c r="K565" i="20"/>
  <c r="K628" i="20"/>
  <c r="K692" i="20"/>
  <c r="K880" i="20"/>
  <c r="K544" i="20"/>
  <c r="K608" i="20"/>
  <c r="K671" i="20"/>
  <c r="K842" i="20"/>
  <c r="K484" i="20"/>
  <c r="K547" i="20"/>
  <c r="K611" i="20"/>
  <c r="K678" i="20"/>
  <c r="K852" i="20"/>
  <c r="K878" i="20"/>
  <c r="K946" i="20"/>
  <c r="K1010" i="20"/>
  <c r="K1081" i="20"/>
  <c r="K24" i="21"/>
  <c r="K845" i="20"/>
  <c r="K909" i="20"/>
  <c r="K977" i="20"/>
  <c r="K1044" i="20"/>
  <c r="K1108" i="20"/>
  <c r="K47" i="21"/>
  <c r="K1004" i="20"/>
  <c r="K1071" i="20"/>
  <c r="K10" i="21"/>
  <c r="K82" i="21"/>
  <c r="K951" i="20"/>
  <c r="K1015" i="20"/>
  <c r="K1082" i="20"/>
  <c r="K21" i="21"/>
  <c r="K91" i="21"/>
  <c r="K155" i="21"/>
  <c r="K219" i="21"/>
  <c r="K90" i="21"/>
  <c r="K154" i="21"/>
  <c r="K218" i="21"/>
  <c r="K73" i="21"/>
  <c r="K137" i="21"/>
  <c r="K201" i="21"/>
  <c r="K265" i="21"/>
  <c r="K124" i="21"/>
  <c r="K188" i="21"/>
  <c r="K256" i="21"/>
  <c r="K318" i="21"/>
  <c r="K382" i="21"/>
  <c r="K446" i="21"/>
  <c r="K301" i="21"/>
  <c r="K365" i="21"/>
  <c r="K429" i="21"/>
  <c r="K288" i="21"/>
  <c r="K356" i="21"/>
  <c r="K424" i="21"/>
  <c r="K279" i="21"/>
  <c r="K343" i="21"/>
  <c r="K407" i="21"/>
  <c r="K471" i="21"/>
  <c r="K521" i="21"/>
  <c r="K585" i="21"/>
  <c r="K649" i="21"/>
  <c r="K544" i="21"/>
  <c r="K612" i="21"/>
  <c r="K679" i="21"/>
  <c r="K535" i="21"/>
  <c r="K599" i="21"/>
  <c r="K663" i="21"/>
  <c r="K522" i="21"/>
  <c r="K586" i="21"/>
  <c r="K650" i="21"/>
  <c r="K716" i="21"/>
  <c r="K780" i="21"/>
  <c r="K723" i="21"/>
  <c r="K787" i="21"/>
  <c r="K706" i="21"/>
  <c r="K770" i="21"/>
  <c r="K709" i="21"/>
  <c r="K773" i="21"/>
  <c r="K161" i="22"/>
  <c r="K222" i="22"/>
  <c r="K237" i="22"/>
  <c r="K100" i="20"/>
  <c r="K86" i="20"/>
  <c r="K449" i="20"/>
  <c r="K578" i="20"/>
  <c r="K246" i="20"/>
  <c r="K310" i="20"/>
  <c r="K374" i="20"/>
  <c r="K444" i="20"/>
  <c r="K550" i="20"/>
  <c r="K806" i="20"/>
  <c r="K948" i="20"/>
  <c r="K585" i="20"/>
  <c r="K648" i="20"/>
  <c r="K712" i="20"/>
  <c r="K936" i="20"/>
  <c r="K564" i="20"/>
  <c r="K627" i="20"/>
  <c r="K691" i="20"/>
  <c r="K887" i="20"/>
  <c r="K504" i="20"/>
  <c r="K567" i="20"/>
  <c r="K634" i="20"/>
  <c r="K698" i="20"/>
  <c r="K904" i="20"/>
  <c r="K898" i="20"/>
  <c r="K966" i="20"/>
  <c r="K1037" i="20"/>
  <c r="K1101" i="20"/>
  <c r="K44" i="21"/>
  <c r="K865" i="20"/>
  <c r="K933" i="20"/>
  <c r="K997" i="20"/>
  <c r="K1064" i="20"/>
  <c r="K1128" i="20"/>
  <c r="K70" i="21"/>
  <c r="K1024" i="20"/>
  <c r="K1091" i="20"/>
  <c r="K30" i="21"/>
  <c r="K907" i="20"/>
  <c r="K971" i="20"/>
  <c r="K1038" i="20"/>
  <c r="K1102" i="20"/>
  <c r="K41" i="21"/>
  <c r="K111" i="21"/>
  <c r="K175" i="21"/>
  <c r="K239" i="21"/>
  <c r="K110" i="21"/>
  <c r="K174" i="21"/>
  <c r="K238" i="21"/>
  <c r="K93" i="21"/>
  <c r="K157" i="21"/>
  <c r="K221" i="21"/>
  <c r="K76" i="21"/>
  <c r="K144" i="21"/>
  <c r="K212" i="21"/>
  <c r="K276" i="21"/>
  <c r="K338" i="21"/>
  <c r="K402" i="21"/>
  <c r="K466" i="21"/>
  <c r="K321" i="21"/>
  <c r="K385" i="21"/>
  <c r="K449" i="21"/>
  <c r="K312" i="21"/>
  <c r="K376" i="21"/>
  <c r="K444" i="21"/>
  <c r="K299" i="21"/>
  <c r="K363" i="21"/>
  <c r="K427" i="21"/>
  <c r="K477" i="21"/>
  <c r="K541" i="21"/>
  <c r="K605" i="21"/>
  <c r="K669" i="21"/>
  <c r="K564" i="21"/>
  <c r="K632" i="21"/>
  <c r="K491" i="21"/>
  <c r="K555" i="21"/>
  <c r="K619" i="21"/>
  <c r="K478" i="21"/>
  <c r="K542" i="21"/>
  <c r="K606" i="21"/>
  <c r="K675" i="21"/>
  <c r="K736" i="21"/>
  <c r="K800" i="21"/>
  <c r="K743" i="21"/>
  <c r="K807" i="21"/>
  <c r="K726" i="21"/>
  <c r="K790" i="21"/>
  <c r="K729" i="21"/>
  <c r="K793" i="21"/>
  <c r="K153" i="22"/>
  <c r="K221" i="22"/>
  <c r="K242" i="22"/>
  <c r="K60" i="20"/>
  <c r="K78" i="20"/>
  <c r="AD32" i="40"/>
  <c r="AC66" i="39"/>
  <c r="AD66" i="39" s="1"/>
  <c r="AD18" i="40"/>
  <c r="AC52" i="39"/>
  <c r="AD52" i="39" s="1"/>
  <c r="AC1024" i="39"/>
  <c r="AD1024" i="39" s="1"/>
  <c r="L1033" i="20"/>
  <c r="AD30" i="40"/>
  <c r="AC64" i="39"/>
  <c r="AD64" i="39" s="1"/>
  <c r="AD51" i="40"/>
  <c r="AC90" i="39"/>
  <c r="AD90" i="39" s="1"/>
  <c r="L31" i="38"/>
  <c r="J15" i="16"/>
  <c r="AC417" i="39"/>
  <c r="AD417" i="39" s="1"/>
  <c r="L426" i="20"/>
  <c r="L208" i="22"/>
  <c r="AD99" i="40"/>
  <c r="AC138" i="39"/>
  <c r="AD138" i="39" s="1"/>
  <c r="AC617" i="39"/>
  <c r="AD617" i="39" s="1"/>
  <c r="L626" i="20"/>
  <c r="AC616" i="39" s="1"/>
  <c r="Z14" i="39" s="1"/>
  <c r="F62" i="40" s="1"/>
  <c r="L308" i="21"/>
  <c r="N26" i="16"/>
  <c r="N27" i="16" s="1"/>
  <c r="P16" i="20"/>
  <c r="G44" i="20"/>
  <c r="G30" i="20"/>
  <c r="G100" i="20"/>
  <c r="G86" i="20"/>
  <c r="G92" i="20"/>
  <c r="G110" i="20"/>
  <c r="G116" i="20"/>
  <c r="G126" i="20"/>
  <c r="G310" i="20"/>
  <c r="E28" i="20"/>
  <c r="E46" i="20"/>
  <c r="E116" i="20"/>
  <c r="E126" i="20"/>
  <c r="E140" i="20"/>
  <c r="E150" i="20"/>
  <c r="E132" i="20"/>
  <c r="E142" i="20"/>
  <c r="M72" i="38"/>
  <c r="K24" i="16"/>
  <c r="M526" i="20"/>
  <c r="M208" i="21"/>
  <c r="M408" i="21"/>
  <c r="M708" i="21"/>
  <c r="N20" i="16"/>
  <c r="N16" i="16"/>
  <c r="N17" i="16" s="1"/>
  <c r="F72" i="38"/>
  <c r="D24" i="16"/>
  <c r="F221" i="20"/>
  <c r="D7" i="14"/>
  <c r="D15" i="14"/>
  <c r="E156" i="20"/>
  <c r="E164" i="20"/>
  <c r="E172" i="20"/>
  <c r="E180" i="20"/>
  <c r="E188" i="20"/>
  <c r="E196" i="20"/>
  <c r="E204" i="20"/>
  <c r="E227" i="20"/>
  <c r="E243" i="20"/>
  <c r="E259" i="20"/>
  <c r="E275" i="20"/>
  <c r="E291" i="20"/>
  <c r="E307" i="20"/>
  <c r="E323" i="20"/>
  <c r="E339" i="20"/>
  <c r="E355" i="20"/>
  <c r="E371" i="20"/>
  <c r="E387" i="20"/>
  <c r="E403" i="20"/>
  <c r="E419" i="20"/>
  <c r="E441" i="20"/>
  <c r="E467" i="20"/>
  <c r="E484" i="20"/>
  <c r="E501" i="20"/>
  <c r="Q501" i="20" s="1"/>
  <c r="E536" i="20"/>
  <c r="Q536" i="20" s="1"/>
  <c r="E600" i="20"/>
  <c r="Q600" i="20" s="1"/>
  <c r="E671" i="20"/>
  <c r="E797" i="20"/>
  <c r="E234" i="20"/>
  <c r="E250" i="20"/>
  <c r="E266" i="20"/>
  <c r="E282" i="20"/>
  <c r="E298" i="20"/>
  <c r="E314" i="20"/>
  <c r="E330" i="20"/>
  <c r="E346" i="20"/>
  <c r="E362" i="20"/>
  <c r="E378" i="20"/>
  <c r="E394" i="20"/>
  <c r="E410" i="20"/>
  <c r="E432" i="20"/>
  <c r="E448" i="20"/>
  <c r="E464" i="20"/>
  <c r="E481" i="20"/>
  <c r="E513" i="20"/>
  <c r="E572" i="20"/>
  <c r="E627" i="20"/>
  <c r="E691" i="20"/>
  <c r="E759" i="20"/>
  <c r="E229" i="20"/>
  <c r="E245" i="20"/>
  <c r="E261" i="20"/>
  <c r="E277" i="20"/>
  <c r="E293" i="20"/>
  <c r="E309" i="20"/>
  <c r="E329" i="20"/>
  <c r="E345" i="20"/>
  <c r="E361" i="20"/>
  <c r="E377" i="20"/>
  <c r="E393" i="20"/>
  <c r="E409" i="20"/>
  <c r="E431" i="20"/>
  <c r="E447" i="20"/>
  <c r="E460" i="20"/>
  <c r="E477" i="20"/>
  <c r="E508" i="20"/>
  <c r="E560" i="20"/>
  <c r="E624" i="20"/>
  <c r="E679" i="20"/>
  <c r="E228" i="20"/>
  <c r="E244" i="20"/>
  <c r="E260" i="20"/>
  <c r="E276" i="20"/>
  <c r="E292" i="20"/>
  <c r="E308" i="20"/>
  <c r="E324" i="20"/>
  <c r="E340" i="20"/>
  <c r="E356" i="20"/>
  <c r="E372" i="20"/>
  <c r="E388" i="20"/>
  <c r="E404" i="20"/>
  <c r="E420" i="20"/>
  <c r="E442" i="20"/>
  <c r="E457" i="20"/>
  <c r="E487" i="20"/>
  <c r="E504" i="20"/>
  <c r="E525" i="20"/>
  <c r="E564" i="20"/>
  <c r="E635" i="20"/>
  <c r="E699"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Q641" i="20" s="1"/>
  <c r="E657" i="20"/>
  <c r="E673" i="20"/>
  <c r="E689" i="20"/>
  <c r="E705" i="20"/>
  <c r="Q705" i="20" s="1"/>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Q880" i="20" s="1"/>
  <c r="E896" i="20"/>
  <c r="E912" i="20"/>
  <c r="E928" i="20"/>
  <c r="E944" i="20"/>
  <c r="E960" i="20"/>
  <c r="E976" i="20"/>
  <c r="E992" i="20"/>
  <c r="E1008" i="20"/>
  <c r="E1024" i="20"/>
  <c r="E1043" i="20"/>
  <c r="E1059" i="20"/>
  <c r="E1075" i="20"/>
  <c r="E1091" i="20"/>
  <c r="E1107" i="20"/>
  <c r="E1123" i="20"/>
  <c r="E14" i="21"/>
  <c r="E30" i="21"/>
  <c r="E46" i="21"/>
  <c r="E62" i="21"/>
  <c r="E835" i="20"/>
  <c r="E851" i="20"/>
  <c r="E867" i="20"/>
  <c r="Q867" i="20" s="1"/>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Q1064" i="20" s="1"/>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O608" i="21"/>
  <c r="O829" i="20"/>
  <c r="O727" i="20" s="1"/>
  <c r="O10" i="20" s="1"/>
  <c r="O52" i="38" s="1"/>
  <c r="O31" i="38"/>
  <c r="M15" i="16"/>
  <c r="E25" i="16"/>
  <c r="G73" i="38"/>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I30" i="38"/>
  <c r="G14" i="16"/>
  <c r="H9" i="14"/>
  <c r="I321" i="20"/>
  <c r="I1033" i="20"/>
  <c r="I13" i="20" s="1"/>
  <c r="I55" i="38" s="1"/>
  <c r="I108" i="21"/>
  <c r="I408" i="21"/>
  <c r="I708" i="21"/>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P6" i="21"/>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AD24" i="40"/>
  <c r="AA9" i="40" s="1"/>
  <c r="AC58" i="39"/>
  <c r="AD58" i="39" s="1"/>
  <c r="AD10" i="40"/>
  <c r="AC44" i="39"/>
  <c r="AD44" i="39" s="1"/>
  <c r="L208" i="21"/>
  <c r="AD75" i="40"/>
  <c r="AC114" i="39"/>
  <c r="AD114" i="39" s="1"/>
  <c r="AD85" i="40"/>
  <c r="AC124" i="39"/>
  <c r="AD124" i="39" s="1"/>
  <c r="AD67" i="40"/>
  <c r="AC106" i="39"/>
  <c r="AD106" i="39" s="1"/>
  <c r="AD77" i="40"/>
  <c r="AC116" i="39"/>
  <c r="AD116" i="39" s="1"/>
  <c r="AC517" i="39"/>
  <c r="AD517" i="39" s="1"/>
  <c r="L526" i="20"/>
  <c r="AC516" i="39" s="1"/>
  <c r="Z13" i="39" s="1"/>
  <c r="M44" i="40" s="1"/>
  <c r="AC921" i="39"/>
  <c r="AD921" i="39" s="1"/>
  <c r="L930" i="20"/>
  <c r="H30" i="12"/>
  <c r="G140" i="20"/>
  <c r="G150" i="20"/>
  <c r="G74" i="20"/>
  <c r="G68" i="20"/>
  <c r="G54" i="20"/>
  <c r="G60" i="20"/>
  <c r="G78" i="20"/>
  <c r="G84" i="20"/>
  <c r="G102" i="20"/>
  <c r="AG11" i="41"/>
  <c r="M16" i="20"/>
  <c r="N727" i="20"/>
  <c r="N10" i="20" s="1"/>
  <c r="N52" i="38" s="1"/>
  <c r="E124" i="20"/>
  <c r="E134" i="20"/>
  <c r="E58" i="20"/>
  <c r="E84" i="20"/>
  <c r="E102" i="20"/>
  <c r="E108" i="20"/>
  <c r="E94" i="20"/>
  <c r="E100" i="20"/>
  <c r="M30" i="38"/>
  <c r="K14" i="16"/>
  <c r="L9" i="14"/>
  <c r="M221" i="20"/>
  <c r="M930" i="20"/>
  <c r="M11" i="20" s="1"/>
  <c r="M53" i="38" s="1"/>
  <c r="P32" i="38"/>
  <c r="F30" i="38"/>
  <c r="D14" i="16"/>
  <c r="E9" i="14"/>
  <c r="F321" i="20"/>
  <c r="F426" i="20"/>
  <c r="F526" i="20"/>
  <c r="F1033" i="20"/>
  <c r="F13" i="20" s="1"/>
  <c r="F55" i="38" s="1"/>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Q249" i="20" s="1"/>
  <c r="E265" i="20"/>
  <c r="Q265" i="20" s="1"/>
  <c r="E281" i="20"/>
  <c r="E297" i="20"/>
  <c r="E313" i="20"/>
  <c r="Q313" i="20" s="1"/>
  <c r="E333" i="20"/>
  <c r="E349" i="20"/>
  <c r="E365" i="20"/>
  <c r="E381" i="20"/>
  <c r="E397" i="20"/>
  <c r="E413" i="20"/>
  <c r="E435" i="20"/>
  <c r="E451" i="20"/>
  <c r="Q451" i="20" s="1"/>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Q686" i="20" s="1"/>
  <c r="E702" i="20"/>
  <c r="E718" i="20"/>
  <c r="E842" i="20"/>
  <c r="E877" i="20"/>
  <c r="E926" i="20"/>
  <c r="E511" i="20"/>
  <c r="Q511" i="20" s="1"/>
  <c r="E530" i="20"/>
  <c r="E546" i="20"/>
  <c r="E562" i="20"/>
  <c r="E578" i="20"/>
  <c r="E594" i="20"/>
  <c r="E610" i="20"/>
  <c r="E629" i="20"/>
  <c r="E645" i="20"/>
  <c r="E661" i="20"/>
  <c r="E677" i="20"/>
  <c r="E693" i="20"/>
  <c r="E709" i="20"/>
  <c r="E725" i="20"/>
  <c r="E809" i="20"/>
  <c r="E837" i="20"/>
  <c r="E870" i="20"/>
  <c r="E914" i="20"/>
  <c r="E462" i="20"/>
  <c r="E478" i="20"/>
  <c r="E494" i="20"/>
  <c r="Q494" i="20" s="1"/>
  <c r="E510" i="20"/>
  <c r="E529" i="20"/>
  <c r="Q529" i="20" s="1"/>
  <c r="E545" i="20"/>
  <c r="E561" i="20"/>
  <c r="E577" i="20"/>
  <c r="E593" i="20"/>
  <c r="Q593" i="20" s="1"/>
  <c r="E609" i="20"/>
  <c r="E625" i="20"/>
  <c r="E640" i="20"/>
  <c r="E656" i="20"/>
  <c r="Q656" i="20" s="1"/>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Q903" i="20" s="1"/>
  <c r="E919" i="20"/>
  <c r="E935" i="20"/>
  <c r="E951" i="20"/>
  <c r="E967" i="20"/>
  <c r="E983" i="20"/>
  <c r="E999" i="20"/>
  <c r="E1015" i="20"/>
  <c r="Q1015" i="20" s="1"/>
  <c r="E1034" i="20"/>
  <c r="E1050" i="20"/>
  <c r="E1066" i="20"/>
  <c r="E1082" i="20"/>
  <c r="Q1082" i="20" s="1"/>
  <c r="E1098" i="20"/>
  <c r="E1114" i="20"/>
  <c r="E1130" i="20"/>
  <c r="E21" i="21"/>
  <c r="Q21" i="21" s="1"/>
  <c r="E37" i="21"/>
  <c r="E53" i="21"/>
  <c r="E69" i="21"/>
  <c r="E974" i="20"/>
  <c r="E990" i="20"/>
  <c r="Q990" i="20" s="1"/>
  <c r="E1006" i="20"/>
  <c r="E1022" i="20"/>
  <c r="E1045" i="20"/>
  <c r="E1061" i="20"/>
  <c r="E1077" i="20"/>
  <c r="E1093" i="20"/>
  <c r="E1109" i="20"/>
  <c r="E1125" i="20"/>
  <c r="Q1125" i="20" s="1"/>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Q124" i="21" s="1"/>
  <c r="E140" i="21"/>
  <c r="Q140" i="21" s="1"/>
  <c r="E156" i="21"/>
  <c r="E172" i="21"/>
  <c r="E188" i="21"/>
  <c r="Q188" i="21" s="1"/>
  <c r="E204" i="21"/>
  <c r="Q204" i="21" s="1"/>
  <c r="E224" i="21"/>
  <c r="E240" i="21"/>
  <c r="E256" i="21"/>
  <c r="Q256" i="21" s="1"/>
  <c r="E272" i="21"/>
  <c r="E79" i="21"/>
  <c r="E95" i="21"/>
  <c r="E111" i="21"/>
  <c r="E127" i="21"/>
  <c r="E143" i="21"/>
  <c r="E159" i="21"/>
  <c r="E175" i="21"/>
  <c r="E191" i="21"/>
  <c r="E207" i="21"/>
  <c r="E223" i="21"/>
  <c r="E239" i="21"/>
  <c r="E255" i="21"/>
  <c r="E271" i="21"/>
  <c r="E78" i="21"/>
  <c r="E94" i="21"/>
  <c r="E110" i="21"/>
  <c r="E126" i="21"/>
  <c r="E142" i="21"/>
  <c r="E158" i="21"/>
  <c r="E174" i="21"/>
  <c r="E190" i="21"/>
  <c r="Q190" i="21" s="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Q599" i="21" s="1"/>
  <c r="E615" i="21"/>
  <c r="E631" i="21"/>
  <c r="E647" i="21"/>
  <c r="E663" i="21"/>
  <c r="E675" i="21"/>
  <c r="E530" i="21"/>
  <c r="E546" i="21"/>
  <c r="E562" i="21"/>
  <c r="E578" i="21"/>
  <c r="E594" i="21"/>
  <c r="E610" i="21"/>
  <c r="E626" i="21"/>
  <c r="E642" i="21"/>
  <c r="E658" i="21"/>
  <c r="Q658" i="21" s="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Q772" i="21" s="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M11" i="14"/>
  <c r="O308" i="21"/>
  <c r="O208" i="21"/>
  <c r="O221" i="20"/>
  <c r="H30" i="38"/>
  <c r="F14" i="16"/>
  <c r="O626" i="20"/>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17" i="14" s="1"/>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Q46" i="22" s="1"/>
  <c r="E51" i="22"/>
  <c r="E52" i="22"/>
  <c r="E54" i="22"/>
  <c r="E59" i="22"/>
  <c r="E60" i="22"/>
  <c r="E62" i="22"/>
  <c r="E67" i="22"/>
  <c r="E68" i="22"/>
  <c r="E70" i="22"/>
  <c r="E75" i="22"/>
  <c r="E76" i="22"/>
  <c r="E78" i="22"/>
  <c r="Q78" i="22" s="1"/>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Q56" i="22" s="1"/>
  <c r="E58" i="22"/>
  <c r="E63" i="22"/>
  <c r="E64" i="22"/>
  <c r="Q64" i="22" s="1"/>
  <c r="E66" i="22"/>
  <c r="E71" i="22"/>
  <c r="E72" i="22"/>
  <c r="E74" i="22"/>
  <c r="E79" i="22"/>
  <c r="E80" i="22"/>
  <c r="E82" i="22"/>
  <c r="E87" i="22"/>
  <c r="E88" i="22"/>
  <c r="Q88" i="22" s="1"/>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I526" i="20"/>
  <c r="I829" i="20"/>
  <c r="I8" i="21"/>
  <c r="I208" i="21"/>
  <c r="I508" i="21"/>
  <c r="O408" i="21"/>
  <c r="O321" i="20"/>
  <c r="M24" i="16"/>
  <c r="M26" i="16" s="1"/>
  <c r="M27" i="16" s="1"/>
  <c r="O72" i="38"/>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AD91" i="40"/>
  <c r="AC130" i="39"/>
  <c r="AD130" i="39" s="1"/>
  <c r="AD101" i="40"/>
  <c r="AC140" i="39"/>
  <c r="AD140" i="39" s="1"/>
  <c r="AC312" i="39"/>
  <c r="AD312" i="39" s="1"/>
  <c r="L321" i="20"/>
  <c r="AC311" i="39" s="1"/>
  <c r="L108" i="21"/>
  <c r="AD43" i="40"/>
  <c r="AC82" i="39"/>
  <c r="AD82" i="39" s="1"/>
  <c r="AD61" i="40"/>
  <c r="AC100" i="39"/>
  <c r="AD100" i="39" s="1"/>
  <c r="L72" i="38"/>
  <c r="J24" i="16"/>
  <c r="L608" i="21"/>
  <c r="AD53" i="40"/>
  <c r="AC92" i="39"/>
  <c r="AD92" i="39" s="1"/>
  <c r="J14" i="16"/>
  <c r="L30" i="38"/>
  <c r="K9" i="14"/>
  <c r="P727" i="20"/>
  <c r="P10" i="20" s="1"/>
  <c r="P52" i="38" s="1"/>
  <c r="G108" i="20"/>
  <c r="G94" i="20"/>
  <c r="G42" i="20"/>
  <c r="G36" i="20"/>
  <c r="G22" i="20"/>
  <c r="G28" i="20"/>
  <c r="G46" i="20"/>
  <c r="G52" i="20"/>
  <c r="G70" i="20"/>
  <c r="E92" i="20"/>
  <c r="E110" i="20"/>
  <c r="E26" i="20"/>
  <c r="E52" i="20"/>
  <c r="E70" i="20"/>
  <c r="E76" i="20"/>
  <c r="E62" i="20"/>
  <c r="E68" i="20"/>
  <c r="E54" i="20"/>
  <c r="M73" i="38"/>
  <c r="M74" i="38" s="1"/>
  <c r="K25" i="16"/>
  <c r="K29" i="16" s="1"/>
  <c r="L17" i="14"/>
  <c r="M321" i="20"/>
  <c r="M426" i="20"/>
  <c r="M1033" i="20"/>
  <c r="M13" i="20" s="1"/>
  <c r="M55" i="38" s="1"/>
  <c r="M508" i="21"/>
  <c r="L118" i="20"/>
  <c r="H73" i="38"/>
  <c r="F25" i="16"/>
  <c r="D25" i="16"/>
  <c r="F73" i="38"/>
  <c r="E17" i="14"/>
  <c r="F626" i="20"/>
  <c r="F8" i="21"/>
  <c r="Q7" i="41"/>
  <c r="F7" i="41" s="1"/>
  <c r="Q7" i="12"/>
  <c r="D16" i="14"/>
  <c r="E160" i="20"/>
  <c r="E168" i="20"/>
  <c r="E176" i="20"/>
  <c r="E184" i="20"/>
  <c r="E192" i="20"/>
  <c r="E200" i="20"/>
  <c r="E208" i="20"/>
  <c r="E235" i="20"/>
  <c r="Q235" i="20" s="1"/>
  <c r="E251" i="20"/>
  <c r="E267" i="20"/>
  <c r="E283" i="20"/>
  <c r="E299" i="20"/>
  <c r="E315" i="20"/>
  <c r="E331" i="20"/>
  <c r="E347" i="20"/>
  <c r="E363" i="20"/>
  <c r="E379" i="20"/>
  <c r="E395" i="20"/>
  <c r="E411" i="20"/>
  <c r="E433" i="20"/>
  <c r="E449" i="20"/>
  <c r="E469" i="20"/>
  <c r="Q469" i="20" s="1"/>
  <c r="E499" i="20"/>
  <c r="Q499" i="20" s="1"/>
  <c r="E520" i="20"/>
  <c r="E568" i="20"/>
  <c r="Q568" i="20" s="1"/>
  <c r="E639" i="20"/>
  <c r="E703" i="20"/>
  <c r="E226" i="20"/>
  <c r="E242" i="20"/>
  <c r="Q242" i="20" s="1"/>
  <c r="E258" i="20"/>
  <c r="Q258" i="20" s="1"/>
  <c r="E274" i="20"/>
  <c r="E290" i="20"/>
  <c r="E306" i="20"/>
  <c r="Q306" i="20" s="1"/>
  <c r="E322" i="20"/>
  <c r="E338" i="20"/>
  <c r="E354" i="20"/>
  <c r="E370" i="20"/>
  <c r="Q370" i="20" s="1"/>
  <c r="E386" i="20"/>
  <c r="E402" i="20"/>
  <c r="E418" i="20"/>
  <c r="E440" i="20"/>
  <c r="Q440" i="20" s="1"/>
  <c r="E456" i="20"/>
  <c r="Q456" i="20" s="1"/>
  <c r="E479" i="20"/>
  <c r="E496" i="20"/>
  <c r="E540" i="20"/>
  <c r="E604" i="20"/>
  <c r="E659" i="20"/>
  <c r="E723" i="20"/>
  <c r="E789" i="20"/>
  <c r="E237" i="20"/>
  <c r="E253" i="20"/>
  <c r="E269" i="20"/>
  <c r="E285" i="20"/>
  <c r="E301" i="20"/>
  <c r="Q301" i="20" s="1"/>
  <c r="E317" i="20"/>
  <c r="E337" i="20"/>
  <c r="E353" i="20"/>
  <c r="E369" i="20"/>
  <c r="E385" i="20"/>
  <c r="E401" i="20"/>
  <c r="E417" i="20"/>
  <c r="E439" i="20"/>
  <c r="E455" i="20"/>
  <c r="E475" i="20"/>
  <c r="E492" i="20"/>
  <c r="E524" i="20"/>
  <c r="E592" i="20"/>
  <c r="E647" i="20"/>
  <c r="E711" i="20"/>
  <c r="E236" i="20"/>
  <c r="Q236" i="20" s="1"/>
  <c r="E252" i="20"/>
  <c r="E268" i="20"/>
  <c r="E284" i="20"/>
  <c r="E300" i="20"/>
  <c r="Q300" i="20" s="1"/>
  <c r="E316" i="20"/>
  <c r="E332" i="20"/>
  <c r="E348" i="20"/>
  <c r="E364" i="20"/>
  <c r="E380" i="20"/>
  <c r="E396" i="20"/>
  <c r="E412" i="20"/>
  <c r="E434" i="20"/>
  <c r="Q434" i="20" s="1"/>
  <c r="E450" i="20"/>
  <c r="E472" i="20"/>
  <c r="Q472" i="20" s="1"/>
  <c r="E489" i="20"/>
  <c r="E509" i="20"/>
  <c r="E532" i="20"/>
  <c r="Q532" i="20" s="1"/>
  <c r="E596" i="20"/>
  <c r="E667" i="20"/>
  <c r="E735" i="20"/>
  <c r="E805" i="20"/>
  <c r="Q805" i="20" s="1"/>
  <c r="E844" i="20"/>
  <c r="E858" i="20"/>
  <c r="E890" i="20"/>
  <c r="E962" i="20"/>
  <c r="Q962" i="20" s="1"/>
  <c r="E543" i="20"/>
  <c r="Q543" i="20" s="1"/>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Q514" i="20" s="1"/>
  <c r="E533" i="20"/>
  <c r="Q533" i="20" s="1"/>
  <c r="E549" i="20"/>
  <c r="E565" i="20"/>
  <c r="E581" i="20"/>
  <c r="Q581" i="20" s="1"/>
  <c r="E597" i="20"/>
  <c r="Q597" i="20" s="1"/>
  <c r="E613" i="20"/>
  <c r="E628" i="20"/>
  <c r="E644" i="20"/>
  <c r="Q644" i="20" s="1"/>
  <c r="E660" i="20"/>
  <c r="E676" i="20"/>
  <c r="E692" i="20"/>
  <c r="Q692" i="20" s="1"/>
  <c r="E708" i="20"/>
  <c r="Q708" i="20" s="1"/>
  <c r="E724" i="20"/>
  <c r="E848" i="20"/>
  <c r="E873" i="20"/>
  <c r="Q873" i="20" s="1"/>
  <c r="E918" i="20"/>
  <c r="E856" i="20"/>
  <c r="E872" i="20"/>
  <c r="E888" i="20"/>
  <c r="E904" i="20"/>
  <c r="Q904" i="20" s="1"/>
  <c r="E920" i="20"/>
  <c r="E936" i="20"/>
  <c r="Q936" i="20" s="1"/>
  <c r="E952" i="20"/>
  <c r="Q952" i="20" s="1"/>
  <c r="E968" i="20"/>
  <c r="Q968" i="20" s="1"/>
  <c r="E984" i="20"/>
  <c r="E1000" i="20"/>
  <c r="E1016" i="20"/>
  <c r="E1035" i="20"/>
  <c r="E1051" i="20"/>
  <c r="E1067" i="20"/>
  <c r="E1083" i="20"/>
  <c r="E1099" i="20"/>
  <c r="Q1099" i="20" s="1"/>
  <c r="E1115" i="20"/>
  <c r="E1131" i="20"/>
  <c r="E22" i="21"/>
  <c r="E38" i="21"/>
  <c r="Q38" i="21" s="1"/>
  <c r="E54" i="21"/>
  <c r="E76" i="21"/>
  <c r="E843" i="20"/>
  <c r="E859" i="20"/>
  <c r="E875" i="20"/>
  <c r="E891" i="20"/>
  <c r="E907" i="20"/>
  <c r="E923" i="20"/>
  <c r="E939" i="20"/>
  <c r="E955" i="20"/>
  <c r="E971" i="20"/>
  <c r="Q971" i="20" s="1"/>
  <c r="E987" i="20"/>
  <c r="E1003" i="20"/>
  <c r="E1019" i="20"/>
  <c r="E1038" i="20"/>
  <c r="E1054" i="20"/>
  <c r="E1070" i="20"/>
  <c r="E1086" i="20"/>
  <c r="E1102" i="20"/>
  <c r="E1118" i="20"/>
  <c r="E9" i="21"/>
  <c r="E25" i="21"/>
  <c r="E41" i="21"/>
  <c r="E57" i="21"/>
  <c r="E77" i="21"/>
  <c r="E978" i="20"/>
  <c r="E994" i="20"/>
  <c r="E1010" i="20"/>
  <c r="E1026" i="20"/>
  <c r="Q1026" i="20" s="1"/>
  <c r="E1049" i="20"/>
  <c r="E1065" i="20"/>
  <c r="E1081" i="20"/>
  <c r="E1097" i="20"/>
  <c r="Q1097" i="20" s="1"/>
  <c r="E1113" i="20"/>
  <c r="E1129" i="20"/>
  <c r="E24" i="21"/>
  <c r="E40" i="21"/>
  <c r="E56" i="21"/>
  <c r="E80" i="21"/>
  <c r="E905" i="20"/>
  <c r="E921" i="20"/>
  <c r="E941" i="20"/>
  <c r="E957" i="20"/>
  <c r="Q957" i="20" s="1"/>
  <c r="E973" i="20"/>
  <c r="E989" i="20"/>
  <c r="E1005" i="20"/>
  <c r="E1021" i="20"/>
  <c r="E1040" i="20"/>
  <c r="E1056" i="20"/>
  <c r="E1072" i="20"/>
  <c r="E1088" i="20"/>
  <c r="E1104" i="20"/>
  <c r="E1120" i="20"/>
  <c r="E11" i="21"/>
  <c r="E27" i="21"/>
  <c r="E43" i="21"/>
  <c r="E59" i="21"/>
  <c r="E73" i="21"/>
  <c r="Q73" i="21" s="1"/>
  <c r="E89" i="21"/>
  <c r="Q89" i="21" s="1"/>
  <c r="E105" i="21"/>
  <c r="E121" i="21"/>
  <c r="E137" i="21"/>
  <c r="Q137" i="21" s="1"/>
  <c r="E153" i="21"/>
  <c r="Q153" i="21" s="1"/>
  <c r="E169" i="21"/>
  <c r="Q169" i="21" s="1"/>
  <c r="E185" i="21"/>
  <c r="E201" i="21"/>
  <c r="Q201" i="21" s="1"/>
  <c r="E217" i="21"/>
  <c r="Q217" i="21" s="1"/>
  <c r="E233" i="21"/>
  <c r="Q233" i="21" s="1"/>
  <c r="E249" i="21"/>
  <c r="E265" i="21"/>
  <c r="Q265" i="21" s="1"/>
  <c r="E92" i="21"/>
  <c r="E112" i="21"/>
  <c r="E128" i="21"/>
  <c r="E144" i="21"/>
  <c r="E160" i="21"/>
  <c r="E176" i="21"/>
  <c r="E192" i="21"/>
  <c r="E212" i="21"/>
  <c r="E228" i="21"/>
  <c r="E244" i="21"/>
  <c r="E260" i="21"/>
  <c r="E276" i="21"/>
  <c r="E83" i="21"/>
  <c r="Q83" i="21" s="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Q312" i="21" s="1"/>
  <c r="E328" i="21"/>
  <c r="Q328" i="21" s="1"/>
  <c r="E344" i="21"/>
  <c r="E360" i="21"/>
  <c r="E376" i="21"/>
  <c r="Q376" i="21" s="1"/>
  <c r="E392" i="21"/>
  <c r="E412" i="21"/>
  <c r="E428" i="21"/>
  <c r="E444" i="21"/>
  <c r="Q444" i="21" s="1"/>
  <c r="E460" i="21"/>
  <c r="E486" i="21"/>
  <c r="Q486" i="21" s="1"/>
  <c r="E283" i="21"/>
  <c r="E299" i="21"/>
  <c r="Q299" i="21" s="1"/>
  <c r="E315" i="21"/>
  <c r="Q315" i="21" s="1"/>
  <c r="E331" i="21"/>
  <c r="E347" i="21"/>
  <c r="E363" i="21"/>
  <c r="E379" i="21"/>
  <c r="Q379" i="21" s="1"/>
  <c r="E395" i="21"/>
  <c r="E411" i="21"/>
  <c r="E427" i="21"/>
  <c r="Q427" i="21" s="1"/>
  <c r="E443" i="21"/>
  <c r="Q443" i="21" s="1"/>
  <c r="E459" i="21"/>
  <c r="E475" i="21"/>
  <c r="E282" i="21"/>
  <c r="Q282" i="21" s="1"/>
  <c r="E298" i="21"/>
  <c r="Q298" i="21" s="1"/>
  <c r="E314" i="21"/>
  <c r="E330" i="21"/>
  <c r="E346" i="21"/>
  <c r="E362" i="21"/>
  <c r="Q362" i="21" s="1"/>
  <c r="E378" i="21"/>
  <c r="E394" i="21"/>
  <c r="E410" i="21"/>
  <c r="Q410" i="21" s="1"/>
  <c r="E426" i="21"/>
  <c r="Q426" i="21" s="1"/>
  <c r="E442" i="21"/>
  <c r="E458" i="21"/>
  <c r="E474" i="21"/>
  <c r="Q474" i="21" s="1"/>
  <c r="E277" i="21"/>
  <c r="E293" i="21"/>
  <c r="E309" i="21"/>
  <c r="E325" i="21"/>
  <c r="Q325" i="21" s="1"/>
  <c r="E341" i="21"/>
  <c r="E357" i="21"/>
  <c r="E373" i="21"/>
  <c r="Q373" i="21" s="1"/>
  <c r="E389" i="21"/>
  <c r="Q389" i="21" s="1"/>
  <c r="E405" i="21"/>
  <c r="E421" i="21"/>
  <c r="E437" i="21"/>
  <c r="E453" i="21"/>
  <c r="Q453" i="21" s="1"/>
  <c r="E469" i="21"/>
  <c r="E514" i="21"/>
  <c r="E491" i="21"/>
  <c r="Q491" i="21" s="1"/>
  <c r="E507" i="21"/>
  <c r="E523" i="21"/>
  <c r="E539" i="21"/>
  <c r="E555" i="21"/>
  <c r="Q555" i="21" s="1"/>
  <c r="E571" i="21"/>
  <c r="E587" i="21"/>
  <c r="E603" i="21"/>
  <c r="E619" i="21"/>
  <c r="E635" i="21"/>
  <c r="Q635" i="21" s="1"/>
  <c r="E651" i="21"/>
  <c r="E667" i="21"/>
  <c r="E683" i="21"/>
  <c r="E534" i="21"/>
  <c r="E550" i="21"/>
  <c r="Q550" i="21" s="1"/>
  <c r="E566" i="21"/>
  <c r="E582" i="21"/>
  <c r="E598" i="21"/>
  <c r="E614" i="21"/>
  <c r="Q614" i="21" s="1"/>
  <c r="E630" i="21"/>
  <c r="E646" i="21"/>
  <c r="Q646" i="21" s="1"/>
  <c r="E662" i="21"/>
  <c r="E689" i="21"/>
  <c r="E489" i="21"/>
  <c r="E505" i="21"/>
  <c r="E521" i="21"/>
  <c r="Q521" i="21" s="1"/>
  <c r="E537" i="21"/>
  <c r="Q537" i="21" s="1"/>
  <c r="E553" i="21"/>
  <c r="E569" i="21"/>
  <c r="E585" i="21"/>
  <c r="Q585" i="21" s="1"/>
  <c r="E601" i="21"/>
  <c r="Q601" i="21" s="1"/>
  <c r="E617" i="21"/>
  <c r="E633" i="21"/>
  <c r="E649" i="21"/>
  <c r="Q649" i="21" s="1"/>
  <c r="E665" i="21"/>
  <c r="Q665" i="21" s="1"/>
  <c r="E693" i="21"/>
  <c r="E488" i="21"/>
  <c r="Q488" i="21" s="1"/>
  <c r="E504" i="21"/>
  <c r="Q504" i="21" s="1"/>
  <c r="E524" i="21"/>
  <c r="E540" i="21"/>
  <c r="Q540" i="21" s="1"/>
  <c r="E556" i="21"/>
  <c r="E572" i="21"/>
  <c r="Q572" i="21" s="1"/>
  <c r="E588" i="21"/>
  <c r="E604" i="21"/>
  <c r="Q604" i="21" s="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Q692" i="21" s="1"/>
  <c r="E712" i="21"/>
  <c r="E728" i="21"/>
  <c r="E744" i="21"/>
  <c r="Q744" i="21" s="1"/>
  <c r="E760" i="21"/>
  <c r="Q760" i="21" s="1"/>
  <c r="E776" i="21"/>
  <c r="E792" i="21"/>
  <c r="E98" i="22"/>
  <c r="E691" i="21"/>
  <c r="E707" i="21"/>
  <c r="E723" i="21"/>
  <c r="Q723" i="21" s="1"/>
  <c r="E739" i="21"/>
  <c r="E755" i="21"/>
  <c r="E771" i="21"/>
  <c r="E787" i="21"/>
  <c r="Q787" i="21" s="1"/>
  <c r="E803" i="21"/>
  <c r="E35" i="22"/>
  <c r="E172" i="22"/>
  <c r="E155" i="22"/>
  <c r="E180" i="22"/>
  <c r="Q180" i="22" s="1"/>
  <c r="E131" i="22"/>
  <c r="E163" i="22"/>
  <c r="E204" i="22"/>
  <c r="E217" i="22"/>
  <c r="E216" i="22"/>
  <c r="E210" i="22"/>
  <c r="E226" i="22"/>
  <c r="E224" i="22"/>
  <c r="E233" i="22"/>
  <c r="E237" i="22"/>
  <c r="L16" i="16"/>
  <c r="L17" i="16" s="1"/>
  <c r="L20" i="16"/>
  <c r="O426" i="20"/>
  <c r="O424" i="20" s="1"/>
  <c r="O9" i="20" s="1"/>
  <c r="O51" i="38" s="1"/>
  <c r="N219" i="20"/>
  <c r="N7" i="20" s="1"/>
  <c r="N49" i="38" s="1"/>
  <c r="O508" i="21"/>
  <c r="O30" i="38"/>
  <c r="O32" i="38" s="1"/>
  <c r="M14" i="16"/>
  <c r="N9" i="14"/>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G30" i="38"/>
  <c r="G32" i="38" s="1"/>
  <c r="E14" i="16"/>
  <c r="F9" i="14"/>
  <c r="O8" i="21"/>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I31" i="38"/>
  <c r="G15" i="16"/>
  <c r="I73" i="38"/>
  <c r="G25" i="16"/>
  <c r="H17" i="14"/>
  <c r="I626" i="20"/>
  <c r="I608" i="21"/>
  <c r="O708" i="21"/>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AC719" i="39"/>
  <c r="Z7" i="39" s="1"/>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AD59" i="40"/>
  <c r="AC98" i="39"/>
  <c r="AD98" i="39" s="1"/>
  <c r="AD45" i="40"/>
  <c r="AC84" i="39"/>
  <c r="AD84" i="39" s="1"/>
  <c r="L73" i="38"/>
  <c r="J25" i="16"/>
  <c r="K17" i="14"/>
  <c r="L408" i="21"/>
  <c r="AD83" i="40"/>
  <c r="AC122" i="39"/>
  <c r="AD122" i="39" s="1"/>
  <c r="AD93" i="40"/>
  <c r="AC132" i="39"/>
  <c r="AD132" i="39" s="1"/>
  <c r="L8" i="21"/>
  <c r="AC820" i="39"/>
  <c r="AD820" i="39" s="1"/>
  <c r="L829" i="20"/>
  <c r="AC819" i="39" s="1"/>
  <c r="Z15" i="39" s="1"/>
  <c r="M24" i="40" s="1"/>
  <c r="AD16" i="40"/>
  <c r="AC50" i="39"/>
  <c r="AD50" i="39" s="1"/>
  <c r="AD34" i="40"/>
  <c r="AC68" i="39"/>
  <c r="AD68" i="39" s="1"/>
  <c r="AD104" i="40"/>
  <c r="AC143" i="39"/>
  <c r="AD143" i="39" s="1"/>
  <c r="AD8" i="40"/>
  <c r="AA8" i="40" s="1"/>
  <c r="AC42" i="39"/>
  <c r="AD42" i="39" s="1"/>
  <c r="AD26" i="40"/>
  <c r="AC60" i="39"/>
  <c r="AD60" i="39" s="1"/>
  <c r="AC212" i="39"/>
  <c r="AD212" i="39" s="1"/>
  <c r="L221" i="20"/>
  <c r="L508" i="21"/>
  <c r="G76" i="20"/>
  <c r="G62" i="20"/>
  <c r="G132" i="20"/>
  <c r="G142" i="20"/>
  <c r="G124" i="20"/>
  <c r="G134" i="20"/>
  <c r="G148" i="20"/>
  <c r="G20" i="20"/>
  <c r="G38" i="20"/>
  <c r="E60" i="20"/>
  <c r="E78" i="20"/>
  <c r="E148" i="20"/>
  <c r="E20" i="20"/>
  <c r="E38" i="20"/>
  <c r="E44" i="20"/>
  <c r="E30" i="20"/>
  <c r="E36" i="20"/>
  <c r="E22" i="20"/>
  <c r="M31" i="38"/>
  <c r="K15" i="16"/>
  <c r="M626" i="20"/>
  <c r="M829" i="20"/>
  <c r="M727" i="20" s="1"/>
  <c r="M10" i="20" s="1"/>
  <c r="M52" i="38" s="1"/>
  <c r="M8" i="21"/>
  <c r="M308" i="21"/>
  <c r="M608" i="21"/>
  <c r="O11" i="14"/>
  <c r="P6" i="22"/>
  <c r="Q594" i="21" l="1"/>
  <c r="Q364" i="20"/>
  <c r="Q535" i="21"/>
  <c r="Q437" i="21"/>
  <c r="Q381" i="20"/>
  <c r="Q346" i="21"/>
  <c r="Q1067" i="20"/>
  <c r="Q392" i="21"/>
  <c r="Q363" i="21"/>
  <c r="Q70" i="22"/>
  <c r="Q704" i="21"/>
  <c r="Q663" i="21"/>
  <c r="Q726" i="21"/>
  <c r="Q332" i="20"/>
  <c r="Q616" i="20"/>
  <c r="Q765" i="21"/>
  <c r="Q614" i="20"/>
  <c r="Q550" i="20"/>
  <c r="Q433" i="20"/>
  <c r="Q363" i="20"/>
  <c r="Q267" i="20"/>
  <c r="Q452" i="20"/>
  <c r="Q843" i="20"/>
  <c r="F708" i="21"/>
  <c r="F408" i="21"/>
  <c r="Q188" i="22"/>
  <c r="F608" i="21"/>
  <c r="F508" i="21"/>
  <c r="F308" i="21"/>
  <c r="F208" i="21"/>
  <c r="F108" i="21"/>
  <c r="F829" i="20"/>
  <c r="F930" i="20"/>
  <c r="F11" i="20" s="1"/>
  <c r="F53" i="38" s="1"/>
  <c r="Q76" i="22"/>
  <c r="Q390" i="21"/>
  <c r="Q673" i="21"/>
  <c r="Q152" i="22"/>
  <c r="I74" i="38"/>
  <c r="I727" i="20"/>
  <c r="I10" i="20" s="1"/>
  <c r="I52" i="38" s="1"/>
  <c r="I16" i="20"/>
  <c r="I6" i="20" s="1"/>
  <c r="G29" i="16"/>
  <c r="I6" i="22"/>
  <c r="Q165" i="21"/>
  <c r="Q411" i="20"/>
  <c r="Q701" i="21"/>
  <c r="Q331" i="20"/>
  <c r="Q767" i="21"/>
  <c r="Q591" i="20"/>
  <c r="Q326" i="21"/>
  <c r="Q52" i="22"/>
  <c r="Q797" i="21"/>
  <c r="Q703" i="21"/>
  <c r="Q717" i="21"/>
  <c r="Q1021" i="20"/>
  <c r="Q1102" i="20"/>
  <c r="Q347" i="20"/>
  <c r="Q283" i="20"/>
  <c r="Q706" i="21"/>
  <c r="Q884" i="20"/>
  <c r="Q676" i="21"/>
  <c r="Q254" i="20"/>
  <c r="Q299" i="20"/>
  <c r="Q941" i="20"/>
  <c r="Q793" i="21"/>
  <c r="Q1038" i="20"/>
  <c r="Q162" i="21"/>
  <c r="Q115" i="21"/>
  <c r="Q229" i="21"/>
  <c r="Q495" i="20"/>
  <c r="Q237" i="20"/>
  <c r="Q44" i="22"/>
  <c r="Q760" i="20"/>
  <c r="Q318" i="20"/>
  <c r="Q681" i="20"/>
  <c r="Q417" i="20"/>
  <c r="Q789" i="20"/>
  <c r="Q781" i="21"/>
  <c r="Q1088" i="20"/>
  <c r="Q41" i="21"/>
  <c r="Q907" i="20"/>
  <c r="Q740" i="20"/>
  <c r="Q272" i="22"/>
  <c r="Q770" i="21"/>
  <c r="Q439" i="20"/>
  <c r="Q639" i="20"/>
  <c r="Q395" i="20"/>
  <c r="Q454" i="21"/>
  <c r="AE731" i="39"/>
  <c r="AG731" i="39" s="1"/>
  <c r="Q744" i="20"/>
  <c r="Q627" i="21"/>
  <c r="Q563" i="21"/>
  <c r="AE723" i="39"/>
  <c r="AG723" i="39" s="1"/>
  <c r="AE722" i="39"/>
  <c r="AG722" i="39" s="1"/>
  <c r="Q224" i="22"/>
  <c r="Q1005" i="20"/>
  <c r="AE730" i="39"/>
  <c r="AG730" i="39" s="1"/>
  <c r="AE729" i="39"/>
  <c r="AF729" i="39" s="1"/>
  <c r="AE724" i="39"/>
  <c r="AG724" i="39" s="1"/>
  <c r="AE732" i="39"/>
  <c r="AG732" i="39" s="1"/>
  <c r="AE725" i="39"/>
  <c r="AG725" i="39" s="1"/>
  <c r="AE733" i="39"/>
  <c r="AG733" i="39" s="1"/>
  <c r="AE726" i="39"/>
  <c r="AF726" i="39" s="1"/>
  <c r="AE734" i="39"/>
  <c r="AG734" i="39" s="1"/>
  <c r="AE727" i="39"/>
  <c r="AF727" i="39" s="1"/>
  <c r="AE720" i="39"/>
  <c r="AF720" i="39" s="1"/>
  <c r="AE728" i="39"/>
  <c r="AF728" i="39" s="1"/>
  <c r="AE721" i="39"/>
  <c r="AF721" i="39" s="1"/>
  <c r="Q674" i="20"/>
  <c r="Q914" i="20"/>
  <c r="Q82" i="21"/>
  <c r="AD144" i="40"/>
  <c r="AC183" i="39"/>
  <c r="AD183" i="39" s="1"/>
  <c r="AD112" i="40"/>
  <c r="AC151" i="39"/>
  <c r="AD151" i="39" s="1"/>
  <c r="AD131" i="40"/>
  <c r="AC170" i="39"/>
  <c r="AD170" i="39" s="1"/>
  <c r="AD92" i="40"/>
  <c r="AC131" i="39"/>
  <c r="AD131" i="39" s="1"/>
  <c r="AC67" i="39"/>
  <c r="AD67" i="39" s="1"/>
  <c r="AD33" i="40"/>
  <c r="AD158" i="40"/>
  <c r="AC197" i="39"/>
  <c r="AD197" i="39" s="1"/>
  <c r="AD126" i="40"/>
  <c r="AC165" i="39"/>
  <c r="AD165" i="39" s="1"/>
  <c r="AD94" i="40"/>
  <c r="AC133" i="39"/>
  <c r="AD133" i="39" s="1"/>
  <c r="AD62" i="40"/>
  <c r="AC101" i="39"/>
  <c r="AD101" i="39" s="1"/>
  <c r="AD35" i="40"/>
  <c r="AC69" i="39"/>
  <c r="AD69" i="39" s="1"/>
  <c r="AD133" i="40"/>
  <c r="AC172" i="39"/>
  <c r="AD172" i="39" s="1"/>
  <c r="AD76" i="40"/>
  <c r="AC115" i="39"/>
  <c r="AD115" i="39" s="1"/>
  <c r="AC51" i="39"/>
  <c r="AD51" i="39" s="1"/>
  <c r="AD17" i="40"/>
  <c r="AD87" i="40"/>
  <c r="AC126" i="39"/>
  <c r="AD126" i="39" s="1"/>
  <c r="AD38" i="40"/>
  <c r="AC72" i="39"/>
  <c r="AD72" i="39" s="1"/>
  <c r="AD140" i="40"/>
  <c r="AC179" i="39"/>
  <c r="AD179" i="39" s="1"/>
  <c r="AD108" i="40"/>
  <c r="AC147" i="39"/>
  <c r="AD147" i="39" s="1"/>
  <c r="AC174" i="39"/>
  <c r="AD174" i="39" s="1"/>
  <c r="AD135" i="40"/>
  <c r="AC135" i="39"/>
  <c r="AD135" i="39" s="1"/>
  <c r="AD96" i="40"/>
  <c r="AC71" i="39"/>
  <c r="AD71" i="39" s="1"/>
  <c r="AD37" i="40"/>
  <c r="AC112" i="39"/>
  <c r="AD112" i="39" s="1"/>
  <c r="AD73" i="40"/>
  <c r="AD130" i="40"/>
  <c r="AC169" i="39"/>
  <c r="AD169" i="39" s="1"/>
  <c r="AD98" i="40"/>
  <c r="AC137" i="39"/>
  <c r="AD137" i="39" s="1"/>
  <c r="AC105" i="39"/>
  <c r="AD105" i="39" s="1"/>
  <c r="AD66" i="40"/>
  <c r="AC73" i="39"/>
  <c r="AD73" i="39" s="1"/>
  <c r="AD39" i="40"/>
  <c r="AC168" i="39"/>
  <c r="AD168" i="39" s="1"/>
  <c r="AD129" i="40"/>
  <c r="AC139" i="39"/>
  <c r="AD139" i="39" s="1"/>
  <c r="AD100" i="40"/>
  <c r="AC128" i="39"/>
  <c r="AD128" i="39" s="1"/>
  <c r="AD89" i="40"/>
  <c r="AD136" i="40"/>
  <c r="AC175" i="39"/>
  <c r="AD175" i="39" s="1"/>
  <c r="AD155" i="40"/>
  <c r="AC194" i="39"/>
  <c r="AD194" i="39" s="1"/>
  <c r="AD123" i="40"/>
  <c r="AC162" i="39"/>
  <c r="AD162" i="39" s="1"/>
  <c r="AC123" i="39"/>
  <c r="AD123" i="39" s="1"/>
  <c r="AD84" i="40"/>
  <c r="AD25" i="40"/>
  <c r="AC59" i="39"/>
  <c r="AD59" i="39" s="1"/>
  <c r="AC142" i="39"/>
  <c r="AD142" i="39" s="1"/>
  <c r="AD103" i="40"/>
  <c r="AD150" i="40"/>
  <c r="AC189" i="39"/>
  <c r="AD189" i="39" s="1"/>
  <c r="AD118" i="40"/>
  <c r="AC157" i="39"/>
  <c r="AD157" i="39" s="1"/>
  <c r="AD86" i="40"/>
  <c r="AC125" i="39"/>
  <c r="AD125" i="39" s="1"/>
  <c r="AD54" i="40"/>
  <c r="AC93" i="39"/>
  <c r="AD93" i="39" s="1"/>
  <c r="AD27" i="40"/>
  <c r="AC61" i="39"/>
  <c r="AD61" i="39" s="1"/>
  <c r="AD157" i="40"/>
  <c r="AC196" i="39"/>
  <c r="AD196" i="39" s="1"/>
  <c r="AD125" i="40"/>
  <c r="AC164" i="39"/>
  <c r="AD164" i="39" s="1"/>
  <c r="AC107" i="39"/>
  <c r="AD107" i="39" s="1"/>
  <c r="AD68" i="40"/>
  <c r="AD9" i="40"/>
  <c r="AC43" i="39"/>
  <c r="AD43" i="39" s="1"/>
  <c r="AD71" i="40"/>
  <c r="AC110" i="39"/>
  <c r="AD110" i="39" s="1"/>
  <c r="AD132" i="40"/>
  <c r="AC171" i="39"/>
  <c r="AD171" i="39" s="1"/>
  <c r="AC166" i="39"/>
  <c r="AD166" i="39" s="1"/>
  <c r="AD127" i="40"/>
  <c r="AD88" i="40"/>
  <c r="AC127" i="39"/>
  <c r="AD127" i="39" s="1"/>
  <c r="AD29" i="40"/>
  <c r="AC63" i="39"/>
  <c r="AD63" i="39" s="1"/>
  <c r="AD55" i="40"/>
  <c r="AC94" i="39"/>
  <c r="AD94" i="39" s="1"/>
  <c r="AD49" i="40"/>
  <c r="AC88" i="39"/>
  <c r="AD88" i="39" s="1"/>
  <c r="AD154" i="40"/>
  <c r="AC193" i="39"/>
  <c r="AD193" i="39" s="1"/>
  <c r="AD122" i="40"/>
  <c r="AC161" i="39"/>
  <c r="AD161" i="39" s="1"/>
  <c r="AD90" i="40"/>
  <c r="AC129" i="39"/>
  <c r="AD129" i="39" s="1"/>
  <c r="AD58" i="40"/>
  <c r="AC97" i="39"/>
  <c r="AD97" i="39" s="1"/>
  <c r="AD31" i="40"/>
  <c r="AC65" i="39"/>
  <c r="AD65" i="39" s="1"/>
  <c r="AC192" i="39"/>
  <c r="AD192" i="39" s="1"/>
  <c r="AD153" i="40"/>
  <c r="AC160" i="39"/>
  <c r="AD160" i="39" s="1"/>
  <c r="AD121" i="40"/>
  <c r="AC119" i="39"/>
  <c r="AD119" i="39" s="1"/>
  <c r="AD80" i="40"/>
  <c r="AC55" i="39"/>
  <c r="AD55" i="39" s="1"/>
  <c r="AD21" i="40"/>
  <c r="AD95" i="40"/>
  <c r="AC134" i="39"/>
  <c r="AD134" i="39" s="1"/>
  <c r="AD65" i="40"/>
  <c r="AC104" i="39"/>
  <c r="AD104" i="39" s="1"/>
  <c r="AD128" i="40"/>
  <c r="AC167" i="39"/>
  <c r="AD167" i="39" s="1"/>
  <c r="AD147" i="40"/>
  <c r="AC186" i="39"/>
  <c r="AD186" i="39" s="1"/>
  <c r="AD115" i="40"/>
  <c r="AC154" i="39"/>
  <c r="AD154" i="39" s="1"/>
  <c r="AC103" i="39"/>
  <c r="AD103" i="39" s="1"/>
  <c r="AD64" i="40"/>
  <c r="AC102" i="39"/>
  <c r="AD102" i="39" s="1"/>
  <c r="AD63" i="40"/>
  <c r="AC120" i="39"/>
  <c r="AD120" i="39" s="1"/>
  <c r="AD81" i="40"/>
  <c r="AD142" i="40"/>
  <c r="AC181" i="39"/>
  <c r="AD181" i="39" s="1"/>
  <c r="AD110" i="40"/>
  <c r="AC149" i="39"/>
  <c r="AD149" i="39" s="1"/>
  <c r="AD78" i="40"/>
  <c r="AC117" i="39"/>
  <c r="AD117" i="39" s="1"/>
  <c r="AD46" i="40"/>
  <c r="AC85" i="39"/>
  <c r="AD85" i="39" s="1"/>
  <c r="AD19" i="40"/>
  <c r="AC53" i="39"/>
  <c r="AD53" i="39" s="1"/>
  <c r="AD149" i="40"/>
  <c r="AC188" i="39"/>
  <c r="AD188" i="39" s="1"/>
  <c r="AD117" i="40"/>
  <c r="AC156" i="39"/>
  <c r="AD156" i="39" s="1"/>
  <c r="AC87" i="39"/>
  <c r="AD87" i="39" s="1"/>
  <c r="AD48" i="40"/>
  <c r="AD97" i="40"/>
  <c r="AC136" i="39"/>
  <c r="AD136" i="39" s="1"/>
  <c r="AD156" i="40"/>
  <c r="AC195" i="39"/>
  <c r="AD195" i="39" s="1"/>
  <c r="AD124" i="40"/>
  <c r="AA14" i="40" s="1"/>
  <c r="AC163" i="39"/>
  <c r="AD163" i="39" s="1"/>
  <c r="AC190" i="39"/>
  <c r="AD190" i="39" s="1"/>
  <c r="AD151" i="40"/>
  <c r="AC158" i="39"/>
  <c r="AD158" i="39" s="1"/>
  <c r="AD119" i="40"/>
  <c r="AD60" i="40"/>
  <c r="AC99" i="39"/>
  <c r="AD99" i="39" s="1"/>
  <c r="AD36" i="40"/>
  <c r="AC70" i="39"/>
  <c r="AD70" i="39" s="1"/>
  <c r="AD146" i="40"/>
  <c r="AC185" i="39"/>
  <c r="AD185" i="39" s="1"/>
  <c r="AD114" i="40"/>
  <c r="AC153" i="39"/>
  <c r="AD153" i="39" s="1"/>
  <c r="AD82" i="40"/>
  <c r="AC121" i="39"/>
  <c r="AD121" i="39" s="1"/>
  <c r="AD50" i="40"/>
  <c r="AC89" i="39"/>
  <c r="AD89" i="39" s="1"/>
  <c r="AD23" i="40"/>
  <c r="AC57" i="39"/>
  <c r="AD57" i="39" s="1"/>
  <c r="AC184" i="39"/>
  <c r="AD184" i="39" s="1"/>
  <c r="AD145" i="40"/>
  <c r="AC152" i="39"/>
  <c r="AD152" i="39" s="1"/>
  <c r="AD113" i="40"/>
  <c r="AD72" i="40"/>
  <c r="AA12" i="40" s="1"/>
  <c r="AC111" i="39"/>
  <c r="AD111" i="39" s="1"/>
  <c r="AD13" i="40"/>
  <c r="AC47" i="39"/>
  <c r="AD47" i="39" s="1"/>
  <c r="AC118" i="39"/>
  <c r="AD118" i="39" s="1"/>
  <c r="AD79" i="40"/>
  <c r="AC56" i="39"/>
  <c r="AD56" i="39" s="1"/>
  <c r="AD22" i="40"/>
  <c r="AD152" i="40"/>
  <c r="AC191" i="39"/>
  <c r="AD191" i="39" s="1"/>
  <c r="AD120" i="40"/>
  <c r="AC159" i="39"/>
  <c r="AD159" i="39" s="1"/>
  <c r="AD139" i="40"/>
  <c r="AC178" i="39"/>
  <c r="AD178" i="39" s="1"/>
  <c r="AD107" i="40"/>
  <c r="AA13" i="40" s="1"/>
  <c r="AC146" i="39"/>
  <c r="AD146" i="39" s="1"/>
  <c r="AD56" i="40"/>
  <c r="AA11" i="40" s="1"/>
  <c r="AC95" i="39"/>
  <c r="AD95" i="39" s="1"/>
  <c r="AD47" i="40"/>
  <c r="AC86" i="39"/>
  <c r="AD86" i="39" s="1"/>
  <c r="AD41" i="40"/>
  <c r="AC80" i="39"/>
  <c r="AD80" i="39" s="1"/>
  <c r="AD134" i="40"/>
  <c r="AC173" i="39"/>
  <c r="AD173" i="39" s="1"/>
  <c r="AD102" i="40"/>
  <c r="AC141" i="39"/>
  <c r="AD141" i="39" s="1"/>
  <c r="AD70" i="40"/>
  <c r="AC109" i="39"/>
  <c r="AD109" i="39" s="1"/>
  <c r="AD11" i="40"/>
  <c r="AC45" i="39"/>
  <c r="AD45" i="39" s="1"/>
  <c r="AD141" i="40"/>
  <c r="AC180" i="39"/>
  <c r="AD180" i="39" s="1"/>
  <c r="AD109" i="40"/>
  <c r="AC148" i="39"/>
  <c r="AD148" i="39" s="1"/>
  <c r="AD40" i="40"/>
  <c r="AA10" i="40" s="1"/>
  <c r="AC79" i="39"/>
  <c r="AD79" i="39" s="1"/>
  <c r="AD20" i="40"/>
  <c r="AC54" i="39"/>
  <c r="AD54" i="39" s="1"/>
  <c r="AD57" i="40"/>
  <c r="AC96" i="39"/>
  <c r="AD96" i="39" s="1"/>
  <c r="AD148" i="40"/>
  <c r="AC187" i="39"/>
  <c r="AD187" i="39" s="1"/>
  <c r="AD116" i="40"/>
  <c r="AC155" i="39"/>
  <c r="AD155" i="39" s="1"/>
  <c r="AC182" i="39"/>
  <c r="AD182" i="39" s="1"/>
  <c r="AD143" i="40"/>
  <c r="AA15" i="40" s="1"/>
  <c r="AC150" i="39"/>
  <c r="AD150" i="39" s="1"/>
  <c r="AD111" i="40"/>
  <c r="AC91" i="39"/>
  <c r="AD91" i="39" s="1"/>
  <c r="AD52" i="40"/>
  <c r="AD12" i="40"/>
  <c r="AC46" i="39"/>
  <c r="AD46" i="39" s="1"/>
  <c r="AD138" i="40"/>
  <c r="AC177" i="39"/>
  <c r="AD177" i="39" s="1"/>
  <c r="AD106" i="40"/>
  <c r="AC145" i="39"/>
  <c r="AD145" i="39" s="1"/>
  <c r="AC113" i="39"/>
  <c r="AD113" i="39" s="1"/>
  <c r="AD74" i="40"/>
  <c r="AC81" i="39"/>
  <c r="AD81" i="39" s="1"/>
  <c r="AD42" i="40"/>
  <c r="AC49" i="39"/>
  <c r="AD49" i="39" s="1"/>
  <c r="AD15" i="40"/>
  <c r="AC176" i="39"/>
  <c r="AD176" i="39" s="1"/>
  <c r="AD137" i="40"/>
  <c r="AC144" i="39"/>
  <c r="AD144" i="39" s="1"/>
  <c r="AD105" i="40"/>
  <c r="AD44" i="40"/>
  <c r="AC83" i="39"/>
  <c r="AD83" i="39" s="1"/>
  <c r="AD28" i="40"/>
  <c r="AC62" i="39"/>
  <c r="AD62" i="39" s="1"/>
  <c r="AD14" i="40"/>
  <c r="AC48" i="39"/>
  <c r="AD48" i="39" s="1"/>
  <c r="H32" i="41"/>
  <c r="H11" i="41"/>
  <c r="K9" i="41"/>
  <c r="H37" i="41"/>
  <c r="H35" i="41"/>
  <c r="H30" i="41"/>
  <c r="H16" i="41"/>
  <c r="H7" i="41"/>
  <c r="K7" i="41"/>
  <c r="H24" i="41"/>
  <c r="H10" i="41"/>
  <c r="H18" i="41"/>
  <c r="H36" i="41"/>
  <c r="H34" i="41"/>
  <c r="H20" i="41"/>
  <c r="H26" i="41"/>
  <c r="H33" i="41"/>
  <c r="H29" i="41"/>
  <c r="H22" i="41"/>
  <c r="Q1035" i="20"/>
  <c r="Q1061" i="20"/>
  <c r="Q1000" i="20"/>
  <c r="Q756" i="20"/>
  <c r="Q764" i="20"/>
  <c r="G526" i="20"/>
  <c r="Q619" i="20"/>
  <c r="Q555" i="20"/>
  <c r="Q552" i="20"/>
  <c r="Q396" i="20"/>
  <c r="Q397" i="20"/>
  <c r="Q386" i="20"/>
  <c r="Q382" i="20"/>
  <c r="Q268" i="20"/>
  <c r="Q37" i="20"/>
  <c r="Q81" i="20"/>
  <c r="Q101" i="20"/>
  <c r="Q93" i="20"/>
  <c r="Q29" i="20"/>
  <c r="Q203" i="20"/>
  <c r="Q282" i="22"/>
  <c r="Q86" i="20"/>
  <c r="O16" i="20"/>
  <c r="O6" i="20" s="1"/>
  <c r="Q733" i="21"/>
  <c r="Q1131" i="20"/>
  <c r="G1033" i="20"/>
  <c r="G13" i="20" s="1"/>
  <c r="G55" i="38" s="1"/>
  <c r="G930" i="20"/>
  <c r="G11" i="20" s="1"/>
  <c r="G53" i="38" s="1"/>
  <c r="Q933" i="20"/>
  <c r="G626" i="20"/>
  <c r="Q687" i="20"/>
  <c r="Q607" i="20"/>
  <c r="Q596" i="20"/>
  <c r="M6" i="21"/>
  <c r="G426" i="20"/>
  <c r="Q466" i="20"/>
  <c r="Q489" i="20"/>
  <c r="Q520" i="20"/>
  <c r="G829" i="20"/>
  <c r="G321" i="20"/>
  <c r="G221" i="20"/>
  <c r="N16" i="20"/>
  <c r="N6" i="20" s="1"/>
  <c r="N6" i="22"/>
  <c r="Q176" i="22"/>
  <c r="Q210" i="22"/>
  <c r="Q246" i="22"/>
  <c r="Q264" i="22"/>
  <c r="Q296" i="22"/>
  <c r="Q294" i="22"/>
  <c r="Q266" i="22"/>
  <c r="Q250" i="22"/>
  <c r="Q301" i="22"/>
  <c r="Q193" i="20"/>
  <c r="Q292" i="22"/>
  <c r="Q254" i="22"/>
  <c r="Q303" i="22"/>
  <c r="F32" i="38"/>
  <c r="Q172" i="22"/>
  <c r="Q785" i="20"/>
  <c r="Q179" i="20"/>
  <c r="Q22" i="20"/>
  <c r="Q36" i="20"/>
  <c r="Q78" i="20"/>
  <c r="Q195" i="20"/>
  <c r="Q163" i="20"/>
  <c r="Q809" i="20"/>
  <c r="Q54" i="20"/>
  <c r="Q20" i="20"/>
  <c r="F74" i="38"/>
  <c r="Q44" i="20"/>
  <c r="Q155" i="20"/>
  <c r="Q118" i="22"/>
  <c r="Q60" i="20"/>
  <c r="Q30" i="20"/>
  <c r="Q148" i="22"/>
  <c r="Q478" i="20"/>
  <c r="Q1072" i="20"/>
  <c r="Q150" i="22"/>
  <c r="Q578" i="20"/>
  <c r="Q121" i="20"/>
  <c r="Q57" i="20"/>
  <c r="Q68" i="20"/>
  <c r="Q752" i="20"/>
  <c r="Q284" i="22"/>
  <c r="Q482" i="20"/>
  <c r="Q369" i="20"/>
  <c r="Q26" i="20"/>
  <c r="Q11" i="22"/>
  <c r="Q185" i="20"/>
  <c r="Q169" i="20"/>
  <c r="Q117" i="20"/>
  <c r="Q53" i="20"/>
  <c r="Q226" i="21"/>
  <c r="Q179" i="21"/>
  <c r="Q244" i="22"/>
  <c r="Q787" i="20"/>
  <c r="Q105" i="20"/>
  <c r="Q41" i="20"/>
  <c r="Q748" i="20"/>
  <c r="Q210" i="21"/>
  <c r="Q244" i="21"/>
  <c r="Q300" i="22"/>
  <c r="Q134" i="22"/>
  <c r="Q27" i="21"/>
  <c r="Q729" i="21"/>
  <c r="Q98" i="21"/>
  <c r="Q305" i="22"/>
  <c r="Q732" i="20"/>
  <c r="Q129" i="20"/>
  <c r="Q65" i="20"/>
  <c r="Q109" i="20"/>
  <c r="Q45" i="20"/>
  <c r="Q228" i="21"/>
  <c r="Q722" i="20"/>
  <c r="Q11" i="21"/>
  <c r="Q838" i="20"/>
  <c r="Q604" i="20"/>
  <c r="Q146" i="21"/>
  <c r="Q256" i="22"/>
  <c r="Q222" i="22"/>
  <c r="Q243" i="21"/>
  <c r="Q194" i="22"/>
  <c r="Q274" i="21"/>
  <c r="Q215" i="20"/>
  <c r="Q145" i="20"/>
  <c r="Q160" i="21"/>
  <c r="Q275" i="21"/>
  <c r="Q667" i="20"/>
  <c r="Q353" i="20"/>
  <c r="Q285" i="20"/>
  <c r="Q658" i="20"/>
  <c r="Q1070" i="20"/>
  <c r="Q633" i="20"/>
  <c r="Q566" i="20"/>
  <c r="Q1012" i="20"/>
  <c r="Q211" i="21"/>
  <c r="Q82" i="22"/>
  <c r="H626" i="20"/>
  <c r="Q939" i="20"/>
  <c r="Q875" i="20"/>
  <c r="Q18" i="21"/>
  <c r="H321" i="20"/>
  <c r="H221" i="20"/>
  <c r="H426" i="20"/>
  <c r="H708" i="21"/>
  <c r="H1033" i="20"/>
  <c r="H13" i="20" s="1"/>
  <c r="H55" i="38" s="1"/>
  <c r="H930" i="20"/>
  <c r="H11" i="20" s="1"/>
  <c r="H53" i="38" s="1"/>
  <c r="H829" i="20"/>
  <c r="Q755" i="21"/>
  <c r="Q934" i="20"/>
  <c r="Q1003" i="20"/>
  <c r="Q126" i="21"/>
  <c r="Q997" i="20"/>
  <c r="Q758" i="21"/>
  <c r="Q216" i="22"/>
  <c r="Q460" i="21"/>
  <c r="Q659" i="20"/>
  <c r="Q615" i="21"/>
  <c r="Q551" i="21"/>
  <c r="Q850" i="20"/>
  <c r="Q582" i="21"/>
  <c r="Q724" i="20"/>
  <c r="Q540" i="20"/>
  <c r="Q72" i="21"/>
  <c r="Q1128" i="20"/>
  <c r="Q553" i="21"/>
  <c r="Q489" i="21"/>
  <c r="Q176" i="21"/>
  <c r="Q112" i="21"/>
  <c r="Q105" i="21"/>
  <c r="Q598" i="20"/>
  <c r="Q723" i="20"/>
  <c r="Q530" i="21"/>
  <c r="Q272" i="21"/>
  <c r="Q505" i="20"/>
  <c r="L32" i="38"/>
  <c r="L6" i="22"/>
  <c r="J29" i="16"/>
  <c r="L6" i="21"/>
  <c r="L74" i="38"/>
  <c r="K11" i="12"/>
  <c r="Q786" i="21"/>
  <c r="K208" i="22"/>
  <c r="Q204" i="22"/>
  <c r="Q678" i="21"/>
  <c r="Q722" i="21"/>
  <c r="Q101" i="21"/>
  <c r="Q237" i="22"/>
  <c r="Q790" i="21"/>
  <c r="Q617" i="21"/>
  <c r="Q640" i="21"/>
  <c r="Q571" i="21"/>
  <c r="Q84" i="22"/>
  <c r="Q248" i="22"/>
  <c r="Q241" i="22"/>
  <c r="H608" i="21"/>
  <c r="Q147" i="21"/>
  <c r="Q80" i="21"/>
  <c r="H208" i="22"/>
  <c r="H308" i="21"/>
  <c r="H508" i="21"/>
  <c r="Q50" i="22"/>
  <c r="Q144" i="22"/>
  <c r="H108" i="21"/>
  <c r="H408" i="21"/>
  <c r="G408" i="21"/>
  <c r="G608" i="21"/>
  <c r="G208" i="21"/>
  <c r="Q254" i="21"/>
  <c r="G708" i="21"/>
  <c r="Q92" i="21"/>
  <c r="Q619" i="21"/>
  <c r="Q40" i="21"/>
  <c r="G308" i="21"/>
  <c r="G208" i="22"/>
  <c r="D29" i="16"/>
  <c r="Q38" i="20"/>
  <c r="K426" i="20"/>
  <c r="L727" i="20"/>
  <c r="J408" i="21"/>
  <c r="J31" i="38"/>
  <c r="H15" i="16"/>
  <c r="G34" i="38"/>
  <c r="J729" i="20"/>
  <c r="J208" i="22"/>
  <c r="O34" i="38"/>
  <c r="Q226" i="22"/>
  <c r="Q155" i="22"/>
  <c r="Q792" i="21"/>
  <c r="Q728" i="21"/>
  <c r="Q23" i="22"/>
  <c r="Q749" i="21"/>
  <c r="Q806" i="21"/>
  <c r="Q742" i="21"/>
  <c r="Q624" i="21"/>
  <c r="Q556" i="21"/>
  <c r="Q633" i="21"/>
  <c r="Q569" i="21"/>
  <c r="Q505" i="21"/>
  <c r="Q683" i="21"/>
  <c r="Q309" i="21"/>
  <c r="E308" i="21"/>
  <c r="Q458" i="21"/>
  <c r="Q394" i="21"/>
  <c r="Q330" i="21"/>
  <c r="Q475" i="21"/>
  <c r="Q411" i="21"/>
  <c r="Q347" i="21"/>
  <c r="Q283" i="21"/>
  <c r="Q428" i="21"/>
  <c r="Q360" i="21"/>
  <c r="Q292" i="21"/>
  <c r="Q260" i="21"/>
  <c r="Q192" i="21"/>
  <c r="Q128" i="21"/>
  <c r="Q249" i="21"/>
  <c r="Q185" i="21"/>
  <c r="Q121" i="21"/>
  <c r="Q59" i="21"/>
  <c r="Q1120" i="20"/>
  <c r="Q1056" i="20"/>
  <c r="Q989" i="20"/>
  <c r="Q921" i="20"/>
  <c r="Q77" i="21"/>
  <c r="E8" i="21"/>
  <c r="Q9" i="21"/>
  <c r="Q54" i="21"/>
  <c r="Q1115" i="20"/>
  <c r="Q1051" i="20"/>
  <c r="Q984" i="20"/>
  <c r="Q920" i="20"/>
  <c r="Q856" i="20"/>
  <c r="Q660" i="20"/>
  <c r="Q817" i="20"/>
  <c r="Q885" i="20"/>
  <c r="Q690" i="20"/>
  <c r="Q623" i="20"/>
  <c r="Q559" i="20"/>
  <c r="Q858" i="20"/>
  <c r="Q412" i="20"/>
  <c r="Q348" i="20"/>
  <c r="Q284" i="20"/>
  <c r="Q711" i="20"/>
  <c r="Q492" i="20"/>
  <c r="Q449" i="20"/>
  <c r="Q379" i="20"/>
  <c r="Q315" i="20"/>
  <c r="Q251" i="20"/>
  <c r="Q192" i="20"/>
  <c r="Q160" i="20"/>
  <c r="AD69" i="40"/>
  <c r="AC108" i="39"/>
  <c r="Z9" i="39" s="1"/>
  <c r="F24" i="39" s="1"/>
  <c r="Q70" i="20"/>
  <c r="Q92" i="20"/>
  <c r="L34" i="38"/>
  <c r="AD311" i="39"/>
  <c r="Z11" i="39"/>
  <c r="F24" i="40" s="1"/>
  <c r="K221" i="20"/>
  <c r="K608" i="21"/>
  <c r="J221" i="20"/>
  <c r="J626" i="20"/>
  <c r="I6" i="21"/>
  <c r="Q245" i="22"/>
  <c r="Q255" i="22"/>
  <c r="Q181" i="22"/>
  <c r="Q201" i="22"/>
  <c r="Q185" i="22"/>
  <c r="Q141" i="22"/>
  <c r="Q124" i="22"/>
  <c r="Q90" i="22"/>
  <c r="Q80" i="22"/>
  <c r="Q71" i="22"/>
  <c r="Q58" i="22"/>
  <c r="Q48" i="22"/>
  <c r="Q14" i="22"/>
  <c r="Q33" i="22"/>
  <c r="Q780" i="20"/>
  <c r="Q826" i="20"/>
  <c r="Q812" i="20"/>
  <c r="Q750" i="20"/>
  <c r="Q207" i="20"/>
  <c r="Q191" i="20"/>
  <c r="Q175" i="20"/>
  <c r="Q159" i="20"/>
  <c r="Q104" i="20"/>
  <c r="Q98" i="20"/>
  <c r="Q302" i="22"/>
  <c r="Q291" i="22"/>
  <c r="Q170" i="22"/>
  <c r="Q129" i="22"/>
  <c r="Q116" i="22"/>
  <c r="Q61" i="22"/>
  <c r="Q22" i="22"/>
  <c r="Q34" i="22"/>
  <c r="Q814" i="20"/>
  <c r="Q795" i="20"/>
  <c r="Q824" i="20"/>
  <c r="Q769" i="20"/>
  <c r="Q216" i="20"/>
  <c r="Q137" i="20"/>
  <c r="Q73" i="20"/>
  <c r="Q143" i="20"/>
  <c r="Q111" i="20"/>
  <c r="Q79" i="20"/>
  <c r="Q47" i="20"/>
  <c r="Q128" i="20"/>
  <c r="Q122" i="20"/>
  <c r="Q243" i="22"/>
  <c r="Q253" i="22"/>
  <c r="Q251" i="22"/>
  <c r="Q197" i="22"/>
  <c r="Q199" i="22"/>
  <c r="Q125" i="22"/>
  <c r="Q100" i="22"/>
  <c r="Q83" i="22"/>
  <c r="Q60" i="22"/>
  <c r="Q51" i="22"/>
  <c r="Q37" i="22"/>
  <c r="Q119" i="22"/>
  <c r="Q104" i="22"/>
  <c r="Q32" i="22"/>
  <c r="Q791" i="20"/>
  <c r="Q811" i="20"/>
  <c r="Q746" i="20"/>
  <c r="Q800" i="20"/>
  <c r="Q753" i="20"/>
  <c r="Q88" i="20"/>
  <c r="Q114" i="20"/>
  <c r="Q280" i="22"/>
  <c r="Q304" i="22"/>
  <c r="Q298" i="22"/>
  <c r="Q267" i="22"/>
  <c r="Q133" i="22"/>
  <c r="Q167" i="22"/>
  <c r="Q122" i="22"/>
  <c r="Q92" i="22"/>
  <c r="Q65" i="22"/>
  <c r="Q13" i="22"/>
  <c r="Q10" i="22"/>
  <c r="Q790" i="20"/>
  <c r="Q823" i="20"/>
  <c r="Q771" i="20"/>
  <c r="Q816" i="20"/>
  <c r="Q779" i="20"/>
  <c r="Q205" i="20"/>
  <c r="Q189" i="20"/>
  <c r="Q173" i="20"/>
  <c r="Q157" i="20"/>
  <c r="Q125" i="20"/>
  <c r="Q61" i="20"/>
  <c r="Q139" i="20"/>
  <c r="Q107" i="20"/>
  <c r="Q75" i="20"/>
  <c r="Q43" i="20"/>
  <c r="Q144" i="20"/>
  <c r="Q138" i="20"/>
  <c r="Q236" i="22"/>
  <c r="Q209" i="22"/>
  <c r="E208" i="22"/>
  <c r="Q156" i="22"/>
  <c r="Q668" i="21"/>
  <c r="Q600" i="21"/>
  <c r="Q536" i="21"/>
  <c r="Q687" i="21"/>
  <c r="Q613" i="21"/>
  <c r="Q549" i="21"/>
  <c r="Q485" i="21"/>
  <c r="Q626" i="21"/>
  <c r="Q562" i="21"/>
  <c r="Q498" i="21"/>
  <c r="Q417" i="21"/>
  <c r="Q353" i="21"/>
  <c r="Q289" i="21"/>
  <c r="Q438" i="21"/>
  <c r="Q374" i="21"/>
  <c r="Q310" i="21"/>
  <c r="Q455" i="21"/>
  <c r="Q391" i="21"/>
  <c r="Q327" i="21"/>
  <c r="Q472" i="21"/>
  <c r="Q404" i="21"/>
  <c r="Q340" i="21"/>
  <c r="Q270" i="21"/>
  <c r="Q206" i="21"/>
  <c r="Q142" i="21"/>
  <c r="Q78" i="21"/>
  <c r="Q223" i="21"/>
  <c r="Q159" i="21"/>
  <c r="Q95" i="21"/>
  <c r="Q240" i="21"/>
  <c r="Q172" i="21"/>
  <c r="Q104" i="21"/>
  <c r="Q39" i="21"/>
  <c r="Q1100" i="20"/>
  <c r="Q1036" i="20"/>
  <c r="Q969" i="20"/>
  <c r="Q901" i="20"/>
  <c r="Q20" i="21"/>
  <c r="Q1077" i="20"/>
  <c r="Q1006" i="20"/>
  <c r="Q53" i="21"/>
  <c r="Q1114" i="20"/>
  <c r="Q1050" i="20"/>
  <c r="Q983" i="20"/>
  <c r="Q919" i="20"/>
  <c r="Q855" i="20"/>
  <c r="Q34" i="21"/>
  <c r="Q1095" i="20"/>
  <c r="Q1028" i="20"/>
  <c r="Q964" i="20"/>
  <c r="Q900" i="20"/>
  <c r="Q902" i="20"/>
  <c r="Q704" i="20"/>
  <c r="Q640" i="20"/>
  <c r="Q577" i="20"/>
  <c r="Q510" i="20"/>
  <c r="Q725" i="20"/>
  <c r="Q661" i="20"/>
  <c r="Q594" i="20"/>
  <c r="Q530" i="20"/>
  <c r="Q842" i="20"/>
  <c r="Q670" i="20"/>
  <c r="Q603" i="20"/>
  <c r="Q539" i="20"/>
  <c r="Q830" i="20"/>
  <c r="E829" i="20"/>
  <c r="Q580" i="20"/>
  <c r="Q471" i="20"/>
  <c r="Q392" i="20"/>
  <c r="Q328" i="20"/>
  <c r="Q264" i="20"/>
  <c r="Q631" i="20"/>
  <c r="Q461" i="20"/>
  <c r="Q333" i="20"/>
  <c r="Q707" i="20"/>
  <c r="Q414" i="20"/>
  <c r="Q350" i="20"/>
  <c r="Q286" i="20"/>
  <c r="E221" i="20"/>
  <c r="Q222" i="20"/>
  <c r="Q512" i="20"/>
  <c r="Q429" i="20"/>
  <c r="Q359" i="20"/>
  <c r="Q295" i="20"/>
  <c r="Q231" i="20"/>
  <c r="Q182" i="20"/>
  <c r="D16" i="16"/>
  <c r="D17" i="16" s="1"/>
  <c r="D20" i="16"/>
  <c r="P34" i="38"/>
  <c r="K16" i="16"/>
  <c r="K17" i="16" s="1"/>
  <c r="K20" i="16"/>
  <c r="Q108" i="20"/>
  <c r="Q134" i="20"/>
  <c r="AC920" i="39"/>
  <c r="Z16" i="39" s="1"/>
  <c r="M62" i="40" s="1"/>
  <c r="L11" i="20"/>
  <c r="L53" i="38" s="1"/>
  <c r="K526" i="20"/>
  <c r="J72" i="38"/>
  <c r="H24" i="16"/>
  <c r="J708" i="21"/>
  <c r="G16" i="16"/>
  <c r="G17" i="16" s="1"/>
  <c r="G20" i="16"/>
  <c r="H729" i="20"/>
  <c r="Q231" i="22"/>
  <c r="Q221" i="22"/>
  <c r="Q19" i="22"/>
  <c r="Q747" i="21"/>
  <c r="Q114" i="22"/>
  <c r="Q752" i="21"/>
  <c r="Q684" i="21"/>
  <c r="Q773" i="21"/>
  <c r="E708" i="21"/>
  <c r="Q709" i="21"/>
  <c r="Q766" i="21"/>
  <c r="Q702" i="21"/>
  <c r="Q648" i="21"/>
  <c r="Q580" i="21"/>
  <c r="Q516" i="21"/>
  <c r="Q657" i="21"/>
  <c r="Q593" i="21"/>
  <c r="Q529" i="21"/>
  <c r="Q677" i="21"/>
  <c r="Q606" i="21"/>
  <c r="Q542" i="21"/>
  <c r="Q643" i="21"/>
  <c r="Q579" i="21"/>
  <c r="Q515" i="21"/>
  <c r="Q461" i="21"/>
  <c r="Q397" i="21"/>
  <c r="Q333" i="21"/>
  <c r="Q494" i="21"/>
  <c r="Q418" i="21"/>
  <c r="Q354" i="21"/>
  <c r="Q290" i="21"/>
  <c r="Q435" i="21"/>
  <c r="Q371" i="21"/>
  <c r="Q307" i="21"/>
  <c r="Q452" i="21"/>
  <c r="Q384" i="21"/>
  <c r="Q320" i="21"/>
  <c r="Q250" i="21"/>
  <c r="Q186" i="21"/>
  <c r="Q122" i="21"/>
  <c r="Q267" i="21"/>
  <c r="Q203" i="21"/>
  <c r="Q139" i="21"/>
  <c r="Q75" i="21"/>
  <c r="Q220" i="21"/>
  <c r="Q152" i="21"/>
  <c r="Q273" i="21"/>
  <c r="E208" i="21"/>
  <c r="Q209" i="21"/>
  <c r="Q145" i="21"/>
  <c r="Q84" i="21"/>
  <c r="Q19" i="21"/>
  <c r="Q1080" i="20"/>
  <c r="Q1013" i="20"/>
  <c r="Q949" i="20"/>
  <c r="Q64" i="21"/>
  <c r="Q1121" i="20"/>
  <c r="Q1057" i="20"/>
  <c r="Q986" i="20"/>
  <c r="Q33" i="21"/>
  <c r="Q1094" i="20"/>
  <c r="Q1027" i="20"/>
  <c r="Q963" i="20"/>
  <c r="Q899" i="20"/>
  <c r="Q835" i="20"/>
  <c r="Q14" i="21"/>
  <c r="Q1075" i="20"/>
  <c r="Q1008" i="20"/>
  <c r="Q944" i="20"/>
  <c r="Q857" i="20"/>
  <c r="Q684" i="20"/>
  <c r="Q621" i="20"/>
  <c r="Q557" i="20"/>
  <c r="Q490" i="20"/>
  <c r="Q862" i="20"/>
  <c r="Q574" i="20"/>
  <c r="Q507" i="20"/>
  <c r="Q714" i="20"/>
  <c r="Q650" i="20"/>
  <c r="Q583" i="20"/>
  <c r="Q922" i="20"/>
  <c r="Q767" i="20"/>
  <c r="Q525" i="20"/>
  <c r="Q442" i="20"/>
  <c r="Q372" i="20"/>
  <c r="Q308" i="20"/>
  <c r="Q244" i="20"/>
  <c r="Q560" i="20"/>
  <c r="Q447" i="20"/>
  <c r="Q377" i="20"/>
  <c r="Q309" i="20"/>
  <c r="Q245" i="20"/>
  <c r="E626" i="20"/>
  <c r="Q627" i="20"/>
  <c r="Q464" i="20"/>
  <c r="Q394" i="20"/>
  <c r="Q330" i="20"/>
  <c r="Q266" i="20"/>
  <c r="Q671" i="20"/>
  <c r="Q484" i="20"/>
  <c r="Q403" i="20"/>
  <c r="Q339" i="20"/>
  <c r="Q275" i="20"/>
  <c r="Q204" i="20"/>
  <c r="Q172" i="20"/>
  <c r="E30" i="38"/>
  <c r="C14" i="16"/>
  <c r="D9" i="14"/>
  <c r="P7" i="14"/>
  <c r="Q140" i="20"/>
  <c r="Q28" i="20"/>
  <c r="J608" i="21"/>
  <c r="I424" i="20"/>
  <c r="I9" i="20" s="1"/>
  <c r="I51" i="38" s="1"/>
  <c r="G508" i="21"/>
  <c r="G118" i="20"/>
  <c r="G729" i="20"/>
  <c r="G727" i="20" s="1"/>
  <c r="G10" i="20" s="1"/>
  <c r="G52" i="38" s="1"/>
  <c r="G8" i="22"/>
  <c r="K30" i="38"/>
  <c r="I14" i="16"/>
  <c r="J9" i="14"/>
  <c r="F108" i="22"/>
  <c r="Q242" i="22"/>
  <c r="Q230" i="22"/>
  <c r="Q212" i="22"/>
  <c r="Q160" i="22"/>
  <c r="Q791" i="21"/>
  <c r="Q727" i="21"/>
  <c r="Q796" i="21"/>
  <c r="Q732" i="21"/>
  <c r="Q31" i="22"/>
  <c r="Q753" i="21"/>
  <c r="Q94" i="22"/>
  <c r="Q746" i="21"/>
  <c r="Q682" i="21"/>
  <c r="Q628" i="21"/>
  <c r="Q560" i="21"/>
  <c r="Q492" i="21"/>
  <c r="Q637" i="21"/>
  <c r="Q573" i="21"/>
  <c r="E508" i="21"/>
  <c r="Q509" i="21"/>
  <c r="Q650" i="21"/>
  <c r="Q586" i="21"/>
  <c r="Q522" i="21"/>
  <c r="Q623" i="21"/>
  <c r="Q559" i="21"/>
  <c r="Q495" i="21"/>
  <c r="Q441" i="21"/>
  <c r="Q377" i="21"/>
  <c r="Q313" i="21"/>
  <c r="Q462" i="21"/>
  <c r="Q398" i="21"/>
  <c r="Q334" i="21"/>
  <c r="Q490" i="21"/>
  <c r="Q415" i="21"/>
  <c r="Q351" i="21"/>
  <c r="Q287" i="21"/>
  <c r="Q432" i="21"/>
  <c r="Q364" i="21"/>
  <c r="Q296" i="21"/>
  <c r="Q230" i="21"/>
  <c r="Q166" i="21"/>
  <c r="Q102" i="21"/>
  <c r="Q247" i="21"/>
  <c r="Q183" i="21"/>
  <c r="Q119" i="21"/>
  <c r="Q264" i="21"/>
  <c r="Q196" i="21"/>
  <c r="Q132" i="21"/>
  <c r="Q253" i="21"/>
  <c r="Q189" i="21"/>
  <c r="Q125" i="21"/>
  <c r="Q63" i="21"/>
  <c r="Q1124" i="20"/>
  <c r="Q1060" i="20"/>
  <c r="Q993" i="20"/>
  <c r="Q925" i="20"/>
  <c r="Q44" i="21"/>
  <c r="Q1101" i="20"/>
  <c r="Q1037" i="20"/>
  <c r="Q966" i="20"/>
  <c r="Q13" i="21"/>
  <c r="Q1074" i="20"/>
  <c r="Q1007" i="20"/>
  <c r="Q943" i="20"/>
  <c r="Q879" i="20"/>
  <c r="Q58" i="21"/>
  <c r="Q1119" i="20"/>
  <c r="Q1055" i="20"/>
  <c r="Q988" i="20"/>
  <c r="Q924" i="20"/>
  <c r="Q860" i="20"/>
  <c r="Q832" i="20"/>
  <c r="Q664" i="20"/>
  <c r="Q601" i="20"/>
  <c r="Q537" i="20"/>
  <c r="Q470" i="20"/>
  <c r="Q825" i="20"/>
  <c r="Q685" i="20"/>
  <c r="Q618" i="20"/>
  <c r="Q554" i="20"/>
  <c r="Q894" i="20"/>
  <c r="Q694" i="20"/>
  <c r="Q630" i="20"/>
  <c r="Q563" i="20"/>
  <c r="Q866" i="20"/>
  <c r="Q683" i="20"/>
  <c r="Q503" i="20"/>
  <c r="Q416" i="20"/>
  <c r="Q352" i="20"/>
  <c r="Q288" i="20"/>
  <c r="Q224" i="20"/>
  <c r="Q493" i="20"/>
  <c r="E426" i="20"/>
  <c r="Q427" i="20"/>
  <c r="Q357" i="20"/>
  <c r="Q289" i="20"/>
  <c r="Q225" i="20"/>
  <c r="Q556" i="20"/>
  <c r="Q444" i="20"/>
  <c r="Q374" i="20"/>
  <c r="Q310" i="20"/>
  <c r="Q246" i="20"/>
  <c r="Q584" i="20"/>
  <c r="Q453" i="20"/>
  <c r="Q383" i="20"/>
  <c r="Q319" i="20"/>
  <c r="Q255" i="20"/>
  <c r="Q194" i="20"/>
  <c r="Q162" i="20"/>
  <c r="AC211" i="39"/>
  <c r="Z10" i="39" s="1"/>
  <c r="L219" i="20"/>
  <c r="L7" i="20" s="1"/>
  <c r="L49" i="38" s="1"/>
  <c r="L24" i="39"/>
  <c r="E24" i="16"/>
  <c r="E26" i="16" s="1"/>
  <c r="E27" i="16" s="1"/>
  <c r="G72" i="38"/>
  <c r="O6" i="21"/>
  <c r="J18" i="20"/>
  <c r="J16" i="20" s="1"/>
  <c r="J118" i="20"/>
  <c r="Q163" i="22"/>
  <c r="Q771" i="21"/>
  <c r="Q707" i="21"/>
  <c r="Q776" i="21"/>
  <c r="Q712" i="21"/>
  <c r="Q693" i="21"/>
  <c r="Q630" i="21"/>
  <c r="Q566" i="21"/>
  <c r="Q667" i="21"/>
  <c r="Q603" i="21"/>
  <c r="Q539" i="21"/>
  <c r="Q514" i="21"/>
  <c r="Q421" i="21"/>
  <c r="Q357" i="21"/>
  <c r="Q293" i="21"/>
  <c r="Q442" i="21"/>
  <c r="Q378" i="21"/>
  <c r="Q314" i="21"/>
  <c r="Q459" i="21"/>
  <c r="Q395" i="21"/>
  <c r="Q331" i="21"/>
  <c r="Q412" i="21"/>
  <c r="Q344" i="21"/>
  <c r="Q227" i="21"/>
  <c r="Q163" i="21"/>
  <c r="Q99" i="21"/>
  <c r="Q43" i="21"/>
  <c r="Q1104" i="20"/>
  <c r="Q1040" i="20"/>
  <c r="Q973" i="20"/>
  <c r="Q905" i="20"/>
  <c r="Q24" i="21"/>
  <c r="Q1081" i="20"/>
  <c r="Q1010" i="20"/>
  <c r="Q57" i="21"/>
  <c r="Q1118" i="20"/>
  <c r="Q1054" i="20"/>
  <c r="Q987" i="20"/>
  <c r="Q923" i="20"/>
  <c r="Q859" i="20"/>
  <c r="Q918" i="20"/>
  <c r="Q938" i="20"/>
  <c r="Q665" i="20"/>
  <c r="Q534" i="20"/>
  <c r="Q853" i="20"/>
  <c r="Q844" i="20"/>
  <c r="Q647" i="20"/>
  <c r="Q475" i="20"/>
  <c r="Q401" i="20"/>
  <c r="Q337" i="20"/>
  <c r="Q269" i="20"/>
  <c r="Q496" i="20"/>
  <c r="Q418" i="20"/>
  <c r="Q354" i="20"/>
  <c r="Q290" i="20"/>
  <c r="Q226" i="20"/>
  <c r="Q184" i="20"/>
  <c r="E73" i="38"/>
  <c r="C25" i="16"/>
  <c r="P16" i="14"/>
  <c r="D17" i="14"/>
  <c r="Q52" i="20"/>
  <c r="J16" i="16"/>
  <c r="J17" i="16" s="1"/>
  <c r="J20" i="16"/>
  <c r="J26" i="16"/>
  <c r="J27" i="16" s="1"/>
  <c r="AE326" i="39"/>
  <c r="AE324" i="39"/>
  <c r="AE322" i="39"/>
  <c r="AE320" i="39"/>
  <c r="AE318" i="39"/>
  <c r="AE316" i="39"/>
  <c r="AE314" i="39"/>
  <c r="AE312" i="39"/>
  <c r="AE325" i="39"/>
  <c r="AE323" i="39"/>
  <c r="AE321" i="39"/>
  <c r="AE319" i="39"/>
  <c r="AE317" i="39"/>
  <c r="AE315" i="39"/>
  <c r="AE313" i="39"/>
  <c r="K8" i="21"/>
  <c r="K321" i="20"/>
  <c r="N48" i="38"/>
  <c r="N50" i="38" s="1"/>
  <c r="N54" i="38" s="1"/>
  <c r="N14" i="20"/>
  <c r="N8" i="20"/>
  <c r="N12" i="20" s="1"/>
  <c r="J1033" i="20"/>
  <c r="J13" i="20" s="1"/>
  <c r="J55" i="38" s="1"/>
  <c r="Q285" i="22"/>
  <c r="Q287" i="22"/>
  <c r="Q247" i="22"/>
  <c r="Q203" i="22"/>
  <c r="Q198" i="22"/>
  <c r="Q178" i="22"/>
  <c r="Q182" i="22"/>
  <c r="Q113" i="22"/>
  <c r="Q79" i="22"/>
  <c r="Q66" i="22"/>
  <c r="Q47" i="22"/>
  <c r="E108" i="22"/>
  <c r="Q109" i="22"/>
  <c r="Q802" i="20"/>
  <c r="Q762" i="20"/>
  <c r="Q734" i="20"/>
  <c r="Q786" i="20"/>
  <c r="Q187" i="20"/>
  <c r="Q171" i="20"/>
  <c r="Q72" i="20"/>
  <c r="Q74" i="20"/>
  <c r="Q288" i="22"/>
  <c r="Q297" i="22"/>
  <c r="Q286" i="22"/>
  <c r="Q275" i="22"/>
  <c r="Q165" i="22"/>
  <c r="Q174" i="22"/>
  <c r="Q85" i="22"/>
  <c r="Q53" i="22"/>
  <c r="E8" i="22"/>
  <c r="Q9" i="22"/>
  <c r="Q25" i="22"/>
  <c r="Q798" i="20"/>
  <c r="Q736" i="20"/>
  <c r="Q794" i="20"/>
  <c r="Q808" i="20"/>
  <c r="Q747" i="20"/>
  <c r="Q209" i="20"/>
  <c r="Q97" i="20"/>
  <c r="Q33" i="20"/>
  <c r="Q135" i="20"/>
  <c r="Q103" i="20"/>
  <c r="Q71" i="20"/>
  <c r="Q39" i="20"/>
  <c r="Q96" i="20"/>
  <c r="Q90" i="20"/>
  <c r="Q276" i="22"/>
  <c r="Q306" i="22"/>
  <c r="Q252" i="22"/>
  <c r="Q295" i="22"/>
  <c r="Q207" i="22"/>
  <c r="Q200" i="22"/>
  <c r="Q154" i="22"/>
  <c r="Q162" i="22"/>
  <c r="Q120" i="22"/>
  <c r="Q91" i="22"/>
  <c r="Q68" i="22"/>
  <c r="Q59" i="22"/>
  <c r="Q30" i="22"/>
  <c r="Q111" i="22"/>
  <c r="Q96" i="22"/>
  <c r="Q16" i="22"/>
  <c r="Q783" i="20"/>
  <c r="Q803" i="20"/>
  <c r="Q777" i="20"/>
  <c r="Q749" i="20"/>
  <c r="Q731" i="20"/>
  <c r="Q56" i="20"/>
  <c r="Q82" i="20"/>
  <c r="Q289" i="22"/>
  <c r="Q290" i="22"/>
  <c r="Q262" i="22"/>
  <c r="Q215" i="22"/>
  <c r="Q177" i="22"/>
  <c r="Q158" i="22"/>
  <c r="Q107" i="22"/>
  <c r="Q89" i="22"/>
  <c r="Q57" i="22"/>
  <c r="Q93" i="22"/>
  <c r="Q28" i="22"/>
  <c r="Q776" i="20"/>
  <c r="Q818" i="20"/>
  <c r="Q755" i="20"/>
  <c r="Q784" i="20"/>
  <c r="Q774" i="20"/>
  <c r="Q201" i="20"/>
  <c r="Q149" i="20"/>
  <c r="Q85" i="20"/>
  <c r="Q21" i="20"/>
  <c r="Q131" i="20"/>
  <c r="Q99" i="20"/>
  <c r="Q67" i="20"/>
  <c r="Q35" i="20"/>
  <c r="Q112" i="20"/>
  <c r="Q106" i="20"/>
  <c r="Q232" i="22"/>
  <c r="Q164" i="22"/>
  <c r="Q27" i="22"/>
  <c r="Q751" i="21"/>
  <c r="Q756" i="21"/>
  <c r="Q688" i="21"/>
  <c r="Q777" i="21"/>
  <c r="Q713" i="21"/>
  <c r="Q652" i="21"/>
  <c r="Q584" i="21"/>
  <c r="Q520" i="21"/>
  <c r="Q661" i="21"/>
  <c r="Q597" i="21"/>
  <c r="Q533" i="21"/>
  <c r="Q685" i="21"/>
  <c r="Q610" i="21"/>
  <c r="Q546" i="21"/>
  <c r="Q647" i="21"/>
  <c r="Q583" i="21"/>
  <c r="Q519" i="21"/>
  <c r="Q465" i="21"/>
  <c r="Q401" i="21"/>
  <c r="Q337" i="21"/>
  <c r="Q510" i="21"/>
  <c r="Q422" i="21"/>
  <c r="Q358" i="21"/>
  <c r="Q294" i="21"/>
  <c r="Q439" i="21"/>
  <c r="Q375" i="21"/>
  <c r="Q311" i="21"/>
  <c r="Q456" i="21"/>
  <c r="Q388" i="21"/>
  <c r="Q324" i="21"/>
  <c r="Q271" i="21"/>
  <c r="Q207" i="21"/>
  <c r="Q143" i="21"/>
  <c r="Q79" i="21"/>
  <c r="Q224" i="21"/>
  <c r="Q156" i="21"/>
  <c r="Q88" i="21"/>
  <c r="Q213" i="21"/>
  <c r="Q149" i="21"/>
  <c r="Q85" i="21"/>
  <c r="Q23" i="21"/>
  <c r="Q1084" i="20"/>
  <c r="Q1017" i="20"/>
  <c r="Q953" i="20"/>
  <c r="Q37" i="21"/>
  <c r="Q1098" i="20"/>
  <c r="E1033" i="20"/>
  <c r="E13" i="20" s="1"/>
  <c r="Q1034" i="20"/>
  <c r="Q967" i="20"/>
  <c r="Q839" i="20"/>
  <c r="Q1079" i="20"/>
  <c r="Q948" i="20"/>
  <c r="Q865" i="20"/>
  <c r="Q688" i="20"/>
  <c r="Q625" i="20"/>
  <c r="Q561" i="20"/>
  <c r="Q870" i="20"/>
  <c r="Q709" i="20"/>
  <c r="Q645" i="20"/>
  <c r="Q718" i="20"/>
  <c r="Q654" i="20"/>
  <c r="Q587" i="20"/>
  <c r="Q946" i="20"/>
  <c r="Q796" i="20"/>
  <c r="E526" i="20"/>
  <c r="Q527" i="20"/>
  <c r="Q446" i="20"/>
  <c r="Q376" i="20"/>
  <c r="Q312" i="20"/>
  <c r="Q248" i="20"/>
  <c r="Q576" i="20"/>
  <c r="Q643" i="20"/>
  <c r="Q465" i="20"/>
  <c r="Q398" i="20"/>
  <c r="Q334" i="20"/>
  <c r="Q270" i="20"/>
  <c r="Q485" i="20"/>
  <c r="Q407" i="20"/>
  <c r="Q343" i="20"/>
  <c r="Q279" i="20"/>
  <c r="Q206" i="20"/>
  <c r="Q174" i="20"/>
  <c r="Q210" i="20"/>
  <c r="F424" i="20"/>
  <c r="F9" i="20" s="1"/>
  <c r="F51" i="38" s="1"/>
  <c r="F34" i="38"/>
  <c r="M32" i="38"/>
  <c r="Q102" i="20"/>
  <c r="Q124" i="20"/>
  <c r="AE935" i="39"/>
  <c r="AE933" i="39"/>
  <c r="AE931" i="39"/>
  <c r="AE929" i="39"/>
  <c r="AE927" i="39"/>
  <c r="AE925" i="39"/>
  <c r="AE923" i="39"/>
  <c r="AE921" i="39"/>
  <c r="AE934" i="39"/>
  <c r="AE932" i="39"/>
  <c r="AE930" i="39"/>
  <c r="AE928" i="39"/>
  <c r="AE926" i="39"/>
  <c r="AE924" i="39"/>
  <c r="AE922" i="39"/>
  <c r="K930" i="20"/>
  <c r="K11" i="20" s="1"/>
  <c r="K53" i="38" s="1"/>
  <c r="I32" i="38"/>
  <c r="F17" i="14"/>
  <c r="Q223" i="22"/>
  <c r="Q229" i="22"/>
  <c r="Q196" i="22"/>
  <c r="Q171" i="22"/>
  <c r="Q795" i="21"/>
  <c r="Q731" i="21"/>
  <c r="Q800" i="21"/>
  <c r="Q736" i="21"/>
  <c r="Q39" i="22"/>
  <c r="Q757" i="21"/>
  <c r="Q102" i="22"/>
  <c r="Q750" i="21"/>
  <c r="Q686" i="21"/>
  <c r="Q632" i="21"/>
  <c r="Q564" i="21"/>
  <c r="Q496" i="21"/>
  <c r="Q641" i="21"/>
  <c r="Q577" i="21"/>
  <c r="Q513" i="21"/>
  <c r="Q654" i="21"/>
  <c r="Q590" i="21"/>
  <c r="Q526" i="21"/>
  <c r="Q499" i="21"/>
  <c r="Q445" i="21"/>
  <c r="Q381" i="21"/>
  <c r="Q317" i="21"/>
  <c r="Q466" i="21"/>
  <c r="Q402" i="21"/>
  <c r="Q338" i="21"/>
  <c r="Q506" i="21"/>
  <c r="Q419" i="21"/>
  <c r="Q355" i="21"/>
  <c r="Q291" i="21"/>
  <c r="Q436" i="21"/>
  <c r="Q368" i="21"/>
  <c r="Q300" i="21"/>
  <c r="Q234" i="21"/>
  <c r="Q170" i="21"/>
  <c r="Q106" i="21"/>
  <c r="Q251" i="21"/>
  <c r="Q187" i="21"/>
  <c r="Q123" i="21"/>
  <c r="Q268" i="21"/>
  <c r="Q200" i="21"/>
  <c r="Q136" i="21"/>
  <c r="Q257" i="21"/>
  <c r="Q193" i="21"/>
  <c r="Q129" i="21"/>
  <c r="Q67" i="21"/>
  <c r="Q48" i="21"/>
  <c r="Q1105" i="20"/>
  <c r="Q1041" i="20"/>
  <c r="Q970" i="20"/>
  <c r="Q17" i="21"/>
  <c r="Q1078" i="20"/>
  <c r="Q1011" i="20"/>
  <c r="Q947" i="20"/>
  <c r="Q883" i="20"/>
  <c r="Q62" i="21"/>
  <c r="Q1123" i="20"/>
  <c r="Q1059" i="20"/>
  <c r="Q992" i="20"/>
  <c r="Q928" i="20"/>
  <c r="Q864" i="20"/>
  <c r="Q833" i="20"/>
  <c r="Q668" i="20"/>
  <c r="Q605" i="20"/>
  <c r="Q541" i="20"/>
  <c r="Q474" i="20"/>
  <c r="Q836" i="20"/>
  <c r="Q689" i="20"/>
  <c r="Q622" i="20"/>
  <c r="Q558" i="20"/>
  <c r="Q910" i="20"/>
  <c r="Q698" i="20"/>
  <c r="Q634" i="20"/>
  <c r="Q567" i="20"/>
  <c r="Q874" i="20"/>
  <c r="Q699" i="20"/>
  <c r="Q504" i="20"/>
  <c r="Q420" i="20"/>
  <c r="Q356" i="20"/>
  <c r="Q292" i="20"/>
  <c r="Q228" i="20"/>
  <c r="Q508" i="20"/>
  <c r="Q431" i="20"/>
  <c r="Q361" i="20"/>
  <c r="Q293" i="20"/>
  <c r="Q229" i="20"/>
  <c r="Q572" i="20"/>
  <c r="Q448" i="20"/>
  <c r="Q378" i="20"/>
  <c r="Q314" i="20"/>
  <c r="Q250" i="20"/>
  <c r="Q467" i="20"/>
  <c r="Q387" i="20"/>
  <c r="Q323" i="20"/>
  <c r="Q259" i="20"/>
  <c r="Q196" i="20"/>
  <c r="Q164" i="20"/>
  <c r="Q142" i="20"/>
  <c r="Q126" i="20"/>
  <c r="K626" i="20"/>
  <c r="J308" i="21"/>
  <c r="J108" i="21"/>
  <c r="J526" i="20"/>
  <c r="I219" i="20"/>
  <c r="I7" i="20" s="1"/>
  <c r="I49" i="38" s="1"/>
  <c r="G8" i="21"/>
  <c r="H526" i="20"/>
  <c r="K108" i="22"/>
  <c r="F8" i="22"/>
  <c r="F208" i="22"/>
  <c r="Q238" i="22"/>
  <c r="Q214" i="22"/>
  <c r="Q168" i="22"/>
  <c r="Q192" i="22"/>
  <c r="Q775" i="21"/>
  <c r="Q711" i="21"/>
  <c r="Q780" i="21"/>
  <c r="Q716" i="21"/>
  <c r="Q801" i="21"/>
  <c r="Q737" i="21"/>
  <c r="Q794" i="21"/>
  <c r="Q730" i="21"/>
  <c r="Q681" i="21"/>
  <c r="Q612" i="21"/>
  <c r="Q544" i="21"/>
  <c r="Q476" i="21"/>
  <c r="Q621" i="21"/>
  <c r="Q557" i="21"/>
  <c r="Q493" i="21"/>
  <c r="Q634" i="21"/>
  <c r="Q570" i="21"/>
  <c r="Q670" i="21"/>
  <c r="Q607" i="21"/>
  <c r="Q543" i="21"/>
  <c r="Q479" i="21"/>
  <c r="Q425" i="21"/>
  <c r="Q361" i="21"/>
  <c r="Q297" i="21"/>
  <c r="Q446" i="21"/>
  <c r="Q382" i="21"/>
  <c r="Q318" i="21"/>
  <c r="Q463" i="21"/>
  <c r="Q399" i="21"/>
  <c r="Q335" i="21"/>
  <c r="Q502" i="21"/>
  <c r="Q416" i="21"/>
  <c r="Q348" i="21"/>
  <c r="Q280" i="21"/>
  <c r="Q214" i="21"/>
  <c r="Q150" i="21"/>
  <c r="Q86" i="21"/>
  <c r="Q231" i="21"/>
  <c r="Q167" i="21"/>
  <c r="Q103" i="21"/>
  <c r="Q248" i="21"/>
  <c r="Q180" i="21"/>
  <c r="Q116" i="21"/>
  <c r="Q237" i="21"/>
  <c r="Q173" i="21"/>
  <c r="E108" i="21"/>
  <c r="Q109" i="21"/>
  <c r="Q47" i="21"/>
  <c r="Q1108" i="20"/>
  <c r="Q1044" i="20"/>
  <c r="Q977" i="20"/>
  <c r="Q909" i="20"/>
  <c r="Q28" i="21"/>
  <c r="Q1085" i="20"/>
  <c r="Q1014" i="20"/>
  <c r="Q61" i="21"/>
  <c r="Q1122" i="20"/>
  <c r="Q1058" i="20"/>
  <c r="Q991" i="20"/>
  <c r="Q927" i="20"/>
  <c r="Q863" i="20"/>
  <c r="Q42" i="21"/>
  <c r="Q1103" i="20"/>
  <c r="Q1039" i="20"/>
  <c r="Q972" i="20"/>
  <c r="Q908" i="20"/>
  <c r="Q942" i="20"/>
  <c r="Q712" i="20"/>
  <c r="Q648" i="20"/>
  <c r="Q585" i="20"/>
  <c r="Q518" i="20"/>
  <c r="Q954" i="20"/>
  <c r="Q793" i="20"/>
  <c r="Q669" i="20"/>
  <c r="Q602" i="20"/>
  <c r="Q538" i="20"/>
  <c r="Q861" i="20"/>
  <c r="Q678" i="20"/>
  <c r="Q611" i="20"/>
  <c r="Q547" i="20"/>
  <c r="Q845" i="20"/>
  <c r="Q612" i="20"/>
  <c r="Q473" i="20"/>
  <c r="Q400" i="20"/>
  <c r="Q336" i="20"/>
  <c r="Q272" i="20"/>
  <c r="Q663" i="20"/>
  <c r="Q476" i="20"/>
  <c r="Q405" i="20"/>
  <c r="Q341" i="20"/>
  <c r="Q273" i="20"/>
  <c r="Q743" i="20"/>
  <c r="Q497" i="20"/>
  <c r="Q428" i="20"/>
  <c r="Q358" i="20"/>
  <c r="Q294" i="20"/>
  <c r="Q230" i="20"/>
  <c r="Q528" i="20"/>
  <c r="Q437" i="20"/>
  <c r="Q367" i="20"/>
  <c r="Q303" i="20"/>
  <c r="Q239" i="20"/>
  <c r="Q186" i="20"/>
  <c r="Q154" i="20"/>
  <c r="Q148" i="20"/>
  <c r="AE226" i="39"/>
  <c r="AE224" i="39"/>
  <c r="AE222" i="39"/>
  <c r="AE220" i="39"/>
  <c r="AE218" i="39"/>
  <c r="AE216" i="39"/>
  <c r="AE214" i="39"/>
  <c r="AE212" i="39"/>
  <c r="AE225" i="39"/>
  <c r="AE217" i="39"/>
  <c r="AE223" i="39"/>
  <c r="AE215" i="39"/>
  <c r="AE221" i="39"/>
  <c r="AE213" i="39"/>
  <c r="AE219" i="39"/>
  <c r="AE834" i="39"/>
  <c r="AE831" i="39"/>
  <c r="AE830" i="39"/>
  <c r="AE827" i="39"/>
  <c r="AE826" i="39"/>
  <c r="AE823" i="39"/>
  <c r="AE822" i="39"/>
  <c r="AE832" i="39"/>
  <c r="AE828" i="39"/>
  <c r="AE824" i="39"/>
  <c r="AE820" i="39"/>
  <c r="AE833" i="39"/>
  <c r="AE829" i="39"/>
  <c r="AE825" i="39"/>
  <c r="AE821" i="39"/>
  <c r="F11" i="14"/>
  <c r="J108" i="22"/>
  <c r="N11" i="14"/>
  <c r="L21" i="16"/>
  <c r="L22" i="16" s="1"/>
  <c r="M19" i="16"/>
  <c r="Q233" i="22"/>
  <c r="Q131" i="22"/>
  <c r="Q35" i="22"/>
  <c r="Q691" i="21"/>
  <c r="Q774" i="21"/>
  <c r="Q710" i="21"/>
  <c r="Q656" i="21"/>
  <c r="Q588" i="21"/>
  <c r="Q524" i="21"/>
  <c r="Q689" i="21"/>
  <c r="Q651" i="21"/>
  <c r="Q587" i="21"/>
  <c r="Q523" i="21"/>
  <c r="Q469" i="21"/>
  <c r="Q405" i="21"/>
  <c r="Q341" i="21"/>
  <c r="Q277" i="21"/>
  <c r="Q258" i="21"/>
  <c r="Q194" i="21"/>
  <c r="Q130" i="21"/>
  <c r="Q1129" i="20"/>
  <c r="Q1065" i="20"/>
  <c r="Q994" i="20"/>
  <c r="Q22" i="21"/>
  <c r="Q1083" i="20"/>
  <c r="Q1016" i="20"/>
  <c r="Q888" i="20"/>
  <c r="Q628" i="20"/>
  <c r="Q565" i="20"/>
  <c r="Q498" i="20"/>
  <c r="Q878" i="20"/>
  <c r="Q713" i="20"/>
  <c r="Q649" i="20"/>
  <c r="Q582" i="20"/>
  <c r="Q515" i="20"/>
  <c r="Q450" i="20"/>
  <c r="Q380" i="20"/>
  <c r="Q316" i="20"/>
  <c r="Q252" i="20"/>
  <c r="Q592" i="20"/>
  <c r="Q455" i="20"/>
  <c r="Q385" i="20"/>
  <c r="Q317" i="20"/>
  <c r="Q253" i="20"/>
  <c r="Q479" i="20"/>
  <c r="Q402" i="20"/>
  <c r="Q338" i="20"/>
  <c r="Q274" i="20"/>
  <c r="Q703" i="20"/>
  <c r="Q208" i="20"/>
  <c r="Q176" i="20"/>
  <c r="F6" i="21"/>
  <c r="Q62" i="20"/>
  <c r="K508" i="21"/>
  <c r="I24" i="16"/>
  <c r="K72" i="38"/>
  <c r="I25" i="16"/>
  <c r="K73" i="38"/>
  <c r="J17" i="14"/>
  <c r="N422" i="20"/>
  <c r="N1031" i="20" s="1"/>
  <c r="J8" i="21"/>
  <c r="J30" i="38"/>
  <c r="J32" i="38" s="1"/>
  <c r="H14" i="16"/>
  <c r="I9" i="14"/>
  <c r="Q269" i="22"/>
  <c r="Q271" i="22"/>
  <c r="Q190" i="22"/>
  <c r="Q161" i="22"/>
  <c r="Q173" i="22"/>
  <c r="Q169" i="22"/>
  <c r="Q127" i="22"/>
  <c r="Q87" i="22"/>
  <c r="Q74" i="22"/>
  <c r="Q55" i="22"/>
  <c r="Q42" i="22"/>
  <c r="Q103" i="22"/>
  <c r="Q40" i="22"/>
  <c r="Q819" i="20"/>
  <c r="E729" i="20"/>
  <c r="Q730" i="20"/>
  <c r="Q770" i="20"/>
  <c r="Q763" i="20"/>
  <c r="Q199" i="20"/>
  <c r="Q183" i="20"/>
  <c r="Q167" i="20"/>
  <c r="Q212" i="20"/>
  <c r="Q40" i="20"/>
  <c r="Q50" i="20"/>
  <c r="Q265" i="22"/>
  <c r="Q278" i="22"/>
  <c r="Q189" i="22"/>
  <c r="Q166" i="22"/>
  <c r="Q151" i="22"/>
  <c r="Q77" i="22"/>
  <c r="Q45" i="22"/>
  <c r="Q95" i="22"/>
  <c r="Q36" i="22"/>
  <c r="Q782" i="20"/>
  <c r="Q815" i="20"/>
  <c r="Q757" i="20"/>
  <c r="Q765" i="20"/>
  <c r="Q742" i="20"/>
  <c r="Q153" i="20"/>
  <c r="Q89" i="20"/>
  <c r="Q25" i="20"/>
  <c r="Q127" i="20"/>
  <c r="Q95" i="20"/>
  <c r="Q63" i="20"/>
  <c r="Q31" i="20"/>
  <c r="Q64" i="20"/>
  <c r="Q268" i="22"/>
  <c r="Q281" i="22"/>
  <c r="Q293" i="22"/>
  <c r="Q279" i="22"/>
  <c r="Q206" i="22"/>
  <c r="Q191" i="22"/>
  <c r="Q149" i="22"/>
  <c r="Q157" i="22"/>
  <c r="Q99" i="22"/>
  <c r="Q86" i="22"/>
  <c r="Q67" i="22"/>
  <c r="Q54" i="22"/>
  <c r="Q123" i="22"/>
  <c r="Q101" i="22"/>
  <c r="Q26" i="22"/>
  <c r="Q822" i="20"/>
  <c r="Q807" i="20"/>
  <c r="Q810" i="20"/>
  <c r="Q820" i="20"/>
  <c r="Q761" i="20"/>
  <c r="Q738" i="20"/>
  <c r="Q152" i="20"/>
  <c r="Q24" i="20"/>
  <c r="Q66" i="20"/>
  <c r="Q273" i="22"/>
  <c r="Q258" i="22"/>
  <c r="Q299" i="22"/>
  <c r="Q205" i="22"/>
  <c r="Q159" i="22"/>
  <c r="Q135" i="22"/>
  <c r="Q105" i="22"/>
  <c r="Q81" i="22"/>
  <c r="Q49" i="22"/>
  <c r="Q41" i="22"/>
  <c r="Q12" i="22"/>
  <c r="Q773" i="20"/>
  <c r="Q739" i="20"/>
  <c r="Q781" i="20"/>
  <c r="Q737" i="20"/>
  <c r="Q197" i="20"/>
  <c r="Q181" i="20"/>
  <c r="Q165" i="20"/>
  <c r="Q141" i="20"/>
  <c r="Q77" i="20"/>
  <c r="Q214" i="20"/>
  <c r="Q123" i="20"/>
  <c r="Q91" i="20"/>
  <c r="Q59" i="20"/>
  <c r="Q27" i="20"/>
  <c r="Q80" i="20"/>
  <c r="H31" i="38"/>
  <c r="H32" i="38" s="1"/>
  <c r="F15" i="16"/>
  <c r="F16" i="16" s="1"/>
  <c r="F17" i="16" s="1"/>
  <c r="H8" i="21"/>
  <c r="H72" i="38"/>
  <c r="H74" i="38" s="1"/>
  <c r="F24" i="16"/>
  <c r="F26" i="16" s="1"/>
  <c r="F27" i="16" s="1"/>
  <c r="G9" i="14"/>
  <c r="Q227" i="22"/>
  <c r="Q220" i="22"/>
  <c r="Q213" i="22"/>
  <c r="Q799" i="21"/>
  <c r="Q735" i="21"/>
  <c r="Q804" i="21"/>
  <c r="Q740" i="21"/>
  <c r="Q672" i="21"/>
  <c r="Q761" i="21"/>
  <c r="Q110" i="22"/>
  <c r="Q754" i="21"/>
  <c r="Q690" i="21"/>
  <c r="Q636" i="21"/>
  <c r="Q568" i="21"/>
  <c r="Q500" i="21"/>
  <c r="Q645" i="21"/>
  <c r="Q581" i="21"/>
  <c r="Q517" i="21"/>
  <c r="Q631" i="21"/>
  <c r="Q567" i="21"/>
  <c r="Q503" i="21"/>
  <c r="Q449" i="21"/>
  <c r="Q385" i="21"/>
  <c r="Q321" i="21"/>
  <c r="Q470" i="21"/>
  <c r="Q406" i="21"/>
  <c r="Q342" i="21"/>
  <c r="Q278" i="21"/>
  <c r="Q423" i="21"/>
  <c r="Q359" i="21"/>
  <c r="Q295" i="21"/>
  <c r="Q440" i="21"/>
  <c r="Q372" i="21"/>
  <c r="Q304" i="21"/>
  <c r="Q238" i="21"/>
  <c r="Q174" i="21"/>
  <c r="Q110" i="21"/>
  <c r="Q255" i="21"/>
  <c r="Q191" i="21"/>
  <c r="Q127" i="21"/>
  <c r="Q261" i="21"/>
  <c r="Q197" i="21"/>
  <c r="Q133" i="21"/>
  <c r="Q68" i="21"/>
  <c r="Q1132" i="20"/>
  <c r="Q1068" i="20"/>
  <c r="Q1001" i="20"/>
  <c r="Q937" i="20"/>
  <c r="Q52" i="21"/>
  <c r="Q1109" i="20"/>
  <c r="Q1045" i="20"/>
  <c r="Q974" i="20"/>
  <c r="Q951" i="20"/>
  <c r="Q887" i="20"/>
  <c r="Q66" i="21"/>
  <c r="Q1127" i="20"/>
  <c r="Q1063" i="20"/>
  <c r="Q996" i="20"/>
  <c r="Q932" i="20"/>
  <c r="Q868" i="20"/>
  <c r="Q834" i="20"/>
  <c r="Q672" i="20"/>
  <c r="Q609" i="20"/>
  <c r="Q545" i="20"/>
  <c r="Q837" i="20"/>
  <c r="Q693" i="20"/>
  <c r="Q629" i="20"/>
  <c r="Q562" i="20"/>
  <c r="Q926" i="20"/>
  <c r="Q702" i="20"/>
  <c r="Q638" i="20"/>
  <c r="Q571" i="20"/>
  <c r="Q882" i="20"/>
  <c r="Q715" i="20"/>
  <c r="Q430" i="20"/>
  <c r="Q360" i="20"/>
  <c r="Q296" i="20"/>
  <c r="Q232" i="20"/>
  <c r="Q516" i="20"/>
  <c r="Q435" i="20"/>
  <c r="Q365" i="20"/>
  <c r="Q297" i="20"/>
  <c r="Q233" i="20"/>
  <c r="Q588" i="20"/>
  <c r="Q468" i="20"/>
  <c r="Q391" i="20"/>
  <c r="Q327" i="20"/>
  <c r="Q263" i="20"/>
  <c r="Q198" i="20"/>
  <c r="Q166" i="20"/>
  <c r="M219" i="20"/>
  <c r="M7" i="20" s="1"/>
  <c r="M49" i="38" s="1"/>
  <c r="Q100" i="20"/>
  <c r="Q84" i="20"/>
  <c r="K108" i="21"/>
  <c r="K829" i="20"/>
  <c r="K308" i="21"/>
  <c r="K208" i="21"/>
  <c r="H118" i="20"/>
  <c r="H108" i="22"/>
  <c r="G74" i="38"/>
  <c r="Q239" i="22"/>
  <c r="Q218" i="22"/>
  <c r="Q179" i="22"/>
  <c r="Q139" i="22"/>
  <c r="Q779" i="21"/>
  <c r="Q715" i="21"/>
  <c r="Q784" i="21"/>
  <c r="Q720" i="21"/>
  <c r="Q805" i="21"/>
  <c r="Q741" i="21"/>
  <c r="Q798" i="21"/>
  <c r="Q734" i="21"/>
  <c r="Q697" i="21"/>
  <c r="Q616" i="21"/>
  <c r="Q548" i="21"/>
  <c r="Q480" i="21"/>
  <c r="Q625" i="21"/>
  <c r="Q561" i="21"/>
  <c r="Q497" i="21"/>
  <c r="Q638" i="21"/>
  <c r="Q574" i="21"/>
  <c r="Q671" i="21"/>
  <c r="Q611" i="21"/>
  <c r="Q547" i="21"/>
  <c r="Q483" i="21"/>
  <c r="Q429" i="21"/>
  <c r="Q365" i="21"/>
  <c r="Q301" i="21"/>
  <c r="Q450" i="21"/>
  <c r="Q386" i="21"/>
  <c r="Q322" i="21"/>
  <c r="Q467" i="21"/>
  <c r="Q403" i="21"/>
  <c r="Q339" i="21"/>
  <c r="Q518" i="21"/>
  <c r="Q420" i="21"/>
  <c r="Q352" i="21"/>
  <c r="Q284" i="21"/>
  <c r="Q218" i="21"/>
  <c r="Q154" i="21"/>
  <c r="Q90" i="21"/>
  <c r="Q235" i="21"/>
  <c r="Q171" i="21"/>
  <c r="Q107" i="21"/>
  <c r="Q252" i="21"/>
  <c r="Q184" i="21"/>
  <c r="Q120" i="21"/>
  <c r="Q241" i="21"/>
  <c r="Q177" i="21"/>
  <c r="Q113" i="21"/>
  <c r="Q51" i="21"/>
  <c r="Q1112" i="20"/>
  <c r="Q1048" i="20"/>
  <c r="Q981" i="20"/>
  <c r="Q913" i="20"/>
  <c r="Q32" i="21"/>
  <c r="Q1089" i="20"/>
  <c r="Q1018" i="20"/>
  <c r="Q65" i="21"/>
  <c r="Q1126" i="20"/>
  <c r="Q1062" i="20"/>
  <c r="Q995" i="20"/>
  <c r="Q931" i="20"/>
  <c r="E930" i="20"/>
  <c r="E11" i="20" s="1"/>
  <c r="Q46" i="21"/>
  <c r="Q1107" i="20"/>
  <c r="Q1043" i="20"/>
  <c r="Q976" i="20"/>
  <c r="Q912" i="20"/>
  <c r="Q958" i="20"/>
  <c r="Q716" i="20"/>
  <c r="Q652" i="20"/>
  <c r="Q589" i="20"/>
  <c r="Q522" i="20"/>
  <c r="Q458" i="20"/>
  <c r="Q801" i="20"/>
  <c r="Q673" i="20"/>
  <c r="Q606" i="20"/>
  <c r="Q542" i="20"/>
  <c r="Q869" i="20"/>
  <c r="Q682" i="20"/>
  <c r="Q615" i="20"/>
  <c r="Q551" i="20"/>
  <c r="Q846" i="20"/>
  <c r="Q635" i="20"/>
  <c r="Q487" i="20"/>
  <c r="Q404" i="20"/>
  <c r="Q340" i="20"/>
  <c r="Q276" i="20"/>
  <c r="Q679" i="20"/>
  <c r="Q477" i="20"/>
  <c r="Q409" i="20"/>
  <c r="Q345" i="20"/>
  <c r="Q277" i="20"/>
  <c r="Q759" i="20"/>
  <c r="Q513" i="20"/>
  <c r="Q432" i="20"/>
  <c r="Q362" i="20"/>
  <c r="Q298" i="20"/>
  <c r="Q234" i="20"/>
  <c r="Q441" i="20"/>
  <c r="Q371" i="20"/>
  <c r="Q307" i="20"/>
  <c r="Q243" i="20"/>
  <c r="Q188" i="20"/>
  <c r="Q156" i="20"/>
  <c r="F219" i="20"/>
  <c r="F7" i="20" s="1"/>
  <c r="F49" i="38" s="1"/>
  <c r="Q132" i="20"/>
  <c r="Q116" i="20"/>
  <c r="P422" i="20"/>
  <c r="P1031" i="20" s="1"/>
  <c r="P6" i="20"/>
  <c r="AE630" i="39"/>
  <c r="AE628" i="39"/>
  <c r="AE626" i="39"/>
  <c r="AE624" i="39"/>
  <c r="AE622" i="39"/>
  <c r="AE620" i="39"/>
  <c r="AE618" i="39"/>
  <c r="AE631" i="39"/>
  <c r="AE629" i="39"/>
  <c r="AE627" i="39"/>
  <c r="AE625" i="39"/>
  <c r="AE623" i="39"/>
  <c r="AE621" i="39"/>
  <c r="AE619" i="39"/>
  <c r="AE617" i="39"/>
  <c r="AC416" i="39"/>
  <c r="Z12" i="39" s="1"/>
  <c r="F44" i="40" s="1"/>
  <c r="L424" i="20"/>
  <c r="AC1023" i="39"/>
  <c r="Z17" i="39" s="1"/>
  <c r="F80" i="40" s="1"/>
  <c r="L13" i="20"/>
  <c r="L55" i="38" s="1"/>
  <c r="K708" i="21"/>
  <c r="K31" i="38"/>
  <c r="I15" i="16"/>
  <c r="J426" i="20"/>
  <c r="J424" i="20" s="1"/>
  <c r="J9" i="20" s="1"/>
  <c r="J51" i="38" s="1"/>
  <c r="J208" i="21"/>
  <c r="J829" i="20"/>
  <c r="G26" i="16"/>
  <c r="G27" i="16" s="1"/>
  <c r="G18" i="20"/>
  <c r="G16" i="20" s="1"/>
  <c r="G108" i="22"/>
  <c r="O74" i="38"/>
  <c r="K8" i="22"/>
  <c r="K118" i="20"/>
  <c r="Q234" i="22"/>
  <c r="Q225" i="22"/>
  <c r="Q136" i="22"/>
  <c r="Q128" i="22"/>
  <c r="Q759" i="21"/>
  <c r="Q695" i="21"/>
  <c r="Q764" i="21"/>
  <c r="Q696" i="21"/>
  <c r="Q785" i="21"/>
  <c r="Q721" i="21"/>
  <c r="Q778" i="21"/>
  <c r="Q714" i="21"/>
  <c r="Q660" i="21"/>
  <c r="Q592" i="21"/>
  <c r="Q528" i="21"/>
  <c r="Q669" i="21"/>
  <c r="Q605" i="21"/>
  <c r="Q541" i="21"/>
  <c r="Q477" i="21"/>
  <c r="Q618" i="21"/>
  <c r="Q554" i="21"/>
  <c r="Q655" i="21"/>
  <c r="Q591" i="21"/>
  <c r="Q527" i="21"/>
  <c r="Q473" i="21"/>
  <c r="Q409" i="21"/>
  <c r="E408" i="21"/>
  <c r="Q345" i="21"/>
  <c r="Q281" i="21"/>
  <c r="Q430" i="21"/>
  <c r="Q366" i="21"/>
  <c r="Q302" i="21"/>
  <c r="Q447" i="21"/>
  <c r="Q383" i="21"/>
  <c r="Q319" i="21"/>
  <c r="Q464" i="21"/>
  <c r="Q396" i="21"/>
  <c r="Q332" i="21"/>
  <c r="Q262" i="21"/>
  <c r="Q198" i="21"/>
  <c r="Q134" i="21"/>
  <c r="Q70" i="21"/>
  <c r="Q215" i="21"/>
  <c r="Q151" i="21"/>
  <c r="Q87" i="21"/>
  <c r="Q232" i="21"/>
  <c r="Q164" i="21"/>
  <c r="Q96" i="21"/>
  <c r="Q221" i="21"/>
  <c r="Q157" i="21"/>
  <c r="Q93" i="21"/>
  <c r="Q31" i="21"/>
  <c r="Q1092" i="20"/>
  <c r="Q1025" i="20"/>
  <c r="Q961" i="20"/>
  <c r="Q893" i="20"/>
  <c r="Q12" i="21"/>
  <c r="Q1069" i="20"/>
  <c r="Q998" i="20"/>
  <c r="Q45" i="21"/>
  <c r="Q1106" i="20"/>
  <c r="Q1042" i="20"/>
  <c r="Q975" i="20"/>
  <c r="Q911" i="20"/>
  <c r="Q847" i="20"/>
  <c r="Q26" i="21"/>
  <c r="Q1087" i="20"/>
  <c r="Q1020" i="20"/>
  <c r="Q956" i="20"/>
  <c r="Q892" i="20"/>
  <c r="Q881" i="20"/>
  <c r="Q696" i="20"/>
  <c r="Q632" i="20"/>
  <c r="Q569" i="20"/>
  <c r="Q502" i="20"/>
  <c r="Q886" i="20"/>
  <c r="Q717" i="20"/>
  <c r="Q653" i="20"/>
  <c r="Q586" i="20"/>
  <c r="Q519" i="20"/>
  <c r="Q840" i="20"/>
  <c r="Q662" i="20"/>
  <c r="Q595" i="20"/>
  <c r="Q531" i="20"/>
  <c r="Q813" i="20"/>
  <c r="Q548" i="20"/>
  <c r="Q454" i="20"/>
  <c r="Q384" i="20"/>
  <c r="Q320" i="20"/>
  <c r="Q256" i="20"/>
  <c r="Q608" i="20"/>
  <c r="Q459" i="20"/>
  <c r="Q389" i="20"/>
  <c r="Q325" i="20"/>
  <c r="Q257" i="20"/>
  <c r="Q675" i="20"/>
  <c r="Q480" i="20"/>
  <c r="Q406" i="20"/>
  <c r="Q342" i="20"/>
  <c r="Q278" i="20"/>
  <c r="Q719" i="20"/>
  <c r="Q500" i="20"/>
  <c r="Q415" i="20"/>
  <c r="Q351" i="20"/>
  <c r="Q287" i="20"/>
  <c r="Q223" i="20"/>
  <c r="Q178" i="20"/>
  <c r="E31" i="38"/>
  <c r="C15" i="16"/>
  <c r="D7" i="16" s="1"/>
  <c r="P8" i="14"/>
  <c r="E20" i="16"/>
  <c r="E16" i="16"/>
  <c r="E17" i="16" s="1"/>
  <c r="J8" i="22"/>
  <c r="J6" i="22" s="1"/>
  <c r="M20" i="16"/>
  <c r="M16" i="16"/>
  <c r="M17" i="16" s="1"/>
  <c r="Q217" i="22"/>
  <c r="Q803" i="21"/>
  <c r="Q739" i="21"/>
  <c r="Q98" i="22"/>
  <c r="Q694" i="21"/>
  <c r="Q662" i="21"/>
  <c r="Q598" i="21"/>
  <c r="Q534" i="21"/>
  <c r="Q507" i="21"/>
  <c r="Q242" i="21"/>
  <c r="Q178" i="21"/>
  <c r="Q114" i="21"/>
  <c r="Q259" i="21"/>
  <c r="Q195" i="21"/>
  <c r="Q131" i="21"/>
  <c r="Q276" i="21"/>
  <c r="Q212" i="21"/>
  <c r="Q144" i="21"/>
  <c r="Q56" i="21"/>
  <c r="Q1113" i="20"/>
  <c r="Q1049" i="20"/>
  <c r="Q978" i="20"/>
  <c r="Q25" i="21"/>
  <c r="Q1086" i="20"/>
  <c r="Q1019" i="20"/>
  <c r="Q955" i="20"/>
  <c r="Q891" i="20"/>
  <c r="Q76" i="21"/>
  <c r="Q872" i="20"/>
  <c r="Q848" i="20"/>
  <c r="Q676" i="20"/>
  <c r="Q613" i="20"/>
  <c r="Q549" i="20"/>
  <c r="Q697" i="20"/>
  <c r="Q706" i="20"/>
  <c r="Q642" i="20"/>
  <c r="Q575" i="20"/>
  <c r="Q890" i="20"/>
  <c r="Q735" i="20"/>
  <c r="Q509" i="20"/>
  <c r="Q524" i="20"/>
  <c r="E321" i="20"/>
  <c r="Q322" i="20"/>
  <c r="Q200" i="20"/>
  <c r="Q168" i="20"/>
  <c r="M424" i="20"/>
  <c r="M9" i="20" s="1"/>
  <c r="M51" i="38" s="1"/>
  <c r="Q76" i="20"/>
  <c r="Q110" i="20"/>
  <c r="K11" i="14"/>
  <c r="L16" i="20"/>
  <c r="J930" i="20"/>
  <c r="J11" i="20" s="1"/>
  <c r="J53" i="38" s="1"/>
  <c r="Q260" i="22"/>
  <c r="Q261" i="22"/>
  <c r="Q263" i="22"/>
  <c r="Q186" i="22"/>
  <c r="Q211" i="22"/>
  <c r="Q143" i="22"/>
  <c r="Q146" i="22"/>
  <c r="Q137" i="22"/>
  <c r="Q115" i="22"/>
  <c r="Q72" i="22"/>
  <c r="Q63" i="22"/>
  <c r="Q21" i="22"/>
  <c r="Q126" i="22"/>
  <c r="Q24" i="22"/>
  <c r="Q828" i="20"/>
  <c r="Q766" i="20"/>
  <c r="Q788" i="20"/>
  <c r="Q758" i="20"/>
  <c r="Q136" i="20"/>
  <c r="Q130" i="20"/>
  <c r="Q34" i="20"/>
  <c r="Q249" i="22"/>
  <c r="Q270" i="22"/>
  <c r="Q184" i="22"/>
  <c r="Q145" i="22"/>
  <c r="Q142" i="22"/>
  <c r="Q69" i="22"/>
  <c r="Q29" i="22"/>
  <c r="Q130" i="22"/>
  <c r="Q20" i="22"/>
  <c r="Q768" i="20"/>
  <c r="Q804" i="20"/>
  <c r="Q213" i="20"/>
  <c r="Q754" i="20"/>
  <c r="Q113" i="20"/>
  <c r="Q49" i="20"/>
  <c r="Q151" i="20"/>
  <c r="E118" i="20"/>
  <c r="Q119" i="20"/>
  <c r="Q87" i="20"/>
  <c r="Q55" i="20"/>
  <c r="Q23" i="20"/>
  <c r="Q32" i="20"/>
  <c r="Q307" i="22"/>
  <c r="Q277" i="22"/>
  <c r="Q259" i="22"/>
  <c r="Q202" i="22"/>
  <c r="Q187" i="22"/>
  <c r="Q175" i="22"/>
  <c r="Q153" i="22"/>
  <c r="Q97" i="22"/>
  <c r="Q75" i="22"/>
  <c r="Q62" i="22"/>
  <c r="Q43" i="22"/>
  <c r="Q121" i="22"/>
  <c r="Q112" i="22"/>
  <c r="Q17" i="22"/>
  <c r="Q772" i="20"/>
  <c r="Q799" i="20"/>
  <c r="Q827" i="20"/>
  <c r="Q778" i="20"/>
  <c r="Q745" i="20"/>
  <c r="Q792" i="20"/>
  <c r="Q120" i="20"/>
  <c r="Q146" i="20"/>
  <c r="Q42" i="20"/>
  <c r="Q257" i="22"/>
  <c r="Q274" i="22"/>
  <c r="Q283" i="22"/>
  <c r="Q138" i="22"/>
  <c r="Q183" i="22"/>
  <c r="Q117" i="22"/>
  <c r="Q73" i="22"/>
  <c r="Q38" i="22"/>
  <c r="Q18" i="22"/>
  <c r="Q806" i="20"/>
  <c r="Q741" i="20"/>
  <c r="Q217" i="20"/>
  <c r="Q733" i="20"/>
  <c r="Q211" i="20"/>
  <c r="Q177" i="20"/>
  <c r="Q161" i="20"/>
  <c r="Q133" i="20"/>
  <c r="Q69" i="20"/>
  <c r="Q147" i="20"/>
  <c r="Q115" i="20"/>
  <c r="Q83" i="20"/>
  <c r="Q51" i="20"/>
  <c r="E18" i="20"/>
  <c r="Q19" i="20"/>
  <c r="Q48" i="20"/>
  <c r="O219" i="20"/>
  <c r="Q240" i="22"/>
  <c r="Q193" i="22"/>
  <c r="Q783" i="21"/>
  <c r="Q719" i="21"/>
  <c r="Q788" i="21"/>
  <c r="Q724" i="21"/>
  <c r="Q15" i="22"/>
  <c r="Q745" i="21"/>
  <c r="Q802" i="21"/>
  <c r="Q738" i="21"/>
  <c r="Q674" i="21"/>
  <c r="Q620" i="21"/>
  <c r="Q552" i="21"/>
  <c r="Q484" i="21"/>
  <c r="Q629" i="21"/>
  <c r="Q565" i="21"/>
  <c r="Q501" i="21"/>
  <c r="Q642" i="21"/>
  <c r="Q578" i="21"/>
  <c r="Q675" i="21"/>
  <c r="Q487" i="21"/>
  <c r="Q433" i="21"/>
  <c r="Q369" i="21"/>
  <c r="Q305" i="21"/>
  <c r="Q471" i="21"/>
  <c r="Q407" i="21"/>
  <c r="Q343" i="21"/>
  <c r="Q279" i="21"/>
  <c r="Q424" i="21"/>
  <c r="Q356" i="21"/>
  <c r="Q288" i="21"/>
  <c r="Q222" i="21"/>
  <c r="Q158" i="21"/>
  <c r="Q94" i="21"/>
  <c r="Q239" i="21"/>
  <c r="Q175" i="21"/>
  <c r="Q111" i="21"/>
  <c r="Q245" i="21"/>
  <c r="Q181" i="21"/>
  <c r="Q117" i="21"/>
  <c r="Q55" i="21"/>
  <c r="Q1116" i="20"/>
  <c r="Q1052" i="20"/>
  <c r="Q985" i="20"/>
  <c r="Q917" i="20"/>
  <c r="Q36" i="21"/>
  <c r="Q1093" i="20"/>
  <c r="Q1022" i="20"/>
  <c r="Q69" i="21"/>
  <c r="Q1130" i="20"/>
  <c r="Q1066" i="20"/>
  <c r="Q999" i="20"/>
  <c r="Q935" i="20"/>
  <c r="Q871" i="20"/>
  <c r="Q50" i="21"/>
  <c r="Q1111" i="20"/>
  <c r="Q1047" i="20"/>
  <c r="Q980" i="20"/>
  <c r="Q916" i="20"/>
  <c r="Q852" i="20"/>
  <c r="Q720" i="20"/>
  <c r="Q462" i="20"/>
  <c r="Q677" i="20"/>
  <c r="Q610" i="20"/>
  <c r="Q546" i="20"/>
  <c r="Q877" i="20"/>
  <c r="Q651" i="20"/>
  <c r="Q488" i="20"/>
  <c r="Q408" i="20"/>
  <c r="Q344" i="20"/>
  <c r="Q280" i="20"/>
  <c r="Q695" i="20"/>
  <c r="Q491" i="20"/>
  <c r="Q413" i="20"/>
  <c r="Q349" i="20"/>
  <c r="Q281" i="20"/>
  <c r="Q775" i="20"/>
  <c r="Q521" i="20"/>
  <c r="Q436" i="20"/>
  <c r="Q366" i="20"/>
  <c r="Q302" i="20"/>
  <c r="Q238" i="20"/>
  <c r="Q445" i="20"/>
  <c r="Q375" i="20"/>
  <c r="Q311" i="20"/>
  <c r="Q247" i="20"/>
  <c r="Q190" i="20"/>
  <c r="Q158" i="20"/>
  <c r="E11" i="14"/>
  <c r="L11" i="14"/>
  <c r="Q94" i="20"/>
  <c r="Q58" i="20"/>
  <c r="M6" i="20"/>
  <c r="AE530" i="39"/>
  <c r="AE528" i="39"/>
  <c r="AE526" i="39"/>
  <c r="AE524" i="39"/>
  <c r="AE522" i="39"/>
  <c r="AE520" i="39"/>
  <c r="AE518" i="39"/>
  <c r="AE531" i="39"/>
  <c r="AE529" i="39"/>
  <c r="AE527" i="39"/>
  <c r="AE525" i="39"/>
  <c r="AE523" i="39"/>
  <c r="AE521" i="39"/>
  <c r="AE519" i="39"/>
  <c r="AE517" i="39"/>
  <c r="K1033" i="20"/>
  <c r="K13" i="20" s="1"/>
  <c r="K55" i="38" s="1"/>
  <c r="K408" i="21"/>
  <c r="H25" i="16"/>
  <c r="H29" i="16" s="1"/>
  <c r="J73" i="38"/>
  <c r="J74" i="38" s="1"/>
  <c r="I17" i="14"/>
  <c r="J321" i="20"/>
  <c r="H11" i="14"/>
  <c r="G108" i="21"/>
  <c r="H18" i="20"/>
  <c r="H8" i="22"/>
  <c r="E29" i="16"/>
  <c r="Q235" i="22"/>
  <c r="Q195" i="22"/>
  <c r="Q147" i="22"/>
  <c r="Q140" i="22"/>
  <c r="Q763" i="21"/>
  <c r="Q699" i="21"/>
  <c r="Q768" i="21"/>
  <c r="Q700" i="21"/>
  <c r="Q789" i="21"/>
  <c r="Q725" i="21"/>
  <c r="Q782" i="21"/>
  <c r="Q718" i="21"/>
  <c r="Q664" i="21"/>
  <c r="Q596" i="21"/>
  <c r="Q532" i="21"/>
  <c r="Q679" i="21"/>
  <c r="E608" i="21"/>
  <c r="Q609" i="21"/>
  <c r="Q545" i="21"/>
  <c r="Q481" i="21"/>
  <c r="Q622" i="21"/>
  <c r="Q558" i="21"/>
  <c r="Q659" i="21"/>
  <c r="Q595" i="21"/>
  <c r="Q531" i="21"/>
  <c r="Q482" i="21"/>
  <c r="Q413" i="21"/>
  <c r="Q349" i="21"/>
  <c r="Q285" i="21"/>
  <c r="Q434" i="21"/>
  <c r="Q370" i="21"/>
  <c r="Q306" i="21"/>
  <c r="Q451" i="21"/>
  <c r="Q387" i="21"/>
  <c r="Q323" i="21"/>
  <c r="Q468" i="21"/>
  <c r="Q400" i="21"/>
  <c r="Q336" i="21"/>
  <c r="Q266" i="21"/>
  <c r="Q202" i="21"/>
  <c r="Q138" i="21"/>
  <c r="Q74" i="21"/>
  <c r="Q219" i="21"/>
  <c r="Q155" i="21"/>
  <c r="Q91" i="21"/>
  <c r="Q236" i="21"/>
  <c r="Q168" i="21"/>
  <c r="Q100" i="21"/>
  <c r="Q225" i="21"/>
  <c r="Q161" i="21"/>
  <c r="Q97" i="21"/>
  <c r="Q35" i="21"/>
  <c r="Q1096" i="20"/>
  <c r="Q1029" i="20"/>
  <c r="Q965" i="20"/>
  <c r="Q897" i="20"/>
  <c r="Q16" i="21"/>
  <c r="Q1073" i="20"/>
  <c r="Q1002" i="20"/>
  <c r="Q49" i="21"/>
  <c r="Q1110" i="20"/>
  <c r="Q1046" i="20"/>
  <c r="Q979" i="20"/>
  <c r="Q915" i="20"/>
  <c r="Q851" i="20"/>
  <c r="Q30" i="21"/>
  <c r="Q1091" i="20"/>
  <c r="Q1024" i="20"/>
  <c r="Q960" i="20"/>
  <c r="Q896" i="20"/>
  <c r="Q889" i="20"/>
  <c r="Q700" i="20"/>
  <c r="Q636" i="20"/>
  <c r="Q573" i="20"/>
  <c r="Q506" i="20"/>
  <c r="Q898" i="20"/>
  <c r="Q721" i="20"/>
  <c r="Q657" i="20"/>
  <c r="Q590" i="20"/>
  <c r="Q523" i="20"/>
  <c r="Q841" i="20"/>
  <c r="Q666" i="20"/>
  <c r="Q599" i="20"/>
  <c r="Q535" i="20"/>
  <c r="Q821" i="20"/>
  <c r="Q564" i="20"/>
  <c r="Q457" i="20"/>
  <c r="Q388" i="20"/>
  <c r="Q324" i="20"/>
  <c r="Q260" i="20"/>
  <c r="Q624" i="20"/>
  <c r="Q460" i="20"/>
  <c r="Q393" i="20"/>
  <c r="Q329" i="20"/>
  <c r="Q261" i="20"/>
  <c r="Q691" i="20"/>
  <c r="Q481" i="20"/>
  <c r="Q410" i="20"/>
  <c r="Q346" i="20"/>
  <c r="Q282" i="20"/>
  <c r="Q797" i="20"/>
  <c r="Q419" i="20"/>
  <c r="Q355" i="20"/>
  <c r="Q291" i="20"/>
  <c r="Q227" i="20"/>
  <c r="Q180" i="20"/>
  <c r="E72" i="38"/>
  <c r="C24" i="16"/>
  <c r="P15" i="14"/>
  <c r="D26" i="16"/>
  <c r="D27" i="16" s="1"/>
  <c r="K26" i="16"/>
  <c r="K27" i="16" s="1"/>
  <c r="Q150" i="20"/>
  <c r="Q46" i="20"/>
  <c r="AE431" i="39"/>
  <c r="AE428" i="39"/>
  <c r="AE427" i="39"/>
  <c r="AE424" i="39"/>
  <c r="AE423" i="39"/>
  <c r="AE420" i="39"/>
  <c r="AE419" i="39"/>
  <c r="AE430" i="39"/>
  <c r="AE429" i="39"/>
  <c r="AE426" i="39"/>
  <c r="AE425" i="39"/>
  <c r="AE422" i="39"/>
  <c r="AE421" i="39"/>
  <c r="AE418" i="39"/>
  <c r="AE417" i="39"/>
  <c r="AE1038" i="39"/>
  <c r="AE1036" i="39"/>
  <c r="AE1034" i="39"/>
  <c r="AE1032" i="39"/>
  <c r="AE1030" i="39"/>
  <c r="AE1028" i="39"/>
  <c r="AE1026" i="39"/>
  <c r="AE1024" i="39"/>
  <c r="AE1037" i="39"/>
  <c r="AE1035" i="39"/>
  <c r="AE1033" i="39"/>
  <c r="AE1031" i="39"/>
  <c r="AE1029" i="39"/>
  <c r="AE1027" i="39"/>
  <c r="AE1025" i="39"/>
  <c r="J508" i="21"/>
  <c r="H208" i="21"/>
  <c r="M29" i="16"/>
  <c r="K18" i="20"/>
  <c r="K16" i="20" s="1"/>
  <c r="K729" i="20"/>
  <c r="K727" i="20" s="1"/>
  <c r="K10" i="20" s="1"/>
  <c r="K52" i="38" s="1"/>
  <c r="F18" i="20"/>
  <c r="F729" i="20"/>
  <c r="F727" i="20" s="1"/>
  <c r="F10" i="20" s="1"/>
  <c r="F52" i="38" s="1"/>
  <c r="F118" i="20"/>
  <c r="Q228" i="22"/>
  <c r="Q219" i="22"/>
  <c r="Q132" i="22"/>
  <c r="Q807" i="21"/>
  <c r="Q743" i="21"/>
  <c r="Q106" i="22"/>
  <c r="Q748" i="21"/>
  <c r="Q680" i="21"/>
  <c r="Q769" i="21"/>
  <c r="Q705" i="21"/>
  <c r="Q762" i="21"/>
  <c r="Q698" i="21"/>
  <c r="Q644" i="21"/>
  <c r="Q576" i="21"/>
  <c r="Q512" i="21"/>
  <c r="Q653" i="21"/>
  <c r="Q589" i="21"/>
  <c r="Q525" i="21"/>
  <c r="Q666" i="21"/>
  <c r="Q602" i="21"/>
  <c r="Q538" i="21"/>
  <c r="Q639" i="21"/>
  <c r="Q575" i="21"/>
  <c r="Q511" i="21"/>
  <c r="Q457" i="21"/>
  <c r="Q393" i="21"/>
  <c r="Q329" i="21"/>
  <c r="Q478" i="21"/>
  <c r="Q414" i="21"/>
  <c r="Q350" i="21"/>
  <c r="Q286" i="21"/>
  <c r="Q431" i="21"/>
  <c r="Q367" i="21"/>
  <c r="Q303" i="21"/>
  <c r="Q448" i="21"/>
  <c r="Q380" i="21"/>
  <c r="Q316" i="21"/>
  <c r="Q246" i="21"/>
  <c r="Q182" i="21"/>
  <c r="Q118" i="21"/>
  <c r="Q263" i="21"/>
  <c r="Q199" i="21"/>
  <c r="Q135" i="21"/>
  <c r="Q71" i="21"/>
  <c r="Q216" i="21"/>
  <c r="Q148" i="21"/>
  <c r="Q269" i="21"/>
  <c r="Q205" i="21"/>
  <c r="Q141" i="21"/>
  <c r="Q81" i="21"/>
  <c r="Q15" i="21"/>
  <c r="Q1076" i="20"/>
  <c r="Q1009" i="20"/>
  <c r="Q945" i="20"/>
  <c r="Q60" i="21"/>
  <c r="Q1117" i="20"/>
  <c r="Q1053" i="20"/>
  <c r="Q982" i="20"/>
  <c r="Q29" i="21"/>
  <c r="Q1090" i="20"/>
  <c r="Q1023" i="20"/>
  <c r="Q959" i="20"/>
  <c r="Q895" i="20"/>
  <c r="Q831" i="20"/>
  <c r="Q10" i="21"/>
  <c r="Q1071" i="20"/>
  <c r="Q1004" i="20"/>
  <c r="Q940" i="20"/>
  <c r="Q876" i="20"/>
  <c r="Q849" i="20"/>
  <c r="Q680" i="20"/>
  <c r="Q617" i="20"/>
  <c r="Q553" i="20"/>
  <c r="Q486" i="20"/>
  <c r="Q854" i="20"/>
  <c r="Q701" i="20"/>
  <c r="Q637" i="20"/>
  <c r="Q570" i="20"/>
  <c r="Q950" i="20"/>
  <c r="Q710" i="20"/>
  <c r="Q646" i="20"/>
  <c r="Q579" i="20"/>
  <c r="Q906" i="20"/>
  <c r="Q751" i="20"/>
  <c r="Q517" i="20"/>
  <c r="Q438" i="20"/>
  <c r="Q368" i="20"/>
  <c r="Q304" i="20"/>
  <c r="Q240" i="20"/>
  <c r="Q544" i="20"/>
  <c r="Q443" i="20"/>
  <c r="Q373" i="20"/>
  <c r="Q305" i="20"/>
  <c r="Q241" i="20"/>
  <c r="Q620" i="20"/>
  <c r="Q463" i="20"/>
  <c r="Q390" i="20"/>
  <c r="Q326" i="20"/>
  <c r="Q262" i="20"/>
  <c r="Q655" i="20"/>
  <c r="Q483" i="20"/>
  <c r="Q399" i="20"/>
  <c r="Q335" i="20"/>
  <c r="Q271" i="20"/>
  <c r="Q202" i="20"/>
  <c r="Q170" i="20"/>
  <c r="O48" i="38"/>
  <c r="O14" i="20"/>
  <c r="AG729" i="39" l="1"/>
  <c r="AF731" i="39"/>
  <c r="AF722" i="39"/>
  <c r="AG728" i="39"/>
  <c r="AG726" i="39"/>
  <c r="AF730" i="39"/>
  <c r="AG727" i="39"/>
  <c r="AF724" i="39"/>
  <c r="AG720" i="39"/>
  <c r="AF723" i="39"/>
  <c r="AG721" i="39"/>
  <c r="AF734" i="39"/>
  <c r="AE20" i="39"/>
  <c r="AG20" i="39" s="1"/>
  <c r="AE111" i="39"/>
  <c r="AF111" i="39" s="1"/>
  <c r="AE12" i="39"/>
  <c r="AG12" i="39" s="1"/>
  <c r="AF725" i="39"/>
  <c r="AE11" i="39"/>
  <c r="AF11" i="39" s="1"/>
  <c r="AF732" i="39"/>
  <c r="AE114" i="39"/>
  <c r="AF114" i="39" s="1"/>
  <c r="AE9" i="39"/>
  <c r="AG9" i="39" s="1"/>
  <c r="AE116" i="39"/>
  <c r="AG116" i="39" s="1"/>
  <c r="AE18" i="39"/>
  <c r="AG18" i="39" s="1"/>
  <c r="AE19" i="39"/>
  <c r="AG19" i="39" s="1"/>
  <c r="AE115" i="39"/>
  <c r="AF115" i="39" s="1"/>
  <c r="AE17" i="39"/>
  <c r="AF17" i="39" s="1"/>
  <c r="AE118" i="39"/>
  <c r="AG118" i="39" s="1"/>
  <c r="AE14" i="39"/>
  <c r="AF14" i="39" s="1"/>
  <c r="AE120" i="39"/>
  <c r="AF120" i="39" s="1"/>
  <c r="AE13" i="39"/>
  <c r="AF13" i="39" s="1"/>
  <c r="AF733" i="39"/>
  <c r="AE15" i="39"/>
  <c r="AG15" i="39" s="1"/>
  <c r="AE10" i="39"/>
  <c r="AF10" i="39" s="1"/>
  <c r="AE109" i="39"/>
  <c r="AG109" i="39" s="1"/>
  <c r="AE123" i="39"/>
  <c r="AG123" i="39" s="1"/>
  <c r="AE117" i="39"/>
  <c r="AG117" i="39" s="1"/>
  <c r="AE121" i="39"/>
  <c r="AG121" i="39" s="1"/>
  <c r="AE16" i="39"/>
  <c r="AG16" i="39" s="1"/>
  <c r="AE23" i="39"/>
  <c r="AF23" i="39" s="1"/>
  <c r="AE21" i="39"/>
  <c r="AG21" i="39" s="1"/>
  <c r="AE22" i="39"/>
  <c r="AF22" i="39" s="1"/>
  <c r="AE122" i="39"/>
  <c r="AF122" i="39" s="1"/>
  <c r="AE119" i="39"/>
  <c r="AF119" i="39" s="1"/>
  <c r="AE113" i="39"/>
  <c r="AF113" i="39" s="1"/>
  <c r="AE110" i="39"/>
  <c r="AG110" i="39" s="1"/>
  <c r="AE112" i="39"/>
  <c r="AG112" i="39" s="1"/>
  <c r="G219" i="20"/>
  <c r="G7" i="20" s="1"/>
  <c r="G49" i="38" s="1"/>
  <c r="K11" i="41"/>
  <c r="M422" i="20"/>
  <c r="I422" i="20"/>
  <c r="I1031" i="20" s="1"/>
  <c r="G424" i="20"/>
  <c r="G9" i="20" s="1"/>
  <c r="G51" i="38" s="1"/>
  <c r="F16" i="20"/>
  <c r="F422" i="20" s="1"/>
  <c r="F1031" i="20" s="1"/>
  <c r="H16" i="20"/>
  <c r="H6" i="20" s="1"/>
  <c r="H6" i="22"/>
  <c r="F20" i="16"/>
  <c r="G21" i="16" s="1"/>
  <c r="G22" i="16" s="1"/>
  <c r="Q72" i="38"/>
  <c r="H727" i="20"/>
  <c r="H10" i="20" s="1"/>
  <c r="H52" i="38" s="1"/>
  <c r="H424" i="20"/>
  <c r="H9" i="20" s="1"/>
  <c r="H51" i="38" s="1"/>
  <c r="E727" i="20"/>
  <c r="E10" i="20" s="1"/>
  <c r="E52" i="38" s="1"/>
  <c r="AG114" i="39"/>
  <c r="H219" i="20"/>
  <c r="H7" i="20" s="1"/>
  <c r="H49" i="38" s="1"/>
  <c r="F6" i="39"/>
  <c r="H79" i="38" s="1"/>
  <c r="K74" i="38"/>
  <c r="E424" i="20"/>
  <c r="E9" i="20" s="1"/>
  <c r="K6" i="22"/>
  <c r="I26" i="16"/>
  <c r="I27" i="16" s="1"/>
  <c r="F6" i="22"/>
  <c r="H34" i="38"/>
  <c r="AG1038" i="39"/>
  <c r="AF1038" i="39"/>
  <c r="AG430" i="39"/>
  <c r="AF430" i="39"/>
  <c r="AG531" i="39"/>
  <c r="AF531" i="39"/>
  <c r="M48" i="38"/>
  <c r="M50" i="38" s="1"/>
  <c r="M54" i="38" s="1"/>
  <c r="M8" i="20"/>
  <c r="M12" i="20" s="1"/>
  <c r="M14" i="20"/>
  <c r="O7" i="20"/>
  <c r="O422" i="20"/>
  <c r="O1031" i="20" s="1"/>
  <c r="K6" i="20"/>
  <c r="AG1025" i="39"/>
  <c r="AF1025" i="39"/>
  <c r="AG1033" i="39"/>
  <c r="AF1033" i="39"/>
  <c r="AG1026" i="39"/>
  <c r="AF1026" i="39"/>
  <c r="AG1034" i="39"/>
  <c r="AF1034" i="39"/>
  <c r="AG418" i="39"/>
  <c r="AF418" i="39"/>
  <c r="AG426" i="39"/>
  <c r="AF426" i="39"/>
  <c r="AG420" i="39"/>
  <c r="AF420" i="39"/>
  <c r="AG428" i="39"/>
  <c r="AF428" i="39"/>
  <c r="AG519" i="39"/>
  <c r="AF519" i="39"/>
  <c r="AG527" i="39"/>
  <c r="AF527" i="39"/>
  <c r="AG520" i="39"/>
  <c r="AF520" i="39"/>
  <c r="AG528" i="39"/>
  <c r="AF528" i="39"/>
  <c r="E21" i="16"/>
  <c r="E22" i="16" s="1"/>
  <c r="F19" i="16"/>
  <c r="Q31" i="38"/>
  <c r="G422" i="20"/>
  <c r="G1031" i="20" s="1"/>
  <c r="G6" i="20"/>
  <c r="AG617" i="39"/>
  <c r="AF617" i="39"/>
  <c r="AG625" i="39"/>
  <c r="AF625" i="39"/>
  <c r="AG618" i="39"/>
  <c r="AF618" i="39"/>
  <c r="AG626" i="39"/>
  <c r="AF626" i="39"/>
  <c r="Q930" i="20"/>
  <c r="J6" i="21"/>
  <c r="I29" i="16"/>
  <c r="AG825" i="39"/>
  <c r="AF825" i="39"/>
  <c r="AF824" i="39"/>
  <c r="AG824" i="39"/>
  <c r="AF823" i="39"/>
  <c r="AG823" i="39"/>
  <c r="AF831" i="39"/>
  <c r="AG831" i="39"/>
  <c r="AG221" i="39"/>
  <c r="AF221" i="39"/>
  <c r="AG225" i="39"/>
  <c r="AF225" i="39"/>
  <c r="AF218" i="39"/>
  <c r="AG218" i="39"/>
  <c r="AF226" i="39"/>
  <c r="AG226" i="39"/>
  <c r="Q108" i="21"/>
  <c r="AG922" i="39"/>
  <c r="AF922" i="39"/>
  <c r="AG930" i="39"/>
  <c r="AF930" i="39"/>
  <c r="AG923" i="39"/>
  <c r="AF923" i="39"/>
  <c r="AG931" i="39"/>
  <c r="AF931" i="39"/>
  <c r="Q1033" i="20"/>
  <c r="Q8" i="22"/>
  <c r="E6" i="22"/>
  <c r="AG313" i="39"/>
  <c r="AF313" i="39"/>
  <c r="AG321" i="39"/>
  <c r="AF321" i="39"/>
  <c r="AG314" i="39"/>
  <c r="AF314" i="39"/>
  <c r="AG322" i="39"/>
  <c r="AF322" i="39"/>
  <c r="K19" i="16"/>
  <c r="AG13" i="39"/>
  <c r="J11" i="14"/>
  <c r="D11" i="14"/>
  <c r="D10" i="14"/>
  <c r="H26" i="16"/>
  <c r="H27" i="16" s="1"/>
  <c r="E219" i="20"/>
  <c r="E7" i="20" s="1"/>
  <c r="Q208" i="22"/>
  <c r="J219" i="20"/>
  <c r="J7" i="20" s="1"/>
  <c r="J49" i="38" s="1"/>
  <c r="Q8" i="21"/>
  <c r="AG111" i="39"/>
  <c r="AG1027" i="39"/>
  <c r="AF1027" i="39"/>
  <c r="AG1035" i="39"/>
  <c r="AF1035" i="39"/>
  <c r="AG1028" i="39"/>
  <c r="AF1028" i="39"/>
  <c r="AG1036" i="39"/>
  <c r="AF1036" i="39"/>
  <c r="AF421" i="39"/>
  <c r="AG421" i="39"/>
  <c r="AF429" i="39"/>
  <c r="AG429" i="39"/>
  <c r="AF423" i="39"/>
  <c r="AG423" i="39"/>
  <c r="AF431" i="39"/>
  <c r="AG431" i="39"/>
  <c r="Q608" i="21"/>
  <c r="AG521" i="39"/>
  <c r="AF521" i="39"/>
  <c r="AG529" i="39"/>
  <c r="AF529" i="39"/>
  <c r="AG522" i="39"/>
  <c r="AF522" i="39"/>
  <c r="AG530" i="39"/>
  <c r="AF530" i="39"/>
  <c r="Q118" i="20"/>
  <c r="L422" i="20"/>
  <c r="L6" i="20"/>
  <c r="Q321" i="20"/>
  <c r="M21" i="16"/>
  <c r="M22" i="16" s="1"/>
  <c r="N19" i="16"/>
  <c r="AG619" i="39"/>
  <c r="AF619" i="39"/>
  <c r="AG627" i="39"/>
  <c r="AF627" i="39"/>
  <c r="AG620" i="39"/>
  <c r="AF620" i="39"/>
  <c r="AG628" i="39"/>
  <c r="AF628" i="39"/>
  <c r="Q729" i="20"/>
  <c r="I11" i="14"/>
  <c r="AG829" i="39"/>
  <c r="AF829" i="39"/>
  <c r="AF828" i="39"/>
  <c r="AG828" i="39"/>
  <c r="AF826" i="39"/>
  <c r="AG826" i="39"/>
  <c r="AF834" i="39"/>
  <c r="AG834" i="39"/>
  <c r="AG215" i="39"/>
  <c r="AF215" i="39"/>
  <c r="AF212" i="39"/>
  <c r="AG212" i="39"/>
  <c r="AF220" i="39"/>
  <c r="AG220" i="39"/>
  <c r="I48" i="38"/>
  <c r="I50" i="38" s="1"/>
  <c r="I54" i="38" s="1"/>
  <c r="I8" i="20"/>
  <c r="I12" i="20" s="1"/>
  <c r="I14" i="20"/>
  <c r="AG924" i="39"/>
  <c r="AF924" i="39"/>
  <c r="AG932" i="39"/>
  <c r="AF932" i="39"/>
  <c r="AG925" i="39"/>
  <c r="AF925" i="39"/>
  <c r="AG933" i="39"/>
  <c r="AF933" i="39"/>
  <c r="M34" i="38"/>
  <c r="E55" i="38"/>
  <c r="Q55" i="38" s="1"/>
  <c r="Q13" i="20"/>
  <c r="AG315" i="39"/>
  <c r="AF315" i="39"/>
  <c r="AG323" i="39"/>
  <c r="AF323" i="39"/>
  <c r="AG316" i="39"/>
  <c r="AF316" i="39"/>
  <c r="AG324" i="39"/>
  <c r="AF324" i="39"/>
  <c r="P17" i="14"/>
  <c r="M6" i="40"/>
  <c r="F6" i="40"/>
  <c r="N79" i="38" s="1"/>
  <c r="Q426" i="20"/>
  <c r="I20" i="16"/>
  <c r="I16" i="16"/>
  <c r="I17" i="16" s="1"/>
  <c r="C16" i="16"/>
  <c r="C17" i="16" s="1"/>
  <c r="C10" i="16" s="1"/>
  <c r="D6" i="16"/>
  <c r="C20" i="16"/>
  <c r="D21" i="16" s="1"/>
  <c r="D22" i="16" s="1"/>
  <c r="H19" i="16"/>
  <c r="E6" i="21"/>
  <c r="Q308" i="21"/>
  <c r="AC717" i="39"/>
  <c r="L10" i="20"/>
  <c r="L52" i="38" s="1"/>
  <c r="AG1037" i="39"/>
  <c r="AF1037" i="39"/>
  <c r="AG424" i="39"/>
  <c r="AF424" i="39"/>
  <c r="AG523" i="39"/>
  <c r="AF523" i="39"/>
  <c r="Q18" i="20"/>
  <c r="Q408" i="21"/>
  <c r="AC414" i="39"/>
  <c r="AD414" i="39" s="1"/>
  <c r="L9" i="20"/>
  <c r="L51" i="38" s="1"/>
  <c r="AG621" i="39"/>
  <c r="AF621" i="39"/>
  <c r="AG629" i="39"/>
  <c r="AF629" i="39"/>
  <c r="AG622" i="39"/>
  <c r="AF622" i="39"/>
  <c r="AG630" i="39"/>
  <c r="AF630" i="39"/>
  <c r="H6" i="21"/>
  <c r="H16" i="16"/>
  <c r="H17" i="16" s="1"/>
  <c r="H20" i="16"/>
  <c r="AG833" i="39"/>
  <c r="AF833" i="39"/>
  <c r="AF832" i="39"/>
  <c r="AG832" i="39"/>
  <c r="AF827" i="39"/>
  <c r="AG827" i="39"/>
  <c r="AG219" i="39"/>
  <c r="AF219" i="39"/>
  <c r="AG223" i="39"/>
  <c r="AF223" i="39"/>
  <c r="AF214" i="39"/>
  <c r="AG214" i="39"/>
  <c r="AF222" i="39"/>
  <c r="AG222" i="39"/>
  <c r="I34" i="38"/>
  <c r="AG926" i="39"/>
  <c r="AF926" i="39"/>
  <c r="AG934" i="39"/>
  <c r="AF934" i="39"/>
  <c r="AG927" i="39"/>
  <c r="AF927" i="39"/>
  <c r="AG935" i="39"/>
  <c r="AF935" i="39"/>
  <c r="Q526" i="20"/>
  <c r="Q108" i="22"/>
  <c r="AG317" i="39"/>
  <c r="AF317" i="39"/>
  <c r="AG325" i="39"/>
  <c r="AF325" i="39"/>
  <c r="AG318" i="39"/>
  <c r="AF318" i="39"/>
  <c r="AG326" i="39"/>
  <c r="AF326" i="39"/>
  <c r="C29" i="16"/>
  <c r="H7" i="16"/>
  <c r="J6" i="20"/>
  <c r="K32" i="38"/>
  <c r="E32" i="38"/>
  <c r="Q30" i="38"/>
  <c r="Q626" i="20"/>
  <c r="Q708" i="21"/>
  <c r="Q829" i="20"/>
  <c r="K219" i="20"/>
  <c r="K7" i="20" s="1"/>
  <c r="K49" i="38" s="1"/>
  <c r="K424" i="20"/>
  <c r="K9" i="20" s="1"/>
  <c r="K51" i="38" s="1"/>
  <c r="AG1029" i="39"/>
  <c r="AF1029" i="39"/>
  <c r="AG1030" i="39"/>
  <c r="AF1030" i="39"/>
  <c r="AG422" i="39"/>
  <c r="AF422" i="39"/>
  <c r="AG524" i="39"/>
  <c r="AF524" i="39"/>
  <c r="AG1031" i="39"/>
  <c r="AF1031" i="39"/>
  <c r="AG1024" i="39"/>
  <c r="AF1024" i="39"/>
  <c r="AG1032" i="39"/>
  <c r="AF1032" i="39"/>
  <c r="AF417" i="39"/>
  <c r="AG417" i="39"/>
  <c r="AF425" i="39"/>
  <c r="AG425" i="39"/>
  <c r="AF419" i="39"/>
  <c r="AG419" i="39"/>
  <c r="AF427" i="39"/>
  <c r="AG427" i="39"/>
  <c r="C26" i="16"/>
  <c r="C27" i="16" s="1"/>
  <c r="G10" i="16" s="1"/>
  <c r="H6" i="16"/>
  <c r="AG517" i="39"/>
  <c r="AF517" i="39"/>
  <c r="AG525" i="39"/>
  <c r="AF525" i="39"/>
  <c r="AG518" i="39"/>
  <c r="AF518" i="39"/>
  <c r="AG526" i="39"/>
  <c r="AF526" i="39"/>
  <c r="M1031" i="20"/>
  <c r="E16" i="20"/>
  <c r="AG623" i="39"/>
  <c r="AF623" i="39"/>
  <c r="AG631" i="39"/>
  <c r="AF631" i="39"/>
  <c r="AG624" i="39"/>
  <c r="AF624" i="39"/>
  <c r="P48" i="38"/>
  <c r="P50" i="38" s="1"/>
  <c r="P54" i="38" s="1"/>
  <c r="P8" i="20"/>
  <c r="P12" i="20" s="1"/>
  <c r="P14" i="20"/>
  <c r="N21" i="16"/>
  <c r="N22" i="16" s="1"/>
  <c r="E53" i="38"/>
  <c r="Q53" i="38" s="1"/>
  <c r="Q11" i="20"/>
  <c r="G11" i="14"/>
  <c r="J34" i="38"/>
  <c r="AG821" i="39"/>
  <c r="AF821" i="39"/>
  <c r="AF820" i="39"/>
  <c r="AG820" i="39"/>
  <c r="AF822" i="39"/>
  <c r="AG822" i="39"/>
  <c r="AF830" i="39"/>
  <c r="AG830" i="39"/>
  <c r="AG213" i="39"/>
  <c r="AF213" i="39"/>
  <c r="AG217" i="39"/>
  <c r="AF217" i="39"/>
  <c r="AF216" i="39"/>
  <c r="AG216" i="39"/>
  <c r="AF224" i="39"/>
  <c r="AG224" i="39"/>
  <c r="G6" i="21"/>
  <c r="AG928" i="39"/>
  <c r="AF928" i="39"/>
  <c r="AG921" i="39"/>
  <c r="AF921" i="39"/>
  <c r="AG929" i="39"/>
  <c r="AF929" i="39"/>
  <c r="K6" i="21"/>
  <c r="AG319" i="39"/>
  <c r="AF319" i="39"/>
  <c r="AG312" i="39"/>
  <c r="AF312" i="39"/>
  <c r="AG320" i="39"/>
  <c r="AF320" i="39"/>
  <c r="Q73" i="38"/>
  <c r="E74" i="38"/>
  <c r="Q508" i="21"/>
  <c r="G6" i="22"/>
  <c r="P9" i="14"/>
  <c r="P11" i="14" s="1"/>
  <c r="Q208" i="21"/>
  <c r="K21" i="16"/>
  <c r="K22" i="16" s="1"/>
  <c r="L19" i="16"/>
  <c r="E19" i="16"/>
  <c r="Q221" i="20"/>
  <c r="F29" i="16"/>
  <c r="J727" i="20"/>
  <c r="J10" i="20" s="1"/>
  <c r="J52" i="38" s="1"/>
  <c r="AF12" i="39" l="1"/>
  <c r="AG17" i="39"/>
  <c r="AF16" i="39"/>
  <c r="AF20" i="39"/>
  <c r="AG11" i="39"/>
  <c r="AG122" i="39"/>
  <c r="AF116" i="39"/>
  <c r="AF19" i="39"/>
  <c r="AF109" i="39"/>
  <c r="AF18" i="39"/>
  <c r="AF118" i="39"/>
  <c r="AF123" i="39"/>
  <c r="AG119" i="39"/>
  <c r="AF15" i="39"/>
  <c r="AG10" i="39"/>
  <c r="AG120" i="39"/>
  <c r="AF9" i="39"/>
  <c r="AG115" i="39"/>
  <c r="AF117" i="39"/>
  <c r="AG14" i="39"/>
  <c r="AG23" i="39"/>
  <c r="AG113" i="39"/>
  <c r="AF21" i="39"/>
  <c r="AF112" i="39"/>
  <c r="AG22" i="39"/>
  <c r="AF121" i="39"/>
  <c r="AF110" i="39"/>
  <c r="J422" i="20"/>
  <c r="F6" i="20"/>
  <c r="F14" i="20" s="1"/>
  <c r="Q74" i="38"/>
  <c r="F21" i="16"/>
  <c r="F22" i="16" s="1"/>
  <c r="G19" i="16"/>
  <c r="H422" i="20"/>
  <c r="H1031" i="20" s="1"/>
  <c r="Q32" i="38"/>
  <c r="Q34" i="38" s="1"/>
  <c r="Q16" i="20"/>
  <c r="Q219" i="20"/>
  <c r="E34" i="38"/>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J48" i="38"/>
  <c r="J50" i="38" s="1"/>
  <c r="J54" i="38" s="1"/>
  <c r="J14" i="20"/>
  <c r="J8" i="20"/>
  <c r="J12" i="20" s="1"/>
  <c r="Q10" i="20"/>
  <c r="H48" i="38"/>
  <c r="H50" i="38" s="1"/>
  <c r="H54" i="38" s="1"/>
  <c r="H8" i="20"/>
  <c r="H12" i="20" s="1"/>
  <c r="H14" i="20"/>
  <c r="E49" i="38"/>
  <c r="Q7" i="20"/>
  <c r="K422" i="20"/>
  <c r="K1031" i="20" s="1"/>
  <c r="E422" i="20"/>
  <c r="E6" i="20"/>
  <c r="K34" i="38"/>
  <c r="J1031" i="20"/>
  <c r="Q52" i="38"/>
  <c r="F7" i="16"/>
  <c r="D19" i="16"/>
  <c r="I21" i="16"/>
  <c r="I22" i="16" s="1"/>
  <c r="J19" i="16"/>
  <c r="L48" i="38"/>
  <c r="L50" i="38" s="1"/>
  <c r="L54" i="38" s="1"/>
  <c r="L8" i="20"/>
  <c r="L12" i="20" s="1"/>
  <c r="L14" i="20"/>
  <c r="J21" i="16"/>
  <c r="J22" i="16" s="1"/>
  <c r="G48" i="38"/>
  <c r="G50" i="38" s="1"/>
  <c r="G54" i="38" s="1"/>
  <c r="G14" i="20"/>
  <c r="G8" i="20"/>
  <c r="G12" i="20" s="1"/>
  <c r="E51" i="38"/>
  <c r="Q51" i="38" s="1"/>
  <c r="Q9" i="20"/>
  <c r="H21" i="16"/>
  <c r="H22" i="16" s="1"/>
  <c r="I19" i="16"/>
  <c r="AC412" i="39"/>
  <c r="AD412" i="39" s="1"/>
  <c r="L1031" i="20"/>
  <c r="AC1021" i="39" s="1"/>
  <c r="C30" i="16"/>
  <c r="J7" i="16" s="1"/>
  <c r="E6" i="14"/>
  <c r="E10" i="14" s="1"/>
  <c r="O49" i="38"/>
  <c r="O50" i="38" s="1"/>
  <c r="O54" i="38" s="1"/>
  <c r="O8" i="20"/>
  <c r="O12" i="20" s="1"/>
  <c r="Q424" i="20"/>
  <c r="J6" i="16"/>
  <c r="Q727" i="20"/>
  <c r="Q6" i="22"/>
  <c r="K48" i="38"/>
  <c r="K50" i="38" s="1"/>
  <c r="K54" i="38" s="1"/>
  <c r="K14" i="20"/>
  <c r="K8" i="20"/>
  <c r="K12" i="20" s="1"/>
  <c r="F48" i="38" l="1"/>
  <c r="F50" i="38" s="1"/>
  <c r="F54" i="38" s="1"/>
  <c r="F8" i="20"/>
  <c r="F12" i="20" s="1"/>
  <c r="C31" i="16"/>
  <c r="C32" i="16" s="1"/>
  <c r="I10" i="16" s="1"/>
  <c r="E48" i="38"/>
  <c r="E8" i="20"/>
  <c r="E12" i="20" s="1"/>
  <c r="E14" i="20"/>
  <c r="Q6" i="20"/>
  <c r="Q49" i="38"/>
  <c r="D30" i="16"/>
  <c r="D31" i="16" s="1"/>
  <c r="D32" i="16" s="1"/>
  <c r="F6" i="14"/>
  <c r="F10" i="14" s="1"/>
  <c r="E1031" i="20"/>
  <c r="Q422" i="20"/>
  <c r="Q1031" i="20" s="1"/>
  <c r="Q8" i="20" l="1"/>
  <c r="Q12" i="20" s="1"/>
  <c r="Q14" i="20"/>
  <c r="E30" i="16"/>
  <c r="E31" i="16" s="1"/>
  <c r="E32" i="16" s="1"/>
  <c r="G6" i="14"/>
  <c r="G10" i="14" s="1"/>
  <c r="Q48" i="38"/>
  <c r="Q50" i="38" s="1"/>
  <c r="Q54" i="38" s="1"/>
  <c r="E50" i="38"/>
  <c r="E54" i="38"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7" i="13"/>
  <c r="N8" i="13"/>
  <c r="N9" i="13"/>
  <c r="N10" i="13"/>
  <c r="N27" i="13"/>
  <c r="N28" i="13"/>
  <c r="N29" i="13"/>
  <c r="N30" i="13"/>
  <c r="N31" i="13"/>
  <c r="N32" i="13"/>
  <c r="N33" i="13"/>
  <c r="N34" i="13"/>
  <c r="N35" i="13"/>
  <c r="N36" i="13"/>
  <c r="N37" i="13"/>
  <c r="N38" i="13"/>
  <c r="N39" i="13"/>
  <c r="N40" i="13"/>
  <c r="N41" i="13"/>
  <c r="N42" i="13"/>
  <c r="N43" i="13"/>
  <c r="N11" i="13"/>
  <c r="N12" i="13"/>
  <c r="N44" i="13"/>
  <c r="N13" i="13"/>
  <c r="N14" i="13"/>
  <c r="N45" i="13"/>
  <c r="N46" i="13"/>
  <c r="N47" i="13"/>
  <c r="N15" i="13"/>
  <c r="N16" i="13"/>
  <c r="N17" i="13"/>
  <c r="N18" i="13"/>
  <c r="N19" i="13"/>
  <c r="N20" i="13"/>
  <c r="N21" i="13"/>
  <c r="N22" i="13"/>
  <c r="N23" i="13"/>
  <c r="N24"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N508" i="13"/>
  <c r="N509" i="13"/>
  <c r="N510" i="13"/>
  <c r="N511" i="13"/>
  <c r="N512" i="13"/>
  <c r="N513" i="13"/>
  <c r="N514" i="13"/>
  <c r="N515" i="13"/>
  <c r="N516" i="13"/>
  <c r="N517" i="13"/>
  <c r="N518" i="13"/>
  <c r="N519" i="13"/>
  <c r="N520" i="13"/>
  <c r="N521" i="13"/>
  <c r="N522" i="13"/>
  <c r="N523" i="13"/>
  <c r="N524" i="13"/>
  <c r="N525" i="13"/>
  <c r="N526" i="13"/>
  <c r="N527" i="13"/>
  <c r="N528" i="13"/>
  <c r="N529" i="13"/>
  <c r="N530" i="13"/>
  <c r="N531" i="13"/>
  <c r="N532" i="13"/>
  <c r="N533" i="13"/>
  <c r="N534" i="13"/>
  <c r="N535" i="13"/>
  <c r="N536" i="13"/>
  <c r="N537" i="13"/>
  <c r="N538" i="13"/>
  <c r="N539" i="13"/>
  <c r="N540" i="13"/>
  <c r="N541" i="13"/>
  <c r="N542" i="13"/>
  <c r="N543" i="13"/>
  <c r="N544" i="13"/>
  <c r="N545" i="13"/>
  <c r="N546" i="13"/>
  <c r="N547" i="13"/>
  <c r="N548" i="13"/>
  <c r="N549" i="13"/>
  <c r="N550" i="13"/>
  <c r="N551" i="13"/>
  <c r="N552" i="13"/>
  <c r="N553" i="13"/>
  <c r="N554" i="13"/>
  <c r="N555" i="13"/>
  <c r="N556" i="13"/>
  <c r="N557" i="13"/>
  <c r="N558" i="13"/>
  <c r="N559" i="13"/>
  <c r="N560" i="13"/>
  <c r="N561" i="13"/>
  <c r="N562" i="13"/>
  <c r="N563" i="13"/>
  <c r="N564" i="13"/>
  <c r="N565" i="13"/>
  <c r="N566" i="13"/>
  <c r="N567" i="13"/>
  <c r="N568" i="13"/>
  <c r="N569" i="13"/>
  <c r="N570" i="13"/>
  <c r="N571" i="13"/>
  <c r="N572" i="13"/>
  <c r="N573" i="13"/>
  <c r="N574" i="13"/>
  <c r="N575" i="13"/>
  <c r="N576" i="13"/>
  <c r="N577" i="13"/>
  <c r="N578" i="13"/>
  <c r="N579" i="13"/>
  <c r="N580" i="13"/>
  <c r="N581" i="13"/>
  <c r="N582" i="13"/>
  <c r="N583" i="13"/>
  <c r="N584" i="13"/>
  <c r="N585" i="13"/>
  <c r="N586" i="13"/>
  <c r="Q13" i="13"/>
  <c r="Q5" i="24"/>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4"/>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5"/>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9" l="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29"/>
  <c r="N588" i="29" s="1"/>
  <c r="N589" i="29" s="1"/>
  <c r="N590" i="29" s="1"/>
  <c r="N591" i="29" s="1"/>
  <c r="N592" i="29" s="1"/>
  <c r="N593" i="29" s="1"/>
  <c r="N594" i="29" s="1"/>
  <c r="N595" i="29" s="1"/>
  <c r="N596" i="29" s="1"/>
  <c r="N597" i="29" s="1"/>
  <c r="N598" i="29" s="1"/>
  <c r="N599" i="29" s="1"/>
  <c r="N600" i="29" s="1"/>
  <c r="N601" i="29" s="1"/>
  <c r="N602" i="29" s="1"/>
  <c r="N603" i="29" s="1"/>
  <c r="N604" i="29" s="1"/>
  <c r="N605" i="29"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4" l="1"/>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N7" i="26"/>
  <c r="N8" i="26"/>
  <c r="N9" i="26"/>
  <c r="N10" i="26"/>
  <c r="N11" i="26"/>
  <c r="N12" i="26"/>
  <c r="N13" i="26"/>
  <c r="N14" i="26"/>
  <c r="N15" i="26"/>
  <c r="N16" i="26"/>
  <c r="N17" i="26"/>
  <c r="N18" i="26"/>
  <c r="N19" i="26"/>
  <c r="N20" i="26"/>
  <c r="N21" i="26"/>
  <c r="N22" i="26"/>
  <c r="N23" i="26"/>
  <c r="N24" i="26"/>
  <c r="N25" i="26"/>
  <c r="N26" i="26"/>
  <c r="N27" i="26"/>
  <c r="N28" i="26"/>
  <c r="N29" i="26"/>
  <c r="N30" i="26"/>
  <c r="N31" i="26"/>
  <c r="N32" i="26"/>
  <c r="N33" i="26"/>
  <c r="N34" i="26"/>
  <c r="N35" i="26"/>
  <c r="N36" i="26"/>
  <c r="N37" i="26"/>
  <c r="N38" i="26"/>
  <c r="N39" i="26"/>
  <c r="N40" i="26"/>
  <c r="N41" i="26"/>
  <c r="N42" i="26"/>
  <c r="N43" i="26"/>
  <c r="N44" i="26"/>
  <c r="N45" i="26"/>
  <c r="N46" i="26"/>
  <c r="N47" i="26"/>
  <c r="N48" i="26"/>
  <c r="N49" i="26"/>
  <c r="N50" i="26"/>
  <c r="N51" i="26"/>
  <c r="N52" i="26"/>
  <c r="N53" i="26"/>
  <c r="N54" i="26"/>
  <c r="N55" i="26"/>
  <c r="N56" i="26"/>
  <c r="N57" i="26"/>
  <c r="N58" i="26"/>
  <c r="N59" i="26"/>
  <c r="N60" i="26"/>
  <c r="N61" i="26"/>
  <c r="N62" i="26"/>
  <c r="N63" i="26"/>
  <c r="N64" i="26"/>
  <c r="N65" i="26"/>
  <c r="N66" i="26"/>
  <c r="N67" i="26"/>
  <c r="N68" i="26"/>
  <c r="N69" i="26"/>
  <c r="N70" i="26"/>
  <c r="N71" i="26"/>
  <c r="N72" i="26"/>
  <c r="N73" i="26"/>
  <c r="N74" i="26"/>
  <c r="N75" i="26"/>
  <c r="N76" i="26"/>
  <c r="N77" i="26"/>
  <c r="N78" i="26"/>
  <c r="N79" i="26"/>
  <c r="N80" i="26"/>
  <c r="N81" i="26"/>
  <c r="N82" i="26"/>
  <c r="N83" i="26"/>
  <c r="N84" i="26"/>
  <c r="N85" i="26"/>
  <c r="N86" i="26"/>
  <c r="N87" i="26"/>
  <c r="N88" i="26"/>
  <c r="N89" i="26"/>
  <c r="N90" i="26"/>
  <c r="N91" i="26"/>
  <c r="N92" i="26"/>
  <c r="N93" i="26"/>
  <c r="N94" i="26"/>
  <c r="N95" i="26"/>
  <c r="N96" i="26"/>
  <c r="N97" i="26"/>
  <c r="N98" i="26"/>
  <c r="N99" i="26"/>
  <c r="N100" i="26"/>
  <c r="N101" i="26"/>
  <c r="N102" i="26"/>
  <c r="N103" i="26"/>
  <c r="N104" i="26"/>
  <c r="N105" i="26"/>
  <c r="N106" i="26"/>
  <c r="N107" i="26"/>
  <c r="N108" i="26"/>
  <c r="N109" i="26"/>
  <c r="N110" i="26"/>
  <c r="N111" i="26"/>
  <c r="N112" i="26"/>
  <c r="N113" i="26"/>
  <c r="N114" i="26"/>
  <c r="N115" i="26"/>
  <c r="N116" i="26"/>
  <c r="N117" i="26"/>
  <c r="N118" i="26"/>
  <c r="N119" i="26"/>
  <c r="N120" i="26"/>
  <c r="N121" i="26"/>
  <c r="N122" i="26"/>
  <c r="N123" i="26"/>
  <c r="N124" i="26"/>
  <c r="N125" i="26"/>
  <c r="N126" i="26"/>
  <c r="N127" i="26"/>
  <c r="N128" i="26"/>
  <c r="N129" i="26"/>
  <c r="N130" i="26"/>
  <c r="N131" i="26"/>
  <c r="N132" i="26"/>
  <c r="N133" i="26"/>
  <c r="N134" i="26"/>
  <c r="N135" i="26"/>
  <c r="N136" i="26"/>
  <c r="N137" i="26"/>
  <c r="N138" i="26"/>
  <c r="N139" i="26"/>
  <c r="N140" i="26"/>
  <c r="N141" i="26"/>
  <c r="N142" i="26"/>
  <c r="N143" i="26"/>
  <c r="N144" i="26"/>
  <c r="N145" i="26"/>
  <c r="N146" i="26"/>
  <c r="N147" i="26"/>
  <c r="N148" i="26"/>
  <c r="N149" i="26"/>
  <c r="N150" i="26"/>
  <c r="N151" i="26"/>
  <c r="N152" i="26"/>
  <c r="N153" i="26"/>
  <c r="N154" i="26"/>
  <c r="N155" i="26"/>
  <c r="N156" i="26"/>
  <c r="N157" i="26"/>
  <c r="N158" i="26"/>
  <c r="N159" i="26"/>
  <c r="N160" i="26"/>
  <c r="N161" i="26"/>
  <c r="N162" i="26"/>
  <c r="N163" i="26"/>
  <c r="N164" i="26"/>
  <c r="N165" i="26"/>
  <c r="N166" i="26"/>
  <c r="N167" i="26"/>
  <c r="N168" i="26"/>
  <c r="N169" i="26"/>
  <c r="N170" i="26"/>
  <c r="N171" i="26"/>
  <c r="N172" i="26"/>
  <c r="N173" i="26"/>
  <c r="N174" i="26"/>
  <c r="N175" i="26"/>
  <c r="N176" i="26"/>
  <c r="N177" i="26"/>
  <c r="N178" i="26"/>
  <c r="N179" i="26"/>
  <c r="N180" i="26"/>
  <c r="N181" i="26"/>
  <c r="N182" i="26"/>
  <c r="N183" i="26"/>
  <c r="N184" i="26"/>
  <c r="N185" i="26"/>
  <c r="N186" i="26"/>
  <c r="N187" i="26"/>
  <c r="N188" i="26"/>
  <c r="N189" i="26"/>
  <c r="N190" i="26"/>
  <c r="N191" i="26"/>
  <c r="N192" i="26"/>
  <c r="N193" i="26"/>
  <c r="N194" i="26"/>
  <c r="N195" i="26"/>
  <c r="N196" i="26"/>
  <c r="N197" i="26"/>
  <c r="N198" i="26"/>
  <c r="N199" i="26"/>
  <c r="N200" i="26"/>
  <c r="N201" i="26"/>
  <c r="N202" i="26"/>
  <c r="N203" i="26"/>
  <c r="N204" i="26"/>
  <c r="N205" i="26"/>
  <c r="N206" i="26"/>
  <c r="N207" i="26"/>
  <c r="N208" i="26"/>
  <c r="N209" i="26"/>
  <c r="N210" i="26"/>
  <c r="N211" i="26"/>
  <c r="N212" i="26"/>
  <c r="N213" i="26"/>
  <c r="N214" i="26"/>
  <c r="N215" i="26"/>
  <c r="N216" i="26"/>
  <c r="N217" i="26"/>
  <c r="N218" i="26"/>
  <c r="N219" i="26"/>
  <c r="N220" i="26"/>
  <c r="N221" i="26"/>
  <c r="N222" i="26"/>
  <c r="N223" i="26"/>
  <c r="N224" i="26"/>
  <c r="N225" i="26"/>
  <c r="N226" i="26"/>
  <c r="N227" i="26"/>
  <c r="N228" i="26"/>
  <c r="N229" i="26"/>
  <c r="N230" i="26"/>
  <c r="N231" i="26"/>
  <c r="N232" i="26"/>
  <c r="N233" i="26"/>
  <c r="N234" i="26"/>
  <c r="N235" i="26"/>
  <c r="N236" i="26"/>
  <c r="N237" i="26"/>
  <c r="N238" i="26"/>
  <c r="N239" i="26"/>
  <c r="N240" i="26"/>
  <c r="N241" i="26"/>
  <c r="N242" i="26"/>
  <c r="N243" i="26"/>
  <c r="N244" i="26"/>
  <c r="N245" i="26"/>
  <c r="N246" i="26"/>
  <c r="N247" i="26"/>
  <c r="N248" i="26"/>
  <c r="N249" i="26"/>
  <c r="N250" i="26"/>
  <c r="N251" i="26"/>
  <c r="N252" i="26"/>
  <c r="N253" i="26"/>
  <c r="N254" i="26"/>
  <c r="N255" i="26"/>
  <c r="N256" i="26"/>
  <c r="N257" i="26"/>
  <c r="N258" i="26"/>
  <c r="N259" i="26"/>
  <c r="N260" i="26"/>
  <c r="N261" i="26"/>
  <c r="N262" i="26"/>
  <c r="N263" i="26"/>
  <c r="N264" i="26"/>
  <c r="N265" i="26"/>
  <c r="N266" i="26"/>
  <c r="N267" i="26"/>
  <c r="N268" i="26"/>
  <c r="N269" i="26"/>
  <c r="N270" i="26"/>
  <c r="N271" i="26"/>
  <c r="N272" i="26"/>
  <c r="N273" i="26"/>
  <c r="N274" i="26"/>
  <c r="N275" i="26"/>
  <c r="N276" i="26"/>
  <c r="N277" i="26"/>
  <c r="N278" i="26"/>
  <c r="N279" i="26"/>
  <c r="N280" i="26"/>
  <c r="N281" i="26"/>
  <c r="N282" i="26"/>
  <c r="N283" i="26"/>
  <c r="N284" i="26"/>
  <c r="N285" i="26"/>
  <c r="N286" i="26"/>
  <c r="N287" i="26"/>
  <c r="N288" i="26"/>
  <c r="N289" i="26"/>
  <c r="N290" i="26"/>
  <c r="N291" i="26"/>
  <c r="N292" i="26"/>
  <c r="N293" i="26"/>
  <c r="N294" i="26"/>
  <c r="N295" i="26"/>
  <c r="N296" i="26"/>
  <c r="N297" i="26"/>
  <c r="N298" i="26"/>
  <c r="N299" i="26"/>
  <c r="N300" i="26"/>
  <c r="N301" i="26"/>
  <c r="N302" i="26"/>
  <c r="N303" i="26"/>
  <c r="N304" i="26"/>
  <c r="N305" i="26"/>
  <c r="N306" i="26"/>
  <c r="N307" i="26"/>
  <c r="N308" i="26"/>
  <c r="N309" i="26"/>
  <c r="N310" i="26"/>
  <c r="N311" i="26"/>
  <c r="N312" i="26"/>
  <c r="N313" i="26"/>
  <c r="N314" i="26"/>
  <c r="N315" i="26"/>
  <c r="N316" i="26"/>
  <c r="N317" i="26"/>
  <c r="N318" i="26"/>
  <c r="N319" i="26"/>
  <c r="N320" i="26"/>
  <c r="N321" i="26"/>
  <c r="N322" i="26"/>
  <c r="N323" i="26"/>
  <c r="N324" i="26"/>
  <c r="N325" i="26"/>
  <c r="N326" i="26"/>
  <c r="N327" i="26"/>
  <c r="N328" i="26"/>
  <c r="N329" i="26"/>
  <c r="N330" i="26"/>
  <c r="N331" i="26"/>
  <c r="N332" i="26"/>
  <c r="N333" i="26"/>
  <c r="N334" i="26"/>
  <c r="N335" i="26"/>
  <c r="N336" i="26"/>
  <c r="N337" i="26"/>
  <c r="N338" i="26"/>
  <c r="N339" i="26"/>
  <c r="N340" i="26"/>
  <c r="N341" i="26"/>
  <c r="N342" i="26"/>
  <c r="N343" i="26"/>
  <c r="N344" i="26"/>
  <c r="N345" i="26"/>
  <c r="N346" i="26"/>
  <c r="N347" i="26"/>
  <c r="N348" i="26"/>
  <c r="N349" i="26"/>
  <c r="N350" i="26"/>
  <c r="N351" i="26"/>
  <c r="N352" i="26"/>
  <c r="N353" i="26"/>
  <c r="N354" i="26"/>
  <c r="N355" i="26"/>
  <c r="N356" i="26"/>
  <c r="N357" i="26"/>
  <c r="N358" i="26"/>
  <c r="N359" i="26"/>
  <c r="N360" i="26"/>
  <c r="N361" i="26"/>
  <c r="N362" i="26"/>
  <c r="N363" i="26"/>
  <c r="N364" i="26"/>
  <c r="N365" i="26"/>
  <c r="N366" i="26"/>
  <c r="N367" i="26"/>
  <c r="N368" i="26"/>
  <c r="N369" i="26"/>
  <c r="N370" i="26"/>
  <c r="N371" i="26"/>
  <c r="N372" i="26"/>
  <c r="N373" i="26"/>
  <c r="N374" i="26"/>
  <c r="N375" i="26"/>
  <c r="N376" i="26"/>
  <c r="N377" i="26"/>
  <c r="N378" i="26"/>
  <c r="N379" i="26"/>
  <c r="N380" i="26"/>
  <c r="N381" i="26"/>
  <c r="N382" i="26"/>
  <c r="N383" i="26"/>
  <c r="N384" i="26"/>
  <c r="N385" i="26"/>
  <c r="N386" i="26"/>
  <c r="N387" i="26"/>
  <c r="N388" i="26"/>
  <c r="N389" i="26"/>
  <c r="N390" i="26"/>
  <c r="N391" i="26"/>
  <c r="N392" i="26"/>
  <c r="N393" i="26"/>
  <c r="N394" i="26"/>
  <c r="N395" i="26"/>
  <c r="N396" i="26"/>
  <c r="N397" i="26"/>
  <c r="N398" i="26"/>
  <c r="N399" i="26"/>
  <c r="N400" i="26"/>
  <c r="N401" i="26"/>
  <c r="N402" i="26"/>
  <c r="N403" i="26"/>
  <c r="N404" i="26"/>
  <c r="N405" i="26"/>
  <c r="N406" i="26"/>
  <c r="N407" i="26"/>
  <c r="N408" i="26"/>
  <c r="N409" i="26"/>
  <c r="N410" i="26"/>
  <c r="N411" i="26"/>
  <c r="N412" i="26"/>
  <c r="N413" i="26"/>
  <c r="N414" i="26"/>
  <c r="N415" i="26"/>
  <c r="N416" i="26"/>
  <c r="N417" i="26"/>
  <c r="N418" i="26"/>
  <c r="N419" i="26"/>
  <c r="N420" i="26"/>
  <c r="N421" i="26"/>
  <c r="N422" i="26"/>
  <c r="N423" i="26"/>
  <c r="N424" i="26"/>
  <c r="N425" i="26"/>
  <c r="N426" i="26"/>
  <c r="N427" i="26"/>
  <c r="N428" i="26"/>
  <c r="N429" i="26"/>
  <c r="N430" i="26"/>
  <c r="N431" i="26"/>
  <c r="N432" i="26"/>
  <c r="N433" i="26"/>
  <c r="N434" i="26"/>
  <c r="N435" i="26"/>
  <c r="N436" i="26"/>
  <c r="N437" i="26"/>
  <c r="N438" i="26"/>
  <c r="N439" i="26"/>
  <c r="N440" i="26"/>
  <c r="N441" i="26"/>
  <c r="N442" i="26"/>
  <c r="N443" i="26"/>
  <c r="N444" i="26"/>
  <c r="N445" i="26"/>
  <c r="N446" i="26"/>
  <c r="N447" i="26"/>
  <c r="N448" i="26"/>
  <c r="N449" i="26"/>
  <c r="N450" i="26"/>
  <c r="N451" i="26"/>
  <c r="N452" i="26"/>
  <c r="N453" i="26"/>
  <c r="N454" i="26"/>
  <c r="N455" i="26"/>
  <c r="N456" i="26"/>
  <c r="N457" i="26"/>
  <c r="N458" i="26"/>
  <c r="N459" i="26"/>
  <c r="N460" i="26"/>
  <c r="N461" i="26"/>
  <c r="N462" i="26"/>
  <c r="N463" i="26"/>
  <c r="N464" i="26"/>
  <c r="N465" i="26"/>
  <c r="N466" i="26"/>
  <c r="N467" i="26"/>
  <c r="N468" i="26"/>
  <c r="N469" i="26"/>
  <c r="N470" i="26"/>
  <c r="N471" i="26"/>
  <c r="N472" i="26"/>
  <c r="N473" i="26"/>
  <c r="N474" i="26"/>
  <c r="N475" i="26"/>
  <c r="N476" i="26"/>
  <c r="N477" i="26"/>
  <c r="N478" i="26"/>
  <c r="N479" i="26"/>
  <c r="N480" i="26"/>
  <c r="N481"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<sst xmlns="http://schemas.openxmlformats.org/spreadsheetml/2006/main" count="3345" uniqueCount="1065">
  <si>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</si>
  <si>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</si>
  <si>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</si>
  <si>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</si>
  <si>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</si>
  <si>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</si>
  <si>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</si>
  <si>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</si>
  <si>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</si>
  <si>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</si>
  <si>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</si>
  <si>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</si>
  <si>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</si>
  <si>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</si>
  <si>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</si>
  <si>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</si>
  <si>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</si>
  <si>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</si>
  <si>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</si>
  <si>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</si>
  <si>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</si>
  <si>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</si>
  <si>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</si>
  <si>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</si>
  <si>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</si>
  <si>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</si>
  <si>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</si>
  <si>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</si>
  <si>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</si>
  <si>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</si>
  <si>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</si>
  <si>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4.1.1</t>
  </si>
  <si>
    <t>4.1.2</t>
  </si>
  <si>
    <t>4.1.3</t>
  </si>
  <si>
    <t>4.1.4</t>
  </si>
  <si>
    <t>4.1.5</t>
  </si>
  <si>
    <t>4.2.1</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</si>
  <si>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</si>
  <si>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</si>
  <si>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</si>
  <si>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</si>
  <si>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</si>
  <si>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</si>
  <si>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</si>
  <si>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</si>
  <si>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</si>
  <si>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</si>
  <si>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</si>
  <si>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</si>
  <si>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</si>
  <si>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</si>
  <si>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</si>
  <si>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</si>
  <si>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</si>
  <si>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</si>
  <si>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</si>
  <si>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</si>
  <si>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</si>
  <si>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</si>
  <si>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</si>
  <si>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</si>
  <si>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</si>
  <si>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</si>
  <si>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</si>
  <si>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</si>
  <si>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</si>
  <si>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</si>
  <si>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</si>
  <si>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</si>
  <si>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</si>
  <si>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</si>
  <si>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</si>
  <si>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</si>
  <si>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</si>
  <si>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</si>
  <si>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</si>
  <si>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</si>
  <si>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</si>
  <si>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</si>
  <si>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</si>
  <si>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</si>
  <si>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</si>
  <si>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</si>
  <si>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</si>
  <si>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</si>
  <si>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</si>
  <si>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</si>
  <si>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</si>
  <si>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</si>
  <si>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</si>
  <si>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</si>
  <si>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</si>
  <si>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</si>
  <si>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</si>
  <si>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</si>
  <si>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5.2.1</t>
  </si>
  <si>
    <t>5.3.1</t>
  </si>
  <si>
    <t>5.1.2</t>
  </si>
  <si>
    <t>5.1.3</t>
  </si>
  <si>
    <t>5.1.4</t>
  </si>
  <si>
    <t>5.1.5</t>
  </si>
  <si>
    <t>5.2.2</t>
  </si>
  <si>
    <t>5.2.3</t>
  </si>
  <si>
    <t>5.2.4</t>
  </si>
  <si>
    <t>5.2.5</t>
  </si>
  <si>
    <t>5.2.6</t>
  </si>
  <si>
    <t>5.2.7</t>
  </si>
  <si>
    <t>5.2.8</t>
  </si>
  <si>
    <t>5.2.9</t>
  </si>
  <si>
    <t>5.3.2</t>
  </si>
  <si>
    <t>5.3.3</t>
  </si>
  <si>
    <t>5.3.4</t>
  </si>
  <si>
    <t>5.3.5</t>
  </si>
  <si>
    <t>5.3.6</t>
  </si>
  <si>
    <t>5.2</t>
  </si>
  <si>
    <t>5.3</t>
  </si>
  <si>
    <t>5.4</t>
  </si>
  <si>
    <t>5.5</t>
  </si>
  <si>
    <t>5.6</t>
  </si>
  <si>
    <t>5.7</t>
  </si>
  <si>
    <t>DESPESAS COM SERVIÇOS</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</si>
  <si>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</si>
  <si>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</si>
  <si>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</si>
  <si>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</si>
  <si>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</si>
  <si>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</si>
  <si>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</si>
  <si>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</si>
  <si>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</si>
  <si>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</si>
  <si>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</si>
  <si>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</si>
  <si>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</si>
  <si>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</si>
  <si>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</si>
  <si>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</si>
  <si>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</si>
  <si>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</si>
  <si>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</si>
  <si>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</si>
  <si>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</si>
  <si>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</si>
  <si>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</si>
  <si>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</si>
  <si>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</si>
  <si>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</si>
  <si>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</si>
  <si>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</si>
  <si>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5.7.1</t>
  </si>
  <si>
    <t>5.7.2</t>
  </si>
  <si>
    <t>5.7.3</t>
  </si>
  <si>
    <t>5.7.4</t>
  </si>
  <si>
    <t>5.7.5</t>
  </si>
  <si>
    <t>5.7.6</t>
  </si>
  <si>
    <t>5.7.7</t>
  </si>
  <si>
    <t>5.7.8</t>
  </si>
  <si>
    <t>5.4.1</t>
  </si>
  <si>
    <t>5.4.2</t>
  </si>
  <si>
    <t>5.4.3</t>
  </si>
  <si>
    <t>5.4.4</t>
  </si>
  <si>
    <t>5.4.5</t>
  </si>
  <si>
    <t>5.4.6</t>
  </si>
  <si>
    <t>5.4.7</t>
  </si>
  <si>
    <t>5.4.8</t>
  </si>
  <si>
    <t>5.4.9</t>
  </si>
  <si>
    <t>5.5.1</t>
  </si>
  <si>
    <t>5.5.2</t>
  </si>
  <si>
    <t>5.5.3</t>
  </si>
  <si>
    <t>5.5.4</t>
  </si>
  <si>
    <t>5.5.5</t>
  </si>
  <si>
    <t>5.5.6</t>
  </si>
  <si>
    <t>5.5.7</t>
  </si>
  <si>
    <t>5.5.8</t>
  </si>
  <si>
    <t>5.5.9</t>
  </si>
  <si>
    <t>5.6.1</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</si>
  <si>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</si>
  <si>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</si>
  <si>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</si>
  <si>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</si>
  <si>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</si>
  <si>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</si>
  <si>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</si>
  <si>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</si>
  <si>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</si>
  <si>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</si>
  <si>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</si>
  <si>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</si>
  <si>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</si>
  <si>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</si>
  <si>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</si>
  <si>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</si>
  <si>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</si>
  <si>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</si>
  <si>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</si>
  <si>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</si>
  <si>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</si>
  <si>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</si>
  <si>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</si>
  <si>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</si>
  <si>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</si>
  <si>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</si>
  <si>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</si>
  <si>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</si>
  <si>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</si>
  <si>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</si>
  <si>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</si>
  <si>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</si>
  <si>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</si>
  <si>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</si>
  <si>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</si>
  <si>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</si>
  <si>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</si>
  <si>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</si>
  <si>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</si>
  <si>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</si>
  <si>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</si>
  <si>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</si>
  <si>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</si>
  <si>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</si>
  <si>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</si>
  <si>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</si>
  <si>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</si>
  <si>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</si>
  <si>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</si>
  <si>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</si>
  <si>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</si>
  <si>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</si>
  <si>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</si>
  <si>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</si>
  <si>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</si>
  <si>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</si>
  <si>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</si>
  <si>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</si>
  <si>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</si>
  <si>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</si>
  <si>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</si>
  <si>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</si>
  <si>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</si>
  <si>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</si>
  <si>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</si>
  <si>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</si>
  <si>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</si>
  <si>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</si>
  <si>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</si>
  <si>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</si>
  <si>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</si>
  <si>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</si>
  <si>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</si>
  <si>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</si>
  <si>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</si>
  <si>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</si>
  <si>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</si>
  <si>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</si>
  <si>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</si>
  <si>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</si>
  <si>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</si>
  <si>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</si>
  <si>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</si>
  <si>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</si>
  <si>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</si>
  <si>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</si>
  <si>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</si>
  <si>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</si>
  <si>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</si>
  <si>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</si>
  <si>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</si>
  <si>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</si>
  <si>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</si>
  <si>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5.2.10</t>
  </si>
  <si>
    <t>5.2.11</t>
  </si>
  <si>
    <t>5.2.12</t>
  </si>
  <si>
    <t>5.2.13</t>
  </si>
  <si>
    <t>5.2.14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</si>
  <si>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</si>
  <si>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</si>
  <si>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</si>
  <si>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</si>
  <si>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</si>
  <si>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</si>
  <si>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</si>
  <si>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</si>
  <si>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</si>
  <si>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</si>
  <si>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</si>
  <si>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</si>
  <si>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</si>
  <si>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</si>
  <si>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</si>
  <si>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</si>
  <si>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</si>
  <si>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</si>
  <si>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</si>
  <si>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</si>
  <si>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</si>
  <si>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</si>
  <si>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</si>
  <si>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</si>
  <si>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</si>
  <si>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</si>
  <si>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</si>
  <si>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</si>
  <si>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</si>
  <si>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</si>
  <si>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</si>
  <si>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</si>
  <si>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</si>
  <si>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</si>
  <si>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</si>
  <si>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</si>
  <si>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</si>
  <si>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</si>
  <si>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</si>
  <si>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</si>
  <si>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</si>
  <si>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</si>
  <si>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</si>
  <si>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</si>
  <si>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</si>
  <si>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</si>
  <si>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</si>
  <si>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</si>
  <si>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</si>
  <si>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</si>
  <si>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</si>
  <si>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</si>
  <si>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</si>
  <si>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</si>
  <si>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</si>
  <si>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</si>
  <si>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</si>
  <si>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</si>
  <si>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</si>
  <si>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</si>
  <si>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</si>
  <si>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</si>
  <si>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</si>
  <si>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</si>
  <si>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</si>
  <si>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</si>
  <si>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</si>
  <si>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</si>
  <si>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</si>
  <si>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</si>
  <si>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</si>
  <si>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</si>
  <si>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</si>
  <si>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</si>
  <si>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</si>
  <si>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</si>
  <si>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</si>
  <si>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</si>
  <si>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</si>
  <si>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</si>
  <si>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</si>
  <si>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</si>
  <si>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</si>
  <si>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</si>
  <si>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</si>
  <si>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</si>
  <si>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</si>
  <si>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</si>
  <si>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</si>
  <si>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</si>
  <si>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</si>
  <si>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</si>
  <si>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</si>
  <si>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</si>
  <si>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</si>
  <si>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</si>
  <si>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</si>
  <si>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</si>
  <si>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</si>
  <si>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</si>
  <si>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</si>
  <si>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</si>
  <si>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</si>
  <si>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5.2.15</t>
  </si>
  <si>
    <t>5.4.15</t>
  </si>
  <si>
    <t>5.5.15</t>
  </si>
  <si>
    <t>5.2.16</t>
  </si>
  <si>
    <t>5.4.16</t>
  </si>
  <si>
    <t>5.5.16</t>
  </si>
  <si>
    <t>5.4.17</t>
  </si>
  <si>
    <t>5.5.17</t>
  </si>
  <si>
    <t>5.4.18</t>
  </si>
  <si>
    <t>5.5.18</t>
  </si>
  <si>
    <t>5.4.19</t>
  </si>
  <si>
    <t>5.5.19</t>
  </si>
  <si>
    <t>5.4.20</t>
  </si>
  <si>
    <t>5.5.20</t>
  </si>
  <si>
    <t>5.4.21</t>
  </si>
  <si>
    <t>5.5.21</t>
  </si>
  <si>
    <t>5.4.22</t>
  </si>
  <si>
    <t>5.5.22</t>
  </si>
  <si>
    <t>5.4.23</t>
  </si>
  <si>
    <t>5.5.23</t>
  </si>
  <si>
    <t>5.4.24</t>
  </si>
  <si>
    <t>5.5.24</t>
  </si>
  <si>
    <t>5.4.25</t>
  </si>
  <si>
    <t>5.5.25</t>
  </si>
  <si>
    <t>5.4.26</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</si>
  <si>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</si>
  <si>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</si>
  <si>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</si>
  <si>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</si>
  <si>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</si>
  <si>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</si>
  <si>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</si>
  <si>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</si>
  <si>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</si>
  <si>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</si>
  <si>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</si>
  <si>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</si>
  <si>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</si>
  <si>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</si>
  <si>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</si>
  <si>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</si>
  <si>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</si>
  <si>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</si>
  <si>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</si>
  <si>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</si>
  <si>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</si>
  <si>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</si>
  <si>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</si>
  <si>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</si>
  <si>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</si>
  <si>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</si>
  <si>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</si>
  <si>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</si>
  <si>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</si>
  <si>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</si>
  <si>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</si>
  <si>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</si>
  <si>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</si>
  <si>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</si>
  <si>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</si>
  <si>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</si>
  <si>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</si>
  <si>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</si>
  <si>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PUBLICIDADE E PROPAGANDA</t>
  </si>
  <si>
    <t>MATERIAL DE USO E CONSUMO</t>
  </si>
  <si>
    <t>FÉRIAS</t>
  </si>
  <si>
    <t>13º SALARIO</t>
  </si>
  <si>
    <t>FGTS</t>
  </si>
  <si>
    <t>VALE TRANSPORTE</t>
  </si>
  <si>
    <t>Pago</t>
  </si>
  <si>
    <t>GLP 13 KG - à vista</t>
  </si>
  <si>
    <t>IPTU</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</si>
  <si>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</si>
  <si>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</si>
  <si>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</si>
  <si>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</si>
  <si>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</si>
  <si>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</si>
  <si>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</si>
  <si>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</si>
  <si>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</si>
  <si>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</si>
  <si>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</si>
  <si>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</si>
  <si>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</si>
  <si>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</si>
  <si>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</si>
  <si>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</si>
  <si>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</si>
  <si>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</si>
  <si>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</si>
  <si>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</si>
  <si>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</si>
  <si>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</si>
  <si>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</si>
  <si>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</si>
  <si>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</si>
  <si>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</si>
  <si>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</si>
  <si>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</si>
  <si>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</si>
  <si>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</si>
  <si>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</si>
  <si>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</si>
  <si>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</si>
  <si>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</si>
  <si>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</si>
  <si>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</si>
  <si>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</si>
  <si>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</si>
  <si>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</si>
  <si>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</si>
  <si>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</si>
  <si>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</si>
  <si>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</si>
  <si>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</si>
  <si>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</si>
  <si>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</si>
  <si>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</si>
  <si>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</si>
  <si>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</si>
  <si>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</si>
  <si>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</si>
  <si>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</si>
  <si>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</si>
  <si>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</si>
  <si>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</si>
  <si>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</si>
  <si>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</si>
  <si>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</si>
  <si>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</si>
  <si>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ICMS ST S/VENDAS</t>
  </si>
  <si>
    <t>DESPESAS BANCARIAS</t>
  </si>
  <si>
    <t>ORDENADOS E SALARIOS</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</si>
  <si>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</si>
  <si>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</si>
  <si>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</si>
  <si>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</si>
  <si>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</si>
  <si>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</si>
  <si>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</si>
  <si>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</si>
  <si>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</si>
  <si>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</si>
  <si>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</si>
  <si>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</si>
  <si>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</si>
  <si>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</si>
  <si>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</si>
  <si>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</si>
  <si>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</si>
  <si>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</si>
  <si>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</si>
  <si>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</si>
  <si>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</si>
  <si>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</si>
  <si>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</si>
  <si>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</si>
  <si>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</si>
  <si>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</si>
  <si>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</si>
  <si>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</si>
  <si>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</si>
  <si>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</si>
  <si>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</si>
  <si>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</si>
  <si>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</si>
  <si>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</si>
  <si>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</si>
  <si>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</si>
  <si>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</si>
  <si>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</si>
  <si>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</si>
  <si>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</si>
  <si>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</si>
  <si>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</si>
  <si>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</si>
  <si>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</si>
  <si>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</si>
  <si>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</si>
  <si>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</si>
  <si>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</si>
  <si>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</si>
  <si>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</si>
  <si>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</si>
  <si>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</si>
  <si>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</si>
  <si>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</si>
  <si>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</si>
  <si>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</si>
  <si>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</si>
  <si>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</si>
  <si>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</si>
  <si>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</si>
  <si>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</si>
  <si>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</si>
  <si>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</si>
  <si>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</si>
  <si>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</si>
  <si>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</si>
  <si>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</si>
  <si>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</si>
  <si>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</si>
  <si>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</si>
  <si>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</si>
  <si>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</si>
  <si>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</si>
  <si>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</si>
  <si>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</si>
  <si>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</si>
  <si>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</si>
  <si>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</si>
  <si>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</si>
  <si>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</si>
  <si>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</si>
  <si>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</si>
  <si>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</si>
  <si>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</si>
  <si>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</si>
  <si>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</si>
  <si>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</si>
  <si>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</si>
  <si>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</si>
  <si>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</si>
  <si>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</si>
  <si>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</si>
  <si>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</si>
  <si>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</si>
  <si>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</si>
  <si>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</si>
  <si>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</si>
  <si>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</si>
  <si>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</si>
  <si>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</si>
  <si>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</si>
  <si>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</si>
  <si>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</si>
  <si>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</si>
  <si>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</si>
  <si>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</si>
  <si>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</si>
  <si>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</si>
  <si>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</si>
  <si>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</si>
  <si>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</si>
  <si>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</si>
  <si>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</si>
  <si>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</si>
  <si>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</si>
  <si>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</si>
  <si>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</si>
  <si>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</si>
  <si>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</si>
  <si>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</si>
  <si>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</si>
  <si>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</si>
  <si>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</si>
  <si>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</si>
  <si>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</si>
  <si>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</si>
  <si>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</si>
  <si>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</si>
  <si>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</si>
  <si>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</si>
  <si>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</si>
  <si>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</si>
  <si>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</si>
  <si>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</si>
  <si>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</si>
  <si>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</si>
  <si>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</si>
  <si>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</si>
  <si>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</si>
  <si>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</si>
  <si>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</si>
  <si>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</si>
  <si>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</si>
  <si>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</si>
  <si>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</si>
  <si>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</si>
  <si>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</si>
  <si>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</si>
  <si>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</si>
  <si>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</si>
  <si>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</si>
  <si>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</si>
  <si>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</si>
  <si>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</si>
  <si>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</si>
  <si>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</si>
  <si>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</si>
  <si>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</si>
  <si>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</si>
  <si>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</si>
  <si>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</si>
  <si>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</si>
  <si>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</si>
  <si>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</si>
  <si>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</si>
  <si>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</si>
  <si>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</si>
  <si>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</si>
  <si>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</si>
  <si>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</si>
  <si>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</si>
  <si>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</si>
  <si>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</si>
  <si>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</si>
  <si>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</si>
  <si>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</si>
  <si>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</si>
  <si>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</si>
  <si>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</si>
  <si>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</si>
  <si>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</si>
  <si>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</si>
  <si>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</si>
  <si>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</si>
  <si>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</si>
  <si>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</si>
  <si>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</si>
  <si>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</si>
  <si>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</si>
  <si>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</si>
  <si>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</si>
  <si>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</si>
  <si>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</si>
  <si>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</si>
  <si>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</si>
  <si>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</si>
  <si>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</si>
  <si>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</si>
  <si>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</si>
  <si>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</si>
  <si>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</si>
  <si>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</si>
  <si>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</si>
  <si>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</si>
  <si>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</si>
  <si>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</si>
  <si>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</si>
  <si>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</si>
  <si>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</si>
  <si>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</si>
  <si>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</si>
  <si>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</si>
  <si>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</si>
  <si>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</si>
  <si>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</si>
  <si>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</si>
  <si>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</si>
  <si>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</si>
  <si>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</si>
  <si>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</si>
  <si>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</si>
  <si>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</si>
  <si>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</si>
  <si>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</si>
  <si>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</si>
  <si>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</si>
  <si>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</si>
  <si>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</si>
  <si>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</si>
  <si>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</si>
  <si>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</si>
  <si>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</si>
  <si>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</si>
  <si>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</si>
  <si>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</si>
  <si>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</si>
  <si>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</si>
  <si>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</si>
  <si>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</si>
  <si>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</si>
  <si>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</si>
  <si>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</si>
  <si>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</si>
  <si>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</si>
  <si>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</si>
  <si>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</si>
  <si>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</si>
  <si>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</si>
  <si>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</si>
  <si>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</si>
  <si>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</si>
  <si>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</si>
  <si>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</si>
  <si>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</si>
  <si>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</si>
  <si>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</si>
  <si>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</si>
  <si>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</si>
  <si>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</si>
  <si>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</si>
  <si>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</si>
  <si>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</si>
  <si>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</si>
  <si>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</si>
  <si>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</si>
  <si>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</si>
  <si>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</si>
  <si>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</si>
  <si>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</si>
  <si>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</si>
  <si>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</si>
  <si>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</si>
  <si>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</si>
  <si>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</si>
  <si>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</si>
  <si>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</si>
  <si>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</si>
  <si>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</si>
  <si>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</si>
  <si>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</si>
  <si>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</si>
  <si>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</si>
  <si>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</si>
  <si>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</si>
  <si>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</si>
  <si>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</si>
  <si>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</si>
  <si>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</si>
  <si>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</si>
  <si>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</si>
  <si>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</si>
  <si>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</si>
  <si>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</si>
  <si>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</si>
  <si>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</si>
  <si>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</si>
  <si>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</si>
  <si>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</si>
  <si>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</si>
  <si>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</si>
  <si>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</si>
  <si>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</si>
  <si>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</si>
  <si>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</si>
  <si>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</si>
  <si>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</si>
  <si>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</si>
  <si>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</si>
  <si>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</si>
  <si>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</si>
  <si>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</si>
  <si>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</si>
  <si>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</si>
  <si>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</si>
  <si>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</si>
  <si>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</si>
  <si>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</si>
  <si>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</si>
  <si>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</si>
  <si>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</si>
  <si>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</si>
  <si>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</si>
  <si>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</si>
  <si>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</si>
  <si>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</si>
  <si>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</si>
  <si>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</si>
  <si>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</si>
  <si>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</si>
  <si>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</si>
  <si>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</si>
  <si>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</si>
  <si>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</si>
  <si>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</si>
  <si>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</si>
  <si>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</si>
  <si>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</si>
  <si>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</si>
  <si>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</si>
  <si>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</si>
  <si>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</si>
  <si>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</si>
  <si>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</si>
  <si>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</si>
  <si>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</si>
  <si>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</si>
  <si>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</si>
  <si>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</si>
  <si>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</si>
  <si>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</si>
  <si>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</si>
  <si>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</si>
  <si>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</si>
  <si>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</si>
  <si>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</si>
  <si>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</si>
  <si>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</si>
  <si>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</si>
  <si>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</si>
  <si>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</si>
  <si>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</si>
  <si>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</si>
  <si>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</si>
  <si>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</si>
  <si>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</si>
  <si>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</si>
  <si>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</si>
  <si>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</si>
  <si>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</si>
  <si>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</si>
  <si>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</si>
  <si>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</si>
  <si>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</si>
  <si>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</si>
  <si>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</si>
  <si>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</si>
  <si>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</si>
  <si>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</si>
  <si>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</si>
  <si>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</si>
  <si>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</si>
  <si>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</si>
  <si>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</si>
  <si>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</si>
  <si>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</si>
  <si>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</si>
  <si>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</si>
  <si>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</si>
  <si>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</si>
  <si>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</si>
  <si>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</si>
  <si>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</si>
  <si>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</si>
  <si>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</si>
  <si>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</si>
  <si>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</si>
  <si>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</si>
  <si>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</si>
  <si>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</si>
  <si>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</si>
  <si>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</si>
  <si>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</si>
  <si>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</si>
  <si>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</si>
  <si>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</si>
  <si>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</si>
  <si>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</si>
  <si>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</si>
  <si>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</si>
  <si>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</si>
  <si>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</si>
  <si>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</si>
  <si>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</si>
  <si>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</si>
  <si>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</si>
  <si>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</si>
  <si>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</si>
  <si>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</si>
  <si>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</si>
  <si>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</si>
  <si>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</si>
  <si>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</si>
  <si>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</si>
  <si>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</si>
  <si>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</si>
  <si>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</si>
  <si>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</si>
  <si>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</si>
  <si>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</si>
  <si>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</si>
  <si>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</si>
  <si>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</si>
  <si>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</si>
  <si>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</si>
  <si>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</si>
  <si>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</si>
  <si>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</si>
  <si>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</si>
  <si>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</si>
  <si>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</si>
  <si>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</si>
  <si>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</si>
  <si>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</si>
  <si>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</si>
  <si>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</si>
  <si>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</si>
  <si>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</si>
  <si>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</si>
  <si>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</si>
  <si>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</si>
  <si>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</si>
  <si>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</si>
  <si>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</si>
  <si>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</si>
  <si>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</si>
  <si>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</si>
  <si>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</si>
  <si>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</si>
  <si>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</si>
  <si>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</si>
  <si>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</si>
  <si>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</si>
  <si>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</si>
  <si>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</si>
  <si>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</si>
  <si>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</si>
  <si>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</si>
  <si>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</si>
  <si>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</si>
  <si>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</si>
  <si>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</si>
  <si>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</si>
  <si>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</si>
  <si>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</si>
  <si>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</si>
  <si>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</si>
  <si>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</si>
  <si>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</si>
  <si>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</si>
  <si>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</si>
  <si>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</si>
  <si>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</si>
  <si>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</si>
  <si>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</si>
  <si>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</si>
  <si>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</si>
  <si>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</si>
  <si>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</si>
  <si>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</si>
  <si>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</si>
  <si>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</si>
  <si>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</si>
  <si>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</si>
  <si>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</si>
  <si>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</si>
  <si>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</si>
  <si>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</si>
  <si>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</si>
  <si>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</si>
  <si>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</si>
  <si>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</si>
  <si>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</si>
  <si>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</si>
  <si>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</si>
  <si>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</si>
  <si>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</si>
  <si>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</si>
  <si>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</si>
  <si>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</si>
  <si>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</si>
  <si>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</si>
  <si>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</si>
  <si>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</si>
  <si>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</si>
  <si>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</si>
  <si>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</si>
  <si>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</si>
  <si>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</si>
  <si>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</si>
  <si>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</si>
  <si>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</si>
  <si>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</si>
  <si>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</si>
  <si>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</si>
  <si>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</si>
  <si>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</si>
  <si>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</si>
  <si>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</si>
  <si>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</si>
  <si>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</si>
  <si>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</si>
  <si>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</si>
  <si>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</si>
  <si>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</si>
  <si>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</si>
  <si>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</si>
  <si>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</si>
  <si>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</si>
  <si>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</si>
  <si>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</si>
  <si>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</si>
  <si>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</si>
  <si>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</si>
  <si>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</si>
  <si>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</si>
  <si>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</si>
  <si>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</si>
  <si>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DESPESAS COM IMPOSTOS</t>
  </si>
  <si>
    <t>DESPESAS COM TERCEIROS</t>
  </si>
  <si>
    <t>RECEITAS</t>
  </si>
  <si>
    <t>RECEITAS COM PRODUTOS</t>
  </si>
  <si>
    <t>RECEITAS COM TERCEIROS</t>
  </si>
  <si>
    <t>DESPESAS;;</t>
  </si>
  <si>
    <t>RECEITAs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</si>
</sst>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3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4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5"/>
      <tableStyleElement type="headerRow" dxfId="644"/>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7" name="Gráfico 6" descr="Voltar">
          <a:extLst>
            <a:ext uri="{FF2B5EF4-FFF2-40B4-BE49-F238E27FC236}">
              <a16:creationId xmlns:a16="http://schemas.microsoft.com/office/drawing/2014/main" id="{053D10D7-9BC1-4424-8AE9-13B5C91246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8" name="CaixaDeTexto 7">
          <a:extLst>
            <a:ext uri="{FF2B5EF4-FFF2-40B4-BE49-F238E27FC236}">
              <a16:creationId xmlns:a16="http://schemas.microsoft.com/office/drawing/2014/main" id="{DBB03C4E-579F-4280-816B-4CF32E87A84F}"/>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 name="CaixaDeTexto 8">
          <a:extLst>
            <a:ext uri="{FF2B5EF4-FFF2-40B4-BE49-F238E27FC236}">
              <a16:creationId xmlns:a16="http://schemas.microsoft.com/office/drawing/2014/main" id="{6ED02D16-403E-4CF8-B197-319BE76E0DA4}"/>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10" name="Gráfico 9" descr="Voltar">
          <a:extLst>
            <a:ext uri="{FF2B5EF4-FFF2-40B4-BE49-F238E27FC236}">
              <a16:creationId xmlns:a16="http://schemas.microsoft.com/office/drawing/2014/main" id="{3523515F-EC37-448D-AEB1-8818184A36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14783" y="1132416"/>
          <a:ext cx="296334" cy="298451"/>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494781" y="1150571"/>
          <a:ext cx="2148876"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Manter</a:t>
          </a:r>
          <a:r>
            <a:rPr lang="pt-BR" sz="1100" b="1" baseline="0">
              <a:solidFill>
                <a:sysClr val="windowText" lastClr="000000"/>
              </a:solidFill>
            </a:rPr>
            <a:t> Dados </a:t>
          </a:r>
        </a:p>
        <a:p>
          <a:pPr algn="ctr"/>
          <a:r>
            <a:rPr lang="pt-BR" sz="1100" b="1" baseline="0">
              <a:solidFill>
                <a:sysClr val="windowText" lastClr="000000"/>
              </a:solidFill>
            </a:rPr>
            <a:t>na Nuvem</a:t>
          </a:r>
          <a:endParaRPr lang="pt-BR" sz="1100" b="1">
            <a:solidFill>
              <a:sysClr val="windowText" lastClr="000000"/>
            </a:solidFill>
          </a:endParaRP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sheetView>
  </sheetViews>
  <sheetFormatPr defaultColWidth="0" defaultRowHeight="15" zeroHeight="1" x14ac:dyDescent="0.25"/>
  <cols>
    <col min="1" max="1" width="27.140625" style="248"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6" customFormat="1" ht="111" customHeight="1" x14ac:dyDescent="0.25">
      <c r="A1" s="246"/>
      <c r="B1" s="18"/>
      <c r="C1" s="256"/>
      <c r="D1" s="256"/>
      <c r="E1" s="256"/>
      <c r="F1" s="256"/>
      <c r="G1" s="256"/>
      <c r="H1" s="256"/>
      <c r="I1" s="256"/>
      <c r="J1" s="256"/>
      <c r="K1" s="256"/>
      <c r="L1" s="256"/>
      <c r="M1" s="256"/>
      <c r="N1" s="256"/>
      <c r="O1" s="256"/>
      <c r="P1" s="256"/>
      <c r="Q1" s="256"/>
      <c r="R1" s="256"/>
      <c r="S1" s="18"/>
      <c r="T1" s="18"/>
      <c r="U1" s="18"/>
      <c r="V1" s="18"/>
      <c r="W1" s="18"/>
      <c r="X1" s="18"/>
      <c r="Y1" s="18"/>
      <c r="Z1" s="18"/>
    </row>
    <row r="2" spans="1:26" ht="35.25" hidden="1" customHeight="1" x14ac:dyDescent="0.25">
      <c r="A2" s="246"/>
      <c r="B2" s="20"/>
      <c r="S2" s="20"/>
      <c r="T2" s="20"/>
      <c r="U2" s="20"/>
      <c r="V2" s="20"/>
      <c r="W2" s="20"/>
      <c r="X2" s="20"/>
      <c r="Y2" s="20"/>
      <c r="Z2" s="20"/>
    </row>
    <row r="3" spans="1:26" ht="39" customHeight="1" x14ac:dyDescent="0.7">
      <c r="A3" s="246"/>
      <c r="B3" s="20"/>
      <c r="C3" s="264" t="s">
        <v>202</v>
      </c>
      <c r="D3" s="264"/>
      <c r="E3" s="264"/>
      <c r="F3" s="264"/>
      <c r="G3" s="264"/>
      <c r="H3" s="264"/>
      <c r="I3" s="264"/>
      <c r="J3" s="264"/>
      <c r="K3" s="264"/>
      <c r="L3" s="264"/>
      <c r="M3" s="264"/>
      <c r="N3" s="264"/>
      <c r="O3" s="264"/>
      <c r="P3" s="264"/>
      <c r="Q3" s="264"/>
      <c r="R3" s="264"/>
      <c r="S3" s="20"/>
      <c r="T3" s="20"/>
      <c r="U3" s="20"/>
      <c r="V3" s="20"/>
      <c r="W3" s="20"/>
      <c r="X3" s="20"/>
      <c r="Y3" s="20"/>
      <c r="Z3" s="20"/>
    </row>
    <row r="4" spans="1:26" ht="37.5" customHeight="1" x14ac:dyDescent="0.25">
      <c r="A4" s="246"/>
      <c r="B4" s="20"/>
      <c r="C4" s="257" t="s">
        <v>0</v>
      </c>
      <c r="D4" s="257"/>
      <c r="E4" s="257"/>
      <c r="F4" s="257"/>
      <c r="G4" s="257"/>
      <c r="H4" s="257"/>
      <c r="I4" s="257"/>
      <c r="J4" s="257"/>
      <c r="K4" s="257"/>
      <c r="L4" s="257"/>
      <c r="M4" s="257"/>
      <c r="N4" s="257"/>
      <c r="O4" s="257"/>
      <c r="P4" s="257"/>
      <c r="Q4" s="257"/>
      <c r="R4" s="257"/>
      <c r="S4" s="20"/>
      <c r="T4" s="20"/>
      <c r="U4" s="20"/>
      <c r="V4" s="20"/>
      <c r="W4" s="20"/>
      <c r="X4" s="20"/>
      <c r="Y4" s="20"/>
      <c r="Z4" s="20"/>
    </row>
    <row r="5" spans="1:26" ht="33.950000000000003" customHeight="1" x14ac:dyDescent="0.25">
      <c r="A5" s="246"/>
      <c r="B5" s="20"/>
      <c r="C5" s="260" t="s">
        <v>1</v>
      </c>
      <c r="D5" s="260"/>
      <c r="E5" s="260"/>
      <c r="F5" s="260"/>
      <c r="G5" s="260"/>
      <c r="H5" s="260"/>
      <c r="I5" s="260"/>
      <c r="J5" s="260"/>
      <c r="K5" s="260"/>
      <c r="L5" s="260"/>
      <c r="M5" s="260"/>
      <c r="N5" s="260"/>
      <c r="O5" s="260"/>
      <c r="P5" s="260"/>
      <c r="Q5" s="260"/>
      <c r="R5" s="260"/>
      <c r="S5" s="20"/>
      <c r="T5" s="20"/>
      <c r="U5" s="20"/>
      <c r="V5" s="20"/>
      <c r="W5" s="20"/>
      <c r="X5" s="20"/>
      <c r="Y5" s="20"/>
      <c r="Z5" s="20"/>
    </row>
    <row r="6" spans="1:26" ht="8.1" customHeight="1" x14ac:dyDescent="0.25">
      <c r="A6" s="246"/>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6"/>
      <c r="B7" s="20"/>
      <c r="C7" s="258">
        <v>1</v>
      </c>
      <c r="D7" s="20"/>
      <c r="E7" s="20"/>
      <c r="F7" s="20"/>
      <c r="G7" s="20"/>
      <c r="H7" s="259" t="s">
        <v>2</v>
      </c>
      <c r="I7" s="259"/>
      <c r="J7" s="259"/>
      <c r="K7" s="259"/>
      <c r="L7" s="259"/>
      <c r="M7" s="259"/>
      <c r="N7" s="259"/>
      <c r="O7" s="259"/>
      <c r="P7" s="259"/>
      <c r="Q7" s="259"/>
      <c r="R7" s="259"/>
      <c r="S7" s="20"/>
      <c r="T7" s="20"/>
      <c r="U7" s="20"/>
      <c r="V7" s="20"/>
      <c r="W7" s="20"/>
      <c r="X7" s="20"/>
      <c r="Y7" s="20"/>
      <c r="Z7" s="20"/>
    </row>
    <row r="8" spans="1:26" ht="33.75" customHeight="1" x14ac:dyDescent="0.25">
      <c r="A8" s="246"/>
      <c r="B8" s="20"/>
      <c r="C8" s="258"/>
      <c r="D8" s="20"/>
      <c r="E8" s="20"/>
      <c r="F8" s="20"/>
      <c r="G8" s="20"/>
      <c r="H8" s="257" t="s">
        <v>146</v>
      </c>
      <c r="I8" s="257"/>
      <c r="J8" s="257"/>
      <c r="K8" s="257"/>
      <c r="L8" s="257"/>
      <c r="M8" s="257"/>
      <c r="N8" s="257"/>
      <c r="O8" s="257"/>
      <c r="P8" s="257"/>
      <c r="Q8" s="257"/>
      <c r="R8" s="257"/>
      <c r="S8" s="20"/>
      <c r="T8" s="20"/>
      <c r="U8" s="20"/>
      <c r="V8" s="20"/>
      <c r="W8" s="20"/>
      <c r="X8" s="20"/>
      <c r="Y8" s="20"/>
      <c r="Z8" s="20"/>
    </row>
    <row r="9" spans="1:26" ht="17.100000000000001" customHeight="1" x14ac:dyDescent="0.25">
      <c r="A9" s="246"/>
      <c r="B9" s="20"/>
      <c r="C9" s="258"/>
      <c r="D9" s="20"/>
      <c r="E9" s="20"/>
      <c r="F9" s="20"/>
      <c r="G9" s="20"/>
      <c r="H9" s="261"/>
      <c r="I9" s="261"/>
      <c r="J9" s="261"/>
      <c r="K9" s="20"/>
      <c r="L9" s="20"/>
      <c r="M9" s="20"/>
      <c r="N9" s="20"/>
      <c r="O9" s="20"/>
      <c r="P9" s="20"/>
      <c r="Q9" s="20"/>
      <c r="R9" s="20"/>
      <c r="S9" s="20"/>
      <c r="T9" s="20"/>
      <c r="U9" s="20"/>
      <c r="V9" s="20"/>
      <c r="W9" s="20"/>
      <c r="X9" s="20"/>
      <c r="Y9" s="20"/>
      <c r="Z9" s="20"/>
    </row>
    <row r="10" spans="1:26" ht="12" customHeight="1" x14ac:dyDescent="0.25">
      <c r="A10" s="246"/>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6"/>
      <c r="B11" s="20"/>
      <c r="C11" s="258">
        <v>2</v>
      </c>
      <c r="D11" s="20"/>
      <c r="E11" s="20"/>
      <c r="F11" s="20"/>
      <c r="G11" s="20"/>
      <c r="H11" s="267" t="s">
        <v>147</v>
      </c>
      <c r="I11" s="267"/>
      <c r="J11" s="267"/>
      <c r="K11" s="267"/>
      <c r="L11" s="267"/>
      <c r="M11" s="267"/>
      <c r="N11" s="267"/>
      <c r="O11" s="267"/>
      <c r="P11" s="267"/>
      <c r="Q11" s="267"/>
      <c r="R11" s="267"/>
      <c r="S11" s="20"/>
      <c r="T11" s="20"/>
      <c r="U11" s="20"/>
      <c r="V11" s="20"/>
      <c r="W11" s="20"/>
      <c r="X11" s="20"/>
      <c r="Y11" s="20"/>
      <c r="Z11" s="20"/>
    </row>
    <row r="12" spans="1:26" ht="33.75" customHeight="1" x14ac:dyDescent="0.25">
      <c r="A12" s="246"/>
      <c r="B12" s="20"/>
      <c r="C12" s="258"/>
      <c r="D12" s="20"/>
      <c r="E12" s="20"/>
      <c r="F12" s="20"/>
      <c r="G12" s="20"/>
      <c r="H12" s="257" t="s">
        <v>18</v>
      </c>
      <c r="I12" s="257"/>
      <c r="J12" s="257"/>
      <c r="K12" s="257"/>
      <c r="L12" s="257"/>
      <c r="M12" s="257"/>
      <c r="N12" s="257"/>
      <c r="O12" s="257"/>
      <c r="P12" s="257"/>
      <c r="Q12" s="257"/>
      <c r="R12" s="257"/>
      <c r="S12" s="20"/>
      <c r="T12" s="20"/>
      <c r="U12" s="20"/>
      <c r="V12" s="20"/>
      <c r="W12" s="20"/>
      <c r="X12" s="20"/>
      <c r="Y12" s="20"/>
      <c r="Z12" s="20"/>
    </row>
    <row r="13" spans="1:26" ht="17.100000000000001" customHeight="1" x14ac:dyDescent="0.25">
      <c r="A13" s="246"/>
      <c r="B13" s="20"/>
      <c r="C13" s="258"/>
      <c r="D13" s="20"/>
      <c r="E13" s="20"/>
      <c r="F13" s="20"/>
      <c r="G13" s="20"/>
      <c r="H13" s="261"/>
      <c r="I13" s="261"/>
      <c r="J13" s="261"/>
      <c r="K13" s="20"/>
      <c r="L13" s="20"/>
      <c r="M13" s="20"/>
      <c r="N13" s="20"/>
      <c r="O13" s="20"/>
      <c r="P13" s="20"/>
      <c r="Q13" s="20"/>
      <c r="R13" s="20"/>
      <c r="S13" s="20"/>
      <c r="T13" s="20"/>
      <c r="U13" s="20"/>
      <c r="V13" s="20"/>
      <c r="W13" s="20"/>
      <c r="X13" s="20"/>
      <c r="Y13" s="20"/>
      <c r="Z13" s="20"/>
    </row>
    <row r="14" spans="1:26" ht="12" customHeight="1" x14ac:dyDescent="0.35">
      <c r="A14" s="246"/>
      <c r="B14" s="20"/>
      <c r="C14" s="215"/>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6"/>
      <c r="B15" s="20"/>
      <c r="C15" s="258">
        <v>3</v>
      </c>
      <c r="D15" s="20"/>
      <c r="E15" s="20"/>
      <c r="F15" s="20"/>
      <c r="G15" s="20"/>
      <c r="H15" s="259" t="s">
        <v>3</v>
      </c>
      <c r="I15" s="259"/>
      <c r="J15" s="259"/>
      <c r="K15" s="259"/>
      <c r="L15" s="259"/>
      <c r="M15" s="259"/>
      <c r="N15" s="259"/>
      <c r="O15" s="259"/>
      <c r="P15" s="259"/>
      <c r="Q15" s="259"/>
      <c r="R15" s="259"/>
      <c r="S15" s="20"/>
      <c r="T15" s="20"/>
      <c r="U15" s="20"/>
      <c r="V15" s="20"/>
      <c r="W15" s="20"/>
      <c r="X15" s="20"/>
      <c r="Y15" s="20"/>
      <c r="Z15" s="20"/>
    </row>
    <row r="16" spans="1:26" ht="33.75" customHeight="1" x14ac:dyDescent="0.25">
      <c r="A16" s="246"/>
      <c r="B16" s="20"/>
      <c r="C16" s="258"/>
      <c r="D16" s="20"/>
      <c r="E16" s="20"/>
      <c r="F16" s="20"/>
      <c r="G16" s="20"/>
      <c r="H16" s="257" t="s">
        <v>148</v>
      </c>
      <c r="I16" s="257"/>
      <c r="J16" s="257"/>
      <c r="K16" s="257"/>
      <c r="L16" s="257"/>
      <c r="M16" s="257"/>
      <c r="N16" s="257"/>
      <c r="O16" s="257"/>
      <c r="P16" s="257"/>
      <c r="Q16" s="257"/>
      <c r="R16" s="257"/>
      <c r="S16" s="20"/>
      <c r="T16" s="20"/>
      <c r="U16" s="20"/>
      <c r="V16" s="20"/>
      <c r="W16" s="20"/>
      <c r="X16" s="20"/>
      <c r="Y16" s="20"/>
      <c r="Z16" s="20"/>
    </row>
    <row r="17" spans="1:26" ht="17.100000000000001" customHeight="1" x14ac:dyDescent="0.25">
      <c r="A17" s="246"/>
      <c r="B17" s="20"/>
      <c r="C17" s="258"/>
      <c r="D17" s="20"/>
      <c r="E17" s="20"/>
      <c r="F17" s="20"/>
      <c r="G17" s="20"/>
      <c r="H17" s="261"/>
      <c r="I17" s="261"/>
      <c r="J17" s="261"/>
      <c r="K17" s="20"/>
      <c r="L17" s="20"/>
      <c r="M17" s="20"/>
      <c r="N17" s="20"/>
      <c r="O17" s="20"/>
      <c r="P17" s="20"/>
      <c r="Q17" s="20"/>
      <c r="R17" s="20"/>
      <c r="S17" s="20"/>
      <c r="T17" s="20"/>
      <c r="U17" s="20"/>
      <c r="V17" s="20"/>
      <c r="W17" s="20"/>
      <c r="X17" s="20"/>
      <c r="Y17" s="20"/>
      <c r="Z17" s="20"/>
    </row>
    <row r="18" spans="1:26" ht="12" customHeight="1" x14ac:dyDescent="0.35">
      <c r="A18" s="246"/>
      <c r="B18" s="20"/>
      <c r="C18" s="215"/>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6"/>
      <c r="B19" s="20"/>
      <c r="C19" s="258">
        <v>4</v>
      </c>
      <c r="D19" s="20"/>
      <c r="E19" s="20"/>
      <c r="F19" s="20"/>
      <c r="G19" s="20"/>
      <c r="H19" s="259" t="s">
        <v>4</v>
      </c>
      <c r="I19" s="259"/>
      <c r="J19" s="259"/>
      <c r="K19" s="259"/>
      <c r="L19" s="259"/>
      <c r="M19" s="259"/>
      <c r="N19" s="259"/>
      <c r="O19" s="259"/>
      <c r="P19" s="259"/>
      <c r="Q19" s="259"/>
      <c r="R19" s="259"/>
      <c r="S19" s="20"/>
      <c r="T19" s="20"/>
      <c r="U19" s="20"/>
      <c r="V19" s="20"/>
      <c r="W19" s="20"/>
      <c r="X19" s="20"/>
      <c r="Y19" s="20"/>
      <c r="Z19" s="20"/>
    </row>
    <row r="20" spans="1:26" ht="33.75" customHeight="1" x14ac:dyDescent="0.25">
      <c r="A20" s="246"/>
      <c r="B20" s="20"/>
      <c r="C20" s="258"/>
      <c r="D20" s="20"/>
      <c r="E20" s="20"/>
      <c r="F20" s="20"/>
      <c r="G20" s="20"/>
      <c r="H20" s="257" t="s">
        <v>5</v>
      </c>
      <c r="I20" s="257"/>
      <c r="J20" s="257"/>
      <c r="K20" s="257"/>
      <c r="L20" s="257"/>
      <c r="M20" s="257"/>
      <c r="N20" s="257"/>
      <c r="O20" s="257"/>
      <c r="P20" s="257"/>
      <c r="Q20" s="257"/>
      <c r="R20" s="257"/>
      <c r="S20" s="20"/>
      <c r="T20" s="20"/>
      <c r="U20" s="20"/>
      <c r="V20" s="20"/>
      <c r="W20" s="20"/>
      <c r="X20" s="20"/>
      <c r="Y20" s="20"/>
      <c r="Z20" s="20"/>
    </row>
    <row r="21" spans="1:26" ht="17.100000000000001" customHeight="1" x14ac:dyDescent="0.25">
      <c r="A21" s="246"/>
      <c r="B21" s="20"/>
      <c r="C21" s="258"/>
      <c r="D21" s="20"/>
      <c r="E21" s="20"/>
      <c r="F21" s="20"/>
      <c r="G21" s="20"/>
      <c r="H21" s="261"/>
      <c r="I21" s="261"/>
      <c r="J21" s="261"/>
      <c r="K21" s="20"/>
      <c r="L21" s="20"/>
      <c r="M21" s="20"/>
      <c r="N21" s="20"/>
      <c r="O21" s="20"/>
      <c r="P21" s="20"/>
      <c r="Q21" s="20"/>
      <c r="R21" s="20"/>
      <c r="S21" s="20"/>
      <c r="T21" s="20"/>
      <c r="U21" s="20"/>
      <c r="V21" s="20"/>
      <c r="W21" s="20"/>
      <c r="X21" s="20"/>
      <c r="Y21" s="20"/>
      <c r="Z21" s="20"/>
    </row>
    <row r="22" spans="1:26" ht="12" customHeight="1" x14ac:dyDescent="0.35">
      <c r="A22" s="247"/>
      <c r="C22" s="55"/>
    </row>
    <row r="23" spans="1:26" ht="17.100000000000001" customHeight="1" x14ac:dyDescent="0.25">
      <c r="A23" s="247"/>
      <c r="C23" s="265">
        <v>5</v>
      </c>
      <c r="H23" s="266" t="s">
        <v>6</v>
      </c>
      <c r="I23" s="266"/>
      <c r="J23" s="266"/>
      <c r="K23" s="266"/>
      <c r="L23" s="266"/>
      <c r="M23" s="266"/>
      <c r="N23" s="266"/>
      <c r="O23" s="266"/>
      <c r="P23" s="266"/>
      <c r="Q23" s="266"/>
      <c r="R23" s="266"/>
    </row>
    <row r="24" spans="1:26" ht="33.75" customHeight="1" x14ac:dyDescent="0.25">
      <c r="A24" s="247"/>
      <c r="C24" s="265"/>
      <c r="H24" s="263" t="s">
        <v>7</v>
      </c>
      <c r="I24" s="263"/>
      <c r="J24" s="263"/>
      <c r="K24" s="263"/>
      <c r="L24" s="263"/>
      <c r="M24" s="263"/>
      <c r="N24" s="263"/>
      <c r="O24" s="263"/>
      <c r="P24" s="263"/>
      <c r="Q24" s="263"/>
      <c r="R24" s="263"/>
    </row>
    <row r="25" spans="1:26" ht="17.100000000000001" customHeight="1" x14ac:dyDescent="0.25">
      <c r="A25" s="247"/>
      <c r="C25" s="265"/>
      <c r="H25" s="262"/>
      <c r="I25" s="262"/>
      <c r="J25" s="262"/>
    </row>
    <row r="26" spans="1:26" ht="12" customHeight="1" x14ac:dyDescent="0.35">
      <c r="A26" s="247"/>
      <c r="C26" s="55"/>
    </row>
    <row r="27" spans="1:26" ht="17.100000000000001" customHeight="1" x14ac:dyDescent="0.25">
      <c r="A27" s="247"/>
      <c r="C27" s="265">
        <v>6</v>
      </c>
      <c r="H27" s="266" t="s">
        <v>8</v>
      </c>
      <c r="I27" s="266"/>
      <c r="J27" s="266"/>
      <c r="K27" s="266"/>
      <c r="L27" s="266"/>
      <c r="M27" s="266"/>
      <c r="N27" s="266"/>
      <c r="O27" s="266"/>
      <c r="P27" s="266"/>
      <c r="Q27" s="266"/>
      <c r="R27" s="266"/>
    </row>
    <row r="28" spans="1:26" ht="33.75" customHeight="1" x14ac:dyDescent="0.25">
      <c r="A28" s="247"/>
      <c r="C28" s="265"/>
      <c r="H28" s="263" t="s">
        <v>9</v>
      </c>
      <c r="I28" s="263"/>
      <c r="J28" s="263"/>
      <c r="K28" s="263"/>
      <c r="L28" s="263"/>
      <c r="M28" s="263"/>
      <c r="N28" s="263"/>
      <c r="O28" s="263"/>
      <c r="P28" s="263"/>
      <c r="Q28" s="263"/>
      <c r="R28" s="263"/>
    </row>
    <row r="29" spans="1:26" ht="17.100000000000001" customHeight="1" x14ac:dyDescent="0.25">
      <c r="A29" s="247"/>
      <c r="C29" s="265"/>
      <c r="H29" s="262"/>
      <c r="I29" s="262"/>
      <c r="J29" s="262"/>
    </row>
    <row r="30" spans="1:26" ht="12" customHeight="1" x14ac:dyDescent="0.35">
      <c r="A30" s="247"/>
      <c r="C30" s="55"/>
    </row>
    <row r="31" spans="1:26" ht="17.100000000000001" customHeight="1" x14ac:dyDescent="0.25">
      <c r="A31" s="247"/>
      <c r="C31" s="265">
        <v>7</v>
      </c>
      <c r="H31" s="266" t="s">
        <v>255</v>
      </c>
      <c r="I31" s="266"/>
      <c r="J31" s="266"/>
      <c r="K31" s="266"/>
      <c r="L31" s="266"/>
      <c r="M31" s="266"/>
      <c r="N31" s="266"/>
      <c r="O31" s="266"/>
      <c r="P31" s="266"/>
      <c r="Q31" s="266"/>
      <c r="R31" s="266"/>
    </row>
    <row r="32" spans="1:26" ht="33.75" customHeight="1" x14ac:dyDescent="0.25">
      <c r="A32" s="247"/>
      <c r="C32" s="265"/>
      <c r="H32" s="263" t="s">
        <v>256</v>
      </c>
      <c r="I32" s="263"/>
      <c r="J32" s="263"/>
      <c r="K32" s="263"/>
      <c r="L32" s="263"/>
      <c r="M32" s="263"/>
      <c r="N32" s="263"/>
      <c r="O32" s="263"/>
      <c r="P32" s="263"/>
      <c r="Q32" s="263"/>
      <c r="R32" s="263"/>
    </row>
    <row r="33" spans="1:10" ht="17.100000000000001" customHeight="1" x14ac:dyDescent="0.25">
      <c r="A33" s="247"/>
      <c r="C33" s="265"/>
      <c r="H33" s="262"/>
      <c r="I33" s="262"/>
      <c r="J33" s="262"/>
    </row>
    <row r="34" spans="1:10" ht="33.950000000000003" customHeight="1" x14ac:dyDescent="0.25">
      <c r="A34" s="247"/>
    </row>
    <row r="35" spans="1:10" ht="33.950000000000003" customHeight="1" x14ac:dyDescent="0.25">
      <c r="A35" s="247"/>
    </row>
    <row r="36" spans="1:10" ht="33.950000000000003" customHeight="1" x14ac:dyDescent="0.25">
      <c r="A36" s="247"/>
    </row>
    <row r="37" spans="1:10" ht="33.950000000000003" customHeight="1" x14ac:dyDescent="0.25">
      <c r="A37" s="247"/>
    </row>
    <row r="38" spans="1:10" ht="33.950000000000003" customHeight="1" x14ac:dyDescent="0.25">
      <c r="A38" s="247"/>
    </row>
    <row r="39" spans="1:10" ht="33.950000000000003" customHeight="1" x14ac:dyDescent="0.25">
      <c r="A39" s="247"/>
    </row>
    <row r="40" spans="1:10" ht="33.950000000000003" customHeight="1" x14ac:dyDescent="0.25">
      <c r="A40" s="247"/>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249" customWidth="1"/>
    <col min="2" max="2" width="8.7109375" style="20" hidden="1" customWidth="1"/>
    <col min="3" max="3" width="14.85546875" style="20" customWidth="1"/>
    <col min="4" max="5" width="30.85546875" style="97" customWidth="1"/>
    <col min="6" max="6" width="3.7109375" style="20" customWidth="1"/>
    <col min="7" max="7" width="14.42578125" style="20" customWidth="1"/>
    <col min="8" max="9" width="30.85546875" style="20" customWidth="1"/>
    <col min="10" max="10" width="3.7109375" style="20" customWidth="1"/>
    <col min="11" max="11" width="14.42578125" style="20" customWidth="1"/>
    <col min="12" max="12" width="30.85546875" style="20" customWidth="1"/>
    <col min="13" max="13" width="29.28515625" style="97" customWidth="1"/>
    <col min="14" max="15" width="8.85546875" style="97" customWidth="1"/>
    <col min="16" max="16" width="85.42578125" style="127" customWidth="1"/>
    <col min="17" max="19" width="8.85546875" style="127" customWidth="1"/>
    <col min="20" max="20" width="8.85546875" style="97" customWidth="1"/>
    <col min="21" max="24" width="8.85546875" style="20" customWidth="1"/>
    <col min="25" max="16384" width="8.85546875" style="20" hidden="1"/>
  </cols>
  <sheetData>
    <row r="1" spans="1:20" s="18" customFormat="1" ht="111" customHeight="1" x14ac:dyDescent="0.35">
      <c r="A1" s="247"/>
      <c r="C1" s="268" t="s">
        <v>899</v>
      </c>
      <c r="D1" s="268"/>
      <c r="E1" s="268"/>
      <c r="F1" s="268"/>
      <c r="G1" s="268"/>
      <c r="H1" s="268"/>
      <c r="I1" s="268"/>
      <c r="J1" s="268"/>
      <c r="K1" s="268"/>
      <c r="L1" s="268"/>
      <c r="M1" s="268"/>
      <c r="N1" s="93"/>
      <c r="O1" s="93"/>
      <c r="P1" s="89"/>
      <c r="Q1" s="89"/>
      <c r="R1" s="89"/>
      <c r="S1" s="89"/>
      <c r="T1" s="93"/>
    </row>
    <row r="2" spans="1:20" s="18" customFormat="1" ht="16.5" hidden="1" customHeight="1" x14ac:dyDescent="0.25">
      <c r="A2" s="247"/>
      <c r="C2" s="19"/>
      <c r="D2" s="19"/>
      <c r="E2" s="19"/>
      <c r="F2" s="19"/>
      <c r="G2" s="19"/>
      <c r="H2" s="19"/>
      <c r="I2" s="19"/>
      <c r="J2" s="19"/>
      <c r="K2" s="19"/>
      <c r="L2" s="19"/>
      <c r="M2" s="98"/>
      <c r="N2" s="98"/>
      <c r="O2" s="98"/>
      <c r="P2" s="94"/>
      <c r="Q2" s="94"/>
      <c r="R2" s="94"/>
      <c r="S2" s="89"/>
      <c r="T2" s="93"/>
    </row>
    <row r="3" spans="1:20" ht="39" customHeight="1" thickBot="1" x14ac:dyDescent="0.3">
      <c r="A3" s="247"/>
      <c r="D3" s="20"/>
      <c r="E3" s="20"/>
      <c r="P3" s="66"/>
    </row>
    <row r="4" spans="1:20" ht="24.75" customHeight="1" thickTop="1" thickBot="1" x14ac:dyDescent="0.3">
      <c r="A4" s="247"/>
      <c r="C4" s="164" t="s">
        <v>28</v>
      </c>
      <c r="D4" s="165" t="s">
        <v>429</v>
      </c>
      <c r="E4" s="166" t="s">
        <v>455</v>
      </c>
      <c r="F4" s="21"/>
      <c r="G4" s="164" t="s">
        <v>29</v>
      </c>
      <c r="H4" s="165" t="s">
        <v>432</v>
      </c>
      <c r="I4" s="166" t="s">
        <v>455</v>
      </c>
      <c r="J4" s="21"/>
      <c r="K4" s="164" t="s">
        <v>30</v>
      </c>
      <c r="L4" s="165" t="s">
        <v>433</v>
      </c>
      <c r="M4" s="166" t="s">
        <v>455</v>
      </c>
      <c r="P4" s="112" t="str">
        <f>D4</f>
        <v>RECEITAS COM PRODUTO</v>
      </c>
      <c r="Q4" s="112" t="s">
        <v>274</v>
      </c>
    </row>
    <row r="5" spans="1:20" ht="19.5" customHeight="1" thickTop="1" thickBot="1" x14ac:dyDescent="0.3">
      <c r="A5" s="247"/>
      <c r="C5" s="22" t="s">
        <v>31</v>
      </c>
      <c r="D5" s="23" t="s">
        <v>517</v>
      </c>
      <c r="E5" s="23" t="s">
        <v>91</v>
      </c>
      <c r="F5" s="21"/>
      <c r="G5" s="22" t="s">
        <v>36</v>
      </c>
      <c r="H5" s="129" t="s">
        <v>518</v>
      </c>
      <c r="I5" s="129" t="s">
        <v>895</v>
      </c>
      <c r="J5" s="21"/>
      <c r="K5" s="22" t="s">
        <v>37</v>
      </c>
      <c r="L5" s="23" t="s">
        <v>519</v>
      </c>
      <c r="M5" s="129" t="s">
        <v>895</v>
      </c>
      <c r="P5" s="112" t="str">
        <f>H4</f>
        <v>RECEITAS COM SERVIÇOS</v>
      </c>
      <c r="Q5" s="112" t="s">
        <v>275</v>
      </c>
    </row>
    <row r="6" spans="1:20" ht="19.5" customHeight="1" thickTop="1" thickBot="1" x14ac:dyDescent="0.3">
      <c r="A6" s="247"/>
      <c r="C6" s="22" t="s">
        <v>32</v>
      </c>
      <c r="D6" s="23" t="s">
        <v>520</v>
      </c>
      <c r="E6" s="23" t="s">
        <v>895</v>
      </c>
      <c r="F6" s="21"/>
      <c r="G6" s="22"/>
      <c r="H6" s="129"/>
      <c r="I6" s="129"/>
      <c r="J6" s="21"/>
      <c r="K6" s="22" t="s">
        <v>38</v>
      </c>
      <c r="L6" s="23" t="s">
        <v>521</v>
      </c>
      <c r="M6" s="129" t="s">
        <v>895</v>
      </c>
      <c r="P6" s="112" t="str">
        <f>L4</f>
        <v>RECEITAS NÃO OPERACIONAIS</v>
      </c>
      <c r="Q6" s="112" t="s">
        <v>276</v>
      </c>
    </row>
    <row r="7" spans="1:20" ht="19.5" customHeight="1" thickTop="1" thickBot="1" x14ac:dyDescent="0.3">
      <c r="A7" s="247"/>
      <c r="C7" s="22" t="s">
        <v>33</v>
      </c>
      <c r="D7" s="129" t="s">
        <v>522</v>
      </c>
      <c r="E7" s="23" t="s">
        <v>895</v>
      </c>
      <c r="F7" s="21"/>
      <c r="G7" s="22"/>
      <c r="H7" s="129"/>
      <c r="I7" s="129"/>
      <c r="J7" s="21"/>
      <c r="K7" s="22"/>
      <c r="L7" s="23"/>
      <c r="M7" s="129"/>
      <c r="P7" s="112" t="str">
        <f>'PC Despesas'!$D$4</f>
        <v>DESPESAS COM PRODUTOS</v>
      </c>
      <c r="Q7" s="112" t="s">
        <v>277</v>
      </c>
    </row>
    <row r="8" spans="1:20" ht="19.5" customHeight="1" thickTop="1" thickBot="1" x14ac:dyDescent="0.3">
      <c r="A8" s="247"/>
      <c r="C8" s="22" t="s">
        <v>34</v>
      </c>
      <c r="D8" s="129" t="s">
        <v>523</v>
      </c>
      <c r="E8" s="23" t="s">
        <v>91</v>
      </c>
      <c r="F8" s="21"/>
      <c r="G8" s="22"/>
      <c r="H8" s="129"/>
      <c r="I8" s="129"/>
      <c r="J8" s="21"/>
      <c r="K8" s="22"/>
      <c r="L8" s="23"/>
      <c r="M8" s="129"/>
      <c r="P8" s="112" t="str">
        <f>'PC Despesas'!$G$4</f>
        <v>DESPESAS COM SERVIÇOS</v>
      </c>
      <c r="Q8" s="112" t="s">
        <v>278</v>
      </c>
    </row>
    <row r="9" spans="1:20" ht="19.5" customHeight="1" thickTop="1" thickBot="1" x14ac:dyDescent="0.3">
      <c r="A9" s="247"/>
      <c r="C9" s="22" t="s">
        <v>35</v>
      </c>
      <c r="D9" s="129" t="s">
        <v>524</v>
      </c>
      <c r="E9" s="23" t="s">
        <v>91</v>
      </c>
      <c r="F9" s="21"/>
      <c r="G9" s="22"/>
      <c r="H9" s="129"/>
      <c r="I9" s="129"/>
      <c r="J9" s="21"/>
      <c r="K9" s="22"/>
      <c r="L9" s="23"/>
      <c r="M9" s="129"/>
      <c r="P9" s="112" t="str">
        <f>'PC Despesas'!$J$4</f>
        <v>DESPESAS NÃO OPERACIONAIS</v>
      </c>
      <c r="Q9" s="112" t="s">
        <v>279</v>
      </c>
    </row>
    <row r="10" spans="1:20" ht="19.5" customHeight="1" thickTop="1" thickBot="1" x14ac:dyDescent="0.3">
      <c r="A10" s="247"/>
      <c r="C10" s="22"/>
      <c r="D10" s="23"/>
      <c r="E10" s="23"/>
      <c r="F10" s="21"/>
      <c r="G10" s="22"/>
      <c r="H10" s="23"/>
      <c r="I10" s="23"/>
      <c r="J10" s="21"/>
      <c r="K10" s="22"/>
      <c r="L10" s="23"/>
      <c r="M10" s="23"/>
      <c r="P10" s="112" t="str">
        <f>'PC Despesas'!$M$4</f>
        <v>DESPESAS COM RH</v>
      </c>
      <c r="Q10" s="112" t="s">
        <v>280</v>
      </c>
    </row>
    <row r="11" spans="1:20" ht="19.5" customHeight="1" thickTop="1" thickBot="1" x14ac:dyDescent="0.3">
      <c r="A11" s="247"/>
      <c r="C11" s="22"/>
      <c r="D11" s="23"/>
      <c r="E11" s="23"/>
      <c r="F11" s="21"/>
      <c r="G11" s="22"/>
      <c r="H11" s="23"/>
      <c r="I11" s="23"/>
      <c r="J11" s="21"/>
      <c r="K11" s="22"/>
      <c r="L11" s="23"/>
      <c r="M11" s="23"/>
      <c r="P11" s="112" t="str">
        <f>'PC Despesas'!$P$4</f>
        <v>DESPESAS OPERACIONAIS</v>
      </c>
      <c r="Q11" s="112" t="s">
        <v>281</v>
      </c>
    </row>
    <row r="12" spans="1:20" ht="19.5" customHeight="1" thickTop="1" thickBot="1" x14ac:dyDescent="0.3">
      <c r="A12" s="247"/>
      <c r="C12" s="22"/>
      <c r="D12" s="23"/>
      <c r="E12" s="23"/>
      <c r="F12" s="21"/>
      <c r="G12" s="22"/>
      <c r="H12" s="23"/>
      <c r="I12" s="23"/>
      <c r="J12" s="21"/>
      <c r="K12" s="22"/>
      <c r="L12" s="23"/>
      <c r="M12" s="23"/>
      <c r="P12" s="112" t="str">
        <f>'PC Despesas'!$S$4</f>
        <v>DESPESAS DE MARKETING</v>
      </c>
      <c r="Q12" s="112" t="s">
        <v>282</v>
      </c>
    </row>
    <row r="13" spans="1:20" ht="19.5" customHeight="1" thickTop="1" thickBot="1" x14ac:dyDescent="0.3">
      <c r="A13" s="247"/>
      <c r="C13" s="22"/>
      <c r="D13" s="23"/>
      <c r="E13" s="23"/>
      <c r="F13" s="21"/>
      <c r="G13" s="22"/>
      <c r="H13" s="23"/>
      <c r="I13" s="23"/>
      <c r="J13" s="21"/>
      <c r="K13" s="22"/>
      <c r="L13" s="23"/>
      <c r="M13" s="23"/>
      <c r="P13" s="112" t="str">
        <f>'PC Despesas'!$V$4</f>
        <v>IMPOSTOS</v>
      </c>
      <c r="Q13" s="112" t="s">
        <v>47</v>
      </c>
    </row>
    <row r="14" spans="1:20" ht="19.5" customHeight="1" thickTop="1" thickBot="1" x14ac:dyDescent="0.3">
      <c r="A14" s="247"/>
      <c r="C14" s="22"/>
      <c r="D14" s="23"/>
      <c r="E14" s="23"/>
      <c r="F14" s="21"/>
      <c r="G14" s="22"/>
      <c r="H14" s="23"/>
      <c r="I14" s="23"/>
      <c r="J14" s="21"/>
      <c r="K14" s="22"/>
      <c r="L14" s="23"/>
      <c r="M14" s="23"/>
      <c r="P14" s="112" t="str">
        <f>'PC Despesas'!$Y$4</f>
        <v>INVESTIMENTOS</v>
      </c>
      <c r="Q14" s="114" t="s">
        <v>238</v>
      </c>
    </row>
    <row r="15" spans="1:20" ht="19.5" customHeight="1" thickTop="1" thickBot="1" x14ac:dyDescent="0.3">
      <c r="A15" s="247"/>
      <c r="C15" s="22"/>
      <c r="D15" s="23"/>
      <c r="E15" s="23"/>
      <c r="F15" s="21"/>
      <c r="G15" s="22"/>
      <c r="H15" s="23"/>
      <c r="I15" s="23"/>
      <c r="J15" s="21"/>
      <c r="K15" s="22"/>
      <c r="L15" s="23"/>
      <c r="M15" s="23"/>
      <c r="P15" s="214"/>
      <c r="Q15" s="112"/>
    </row>
    <row r="16" spans="1:20" ht="19.5" customHeight="1" thickTop="1" thickBot="1" x14ac:dyDescent="0.3">
      <c r="A16" s="247"/>
      <c r="C16" s="22"/>
      <c r="D16" s="23"/>
      <c r="E16" s="23"/>
      <c r="F16" s="21"/>
      <c r="G16" s="22"/>
      <c r="H16" s="23"/>
      <c r="I16" s="23"/>
      <c r="J16" s="21"/>
      <c r="K16" s="22"/>
      <c r="L16" s="23"/>
      <c r="M16" s="23"/>
      <c r="P16" s="207"/>
      <c r="Q16" s="112"/>
    </row>
    <row r="17" spans="1:22" ht="19.5" customHeight="1" thickTop="1" thickBot="1" x14ac:dyDescent="0.3">
      <c r="A17" s="247"/>
      <c r="C17" s="22"/>
      <c r="D17" s="23"/>
      <c r="E17" s="23"/>
      <c r="F17" s="21"/>
      <c r="G17" s="22"/>
      <c r="H17" s="23"/>
      <c r="I17" s="23"/>
      <c r="J17" s="21"/>
      <c r="K17" s="22"/>
      <c r="L17" s="23"/>
      <c r="M17" s="23"/>
      <c r="P17" s="66"/>
    </row>
    <row r="18" spans="1:22" ht="19.5" customHeight="1" thickTop="1" thickBot="1" x14ac:dyDescent="0.3">
      <c r="A18" s="247"/>
      <c r="C18" s="22"/>
      <c r="D18" s="23"/>
      <c r="E18" s="23"/>
      <c r="F18" s="21"/>
      <c r="G18" s="22"/>
      <c r="H18" s="23"/>
      <c r="I18" s="23"/>
      <c r="J18" s="21"/>
      <c r="K18" s="22"/>
      <c r="L18" s="23"/>
      <c r="M18" s="23"/>
      <c r="P18" s="66"/>
    </row>
    <row r="19" spans="1:22" ht="19.5" customHeight="1" thickTop="1" thickBot="1" x14ac:dyDescent="0.3">
      <c r="A19" s="247"/>
      <c r="C19" s="22"/>
      <c r="D19" s="23"/>
      <c r="E19" s="23"/>
      <c r="F19" s="21"/>
      <c r="G19" s="22"/>
      <c r="H19" s="23"/>
      <c r="I19" s="23"/>
      <c r="J19" s="21"/>
      <c r="K19" s="22"/>
      <c r="L19" s="23"/>
      <c r="M19" s="23"/>
      <c r="P19" s="66"/>
    </row>
    <row r="20" spans="1:22" ht="24" customHeight="1" thickTop="1" thickBot="1" x14ac:dyDescent="0.3">
      <c r="A20" s="247"/>
      <c r="B20" s="66"/>
      <c r="C20" s="22"/>
      <c r="D20" s="23"/>
      <c r="E20" s="23"/>
      <c r="F20" s="21"/>
      <c r="G20" s="22"/>
      <c r="H20" s="23"/>
      <c r="I20" s="23"/>
      <c r="J20" s="21"/>
      <c r="K20" s="22"/>
      <c r="L20" s="23"/>
      <c r="M20" s="23"/>
      <c r="P20" s="66"/>
      <c r="U20" s="66"/>
      <c r="V20" s="66"/>
    </row>
    <row r="21" spans="1:22" ht="19.5" customHeight="1" thickTop="1" thickBot="1" x14ac:dyDescent="0.3">
      <c r="A21" s="247"/>
      <c r="B21" s="66"/>
      <c r="C21" s="22"/>
      <c r="D21" s="23"/>
      <c r="E21" s="23"/>
      <c r="F21" s="21"/>
      <c r="G21" s="22"/>
      <c r="H21" s="23"/>
      <c r="I21" s="23"/>
      <c r="J21" s="21"/>
      <c r="K21" s="22"/>
      <c r="L21" s="23"/>
      <c r="M21" s="23"/>
      <c r="P21" s="66"/>
      <c r="U21" s="66"/>
      <c r="V21" s="66"/>
    </row>
    <row r="22" spans="1:22" ht="19.5" customHeight="1" thickTop="1" thickBot="1" x14ac:dyDescent="0.3">
      <c r="A22" s="247"/>
      <c r="B22" s="66"/>
      <c r="C22" s="22"/>
      <c r="D22" s="23"/>
      <c r="E22" s="23"/>
      <c r="F22" s="21"/>
      <c r="G22" s="22"/>
      <c r="H22" s="23"/>
      <c r="I22" s="23"/>
      <c r="J22" s="21"/>
      <c r="K22" s="22"/>
      <c r="L22" s="23"/>
      <c r="M22" s="23"/>
      <c r="P22" s="66"/>
      <c r="U22" s="66"/>
      <c r="V22" s="66"/>
    </row>
    <row r="23" spans="1:22" ht="19.5" customHeight="1" thickTop="1" thickBot="1" x14ac:dyDescent="0.3">
      <c r="A23" s="247"/>
      <c r="B23" s="66"/>
      <c r="C23" s="22"/>
      <c r="D23" s="23"/>
      <c r="E23" s="23"/>
      <c r="F23" s="21"/>
      <c r="G23" s="22"/>
      <c r="H23" s="23"/>
      <c r="I23" s="23"/>
      <c r="J23" s="21"/>
      <c r="K23" s="22"/>
      <c r="L23" s="23"/>
      <c r="M23" s="23"/>
      <c r="P23" s="66"/>
      <c r="U23" s="66"/>
      <c r="V23" s="66"/>
    </row>
    <row r="24" spans="1:22" ht="19.5" customHeight="1" thickTop="1" thickBot="1" x14ac:dyDescent="0.3">
      <c r="A24" s="247"/>
      <c r="B24" s="66"/>
      <c r="C24" s="22"/>
      <c r="D24" s="23"/>
      <c r="E24" s="23"/>
      <c r="F24" s="21"/>
      <c r="G24" s="22"/>
      <c r="H24" s="23"/>
      <c r="I24" s="23"/>
      <c r="J24" s="21"/>
      <c r="K24" s="22"/>
      <c r="L24" s="23"/>
      <c r="M24" s="23"/>
      <c r="P24" s="66"/>
      <c r="U24" s="66"/>
      <c r="V24" s="66"/>
    </row>
    <row r="25" spans="1:22" ht="19.5" customHeight="1" thickTop="1" thickBot="1" x14ac:dyDescent="0.3">
      <c r="A25" s="247"/>
      <c r="B25" s="66"/>
      <c r="C25" s="22"/>
      <c r="D25" s="23"/>
      <c r="E25" s="23"/>
      <c r="F25" s="21"/>
      <c r="G25" s="22"/>
      <c r="H25" s="23"/>
      <c r="I25" s="23"/>
      <c r="J25" s="21"/>
      <c r="K25" s="22"/>
      <c r="L25" s="23"/>
      <c r="M25" s="23"/>
      <c r="P25" s="66"/>
      <c r="U25" s="66"/>
      <c r="V25" s="66"/>
    </row>
    <row r="26" spans="1:22" ht="19.5" customHeight="1" thickTop="1" thickBot="1" x14ac:dyDescent="0.3">
      <c r="A26" s="247"/>
      <c r="B26" s="66"/>
      <c r="C26" s="22"/>
      <c r="D26" s="23"/>
      <c r="E26" s="23"/>
      <c r="F26" s="21"/>
      <c r="G26" s="22"/>
      <c r="H26" s="23"/>
      <c r="I26" s="23"/>
      <c r="J26" s="21"/>
      <c r="K26" s="22"/>
      <c r="L26" s="23"/>
      <c r="M26" s="23"/>
      <c r="P26" s="66"/>
      <c r="U26" s="66"/>
      <c r="V26" s="66"/>
    </row>
    <row r="27" spans="1:22" ht="19.5" customHeight="1" thickTop="1" thickBot="1" x14ac:dyDescent="0.3">
      <c r="A27" s="247"/>
      <c r="B27" s="66"/>
      <c r="C27" s="22"/>
      <c r="D27" s="23"/>
      <c r="E27" s="23"/>
      <c r="F27" s="21"/>
      <c r="G27" s="22"/>
      <c r="H27" s="23"/>
      <c r="I27" s="23"/>
      <c r="J27" s="21"/>
      <c r="K27" s="22"/>
      <c r="L27" s="23"/>
      <c r="M27" s="23"/>
      <c r="P27" s="66"/>
      <c r="U27" s="66"/>
      <c r="V27" s="66"/>
    </row>
    <row r="28" spans="1:22" ht="19.5" customHeight="1" thickTop="1" thickBot="1" x14ac:dyDescent="0.3">
      <c r="A28" s="247"/>
      <c r="B28" s="66"/>
      <c r="C28" s="22"/>
      <c r="D28" s="23"/>
      <c r="E28" s="23"/>
      <c r="F28" s="21"/>
      <c r="G28" s="22"/>
      <c r="H28" s="23"/>
      <c r="I28" s="23"/>
      <c r="J28" s="21"/>
      <c r="K28" s="22"/>
      <c r="L28" s="23"/>
      <c r="M28" s="23"/>
      <c r="P28" s="66"/>
      <c r="U28" s="66"/>
      <c r="V28" s="66"/>
    </row>
    <row r="29" spans="1:22" ht="19.5" customHeight="1" thickTop="1" thickBot="1" x14ac:dyDescent="0.3">
      <c r="A29" s="247"/>
      <c r="B29" s="66"/>
      <c r="C29" s="22"/>
      <c r="D29" s="23"/>
      <c r="E29" s="23"/>
      <c r="F29" s="21"/>
      <c r="G29" s="22"/>
      <c r="H29" s="23"/>
      <c r="I29" s="23"/>
      <c r="J29" s="21"/>
      <c r="K29" s="22"/>
      <c r="L29" s="23"/>
      <c r="M29" s="23"/>
      <c r="P29" s="66"/>
      <c r="U29" s="66"/>
      <c r="V29" s="66"/>
    </row>
    <row r="30" spans="1:22" ht="21" customHeight="1" thickTop="1" thickBot="1" x14ac:dyDescent="0.3">
      <c r="A30" s="247"/>
      <c r="B30" s="66"/>
      <c r="C30" s="22"/>
      <c r="D30" s="23"/>
      <c r="E30" s="23"/>
      <c r="F30" s="21"/>
      <c r="G30" s="22"/>
      <c r="H30" s="23"/>
      <c r="I30" s="23"/>
      <c r="J30" s="21"/>
      <c r="K30" s="22"/>
      <c r="L30" s="23"/>
      <c r="M30" s="23"/>
      <c r="P30" s="66"/>
      <c r="U30" s="66"/>
      <c r="V30" s="66"/>
    </row>
    <row r="31" spans="1:22" ht="21" customHeight="1" thickTop="1" thickBot="1" x14ac:dyDescent="0.3">
      <c r="A31" s="247"/>
      <c r="B31" s="66"/>
      <c r="C31" s="22"/>
      <c r="D31" s="23"/>
      <c r="E31" s="23"/>
      <c r="F31" s="21"/>
      <c r="G31" s="22"/>
      <c r="H31" s="23"/>
      <c r="I31" s="23"/>
      <c r="J31" s="21"/>
      <c r="K31" s="22"/>
      <c r="L31" s="23"/>
      <c r="M31" s="23"/>
      <c r="P31" s="66"/>
      <c r="U31" s="66"/>
      <c r="V31" s="66"/>
    </row>
    <row r="32" spans="1:22" ht="21" customHeight="1" thickTop="1" thickBot="1" x14ac:dyDescent="0.3">
      <c r="A32" s="247"/>
      <c r="B32" s="66"/>
      <c r="C32" s="22"/>
      <c r="D32" s="23"/>
      <c r="E32" s="23"/>
      <c r="F32" s="21"/>
      <c r="G32" s="22"/>
      <c r="H32" s="23"/>
      <c r="I32" s="23"/>
      <c r="J32" s="21"/>
      <c r="K32" s="22"/>
      <c r="L32" s="23"/>
      <c r="M32" s="23"/>
      <c r="P32" s="66"/>
      <c r="U32" s="66"/>
      <c r="V32" s="66"/>
    </row>
    <row r="33" spans="1:22" ht="19.5" customHeight="1" thickTop="1" thickBot="1" x14ac:dyDescent="0.3">
      <c r="A33" s="247"/>
      <c r="B33" s="66"/>
      <c r="C33" s="22"/>
      <c r="D33" s="23"/>
      <c r="E33" s="23"/>
      <c r="F33" s="21"/>
      <c r="G33" s="22"/>
      <c r="H33" s="23"/>
      <c r="I33" s="23"/>
      <c r="J33" s="21"/>
      <c r="K33" s="22"/>
      <c r="L33" s="23"/>
      <c r="M33" s="23"/>
      <c r="P33" s="66"/>
      <c r="U33" s="66"/>
      <c r="V33" s="66"/>
    </row>
    <row r="34" spans="1:22" ht="19.5" customHeight="1" thickTop="1" thickBot="1" x14ac:dyDescent="0.3">
      <c r="A34" s="247"/>
      <c r="B34" s="66"/>
      <c r="C34" s="22"/>
      <c r="D34" s="23"/>
      <c r="E34" s="23"/>
      <c r="F34" s="21"/>
      <c r="G34" s="22"/>
      <c r="H34" s="23"/>
      <c r="I34" s="23"/>
      <c r="J34" s="21"/>
      <c r="K34" s="22"/>
      <c r="L34" s="23"/>
      <c r="M34" s="23"/>
      <c r="P34" s="66"/>
      <c r="U34" s="66"/>
      <c r="V34" s="66"/>
    </row>
    <row r="35" spans="1:22" ht="19.5" customHeight="1" thickTop="1" thickBot="1" x14ac:dyDescent="0.3">
      <c r="A35" s="247"/>
      <c r="B35" s="66"/>
      <c r="C35" s="22"/>
      <c r="D35" s="23"/>
      <c r="E35" s="23"/>
      <c r="F35" s="21"/>
      <c r="G35" s="22"/>
      <c r="H35" s="23"/>
      <c r="I35" s="23"/>
      <c r="J35" s="21"/>
      <c r="K35" s="22"/>
      <c r="L35" s="23"/>
      <c r="M35" s="23"/>
      <c r="P35" s="66"/>
      <c r="U35" s="66"/>
      <c r="V35" s="66"/>
    </row>
    <row r="36" spans="1:22" ht="19.5" customHeight="1" thickTop="1" thickBot="1" x14ac:dyDescent="0.3">
      <c r="A36" s="247"/>
      <c r="C36" s="22"/>
      <c r="D36" s="23"/>
      <c r="E36" s="23"/>
      <c r="F36" s="21"/>
      <c r="G36" s="22"/>
      <c r="H36" s="23"/>
      <c r="I36" s="23"/>
      <c r="J36" s="21"/>
      <c r="K36" s="22"/>
      <c r="L36" s="23"/>
      <c r="M36" s="23"/>
      <c r="P36" s="66"/>
      <c r="U36" s="66"/>
      <c r="V36" s="66"/>
    </row>
    <row r="37" spans="1:22" ht="19.5" customHeight="1" thickTop="1" thickBot="1" x14ac:dyDescent="0.3">
      <c r="A37" s="247"/>
      <c r="C37" s="22"/>
      <c r="D37" s="23"/>
      <c r="E37" s="23"/>
      <c r="F37" s="21"/>
      <c r="G37" s="22"/>
      <c r="H37" s="23"/>
      <c r="I37" s="23"/>
      <c r="J37" s="21"/>
      <c r="K37" s="22"/>
      <c r="L37" s="23"/>
      <c r="M37" s="23"/>
      <c r="P37" s="66"/>
      <c r="U37" s="66"/>
      <c r="V37" s="66"/>
    </row>
    <row r="38" spans="1:22" ht="19.5" customHeight="1" thickTop="1" thickBot="1" x14ac:dyDescent="0.3">
      <c r="A38" s="247"/>
      <c r="C38" s="22"/>
      <c r="D38" s="23"/>
      <c r="E38" s="23"/>
      <c r="F38" s="21"/>
      <c r="G38" s="22"/>
      <c r="H38" s="23"/>
      <c r="I38" s="23"/>
      <c r="J38" s="21"/>
      <c r="K38" s="22"/>
      <c r="L38" s="23"/>
      <c r="M38" s="23"/>
      <c r="P38" s="66"/>
      <c r="U38" s="66"/>
      <c r="V38" s="66"/>
    </row>
    <row r="39" spans="1:22" ht="19.5" customHeight="1" thickTop="1" thickBot="1" x14ac:dyDescent="0.3">
      <c r="A39" s="247"/>
      <c r="C39" s="22"/>
      <c r="D39" s="23"/>
      <c r="E39" s="23"/>
      <c r="F39" s="21"/>
      <c r="G39" s="22"/>
      <c r="H39" s="23"/>
      <c r="I39" s="23"/>
      <c r="J39" s="21"/>
      <c r="K39" s="22"/>
      <c r="L39" s="23"/>
      <c r="M39" s="23"/>
      <c r="U39" s="66"/>
      <c r="V39" s="66"/>
    </row>
    <row r="40" spans="1:22" ht="19.5" customHeight="1" thickTop="1" thickBot="1" x14ac:dyDescent="0.3">
      <c r="A40" s="247"/>
      <c r="C40" s="22"/>
      <c r="D40" s="23"/>
      <c r="E40" s="23"/>
      <c r="F40" s="21"/>
      <c r="G40" s="22"/>
      <c r="H40" s="23"/>
      <c r="I40" s="23"/>
      <c r="J40" s="21"/>
      <c r="K40" s="22"/>
      <c r="L40" s="23"/>
      <c r="M40" s="23"/>
    </row>
    <row r="41" spans="1:22" ht="19.5" customHeight="1" thickTop="1" thickBot="1" x14ac:dyDescent="0.3">
      <c r="A41" s="247"/>
      <c r="C41" s="22"/>
      <c r="D41" s="23"/>
      <c r="E41" s="23"/>
      <c r="F41" s="21"/>
      <c r="G41" s="22"/>
      <c r="H41" s="23"/>
      <c r="I41" s="23"/>
      <c r="J41" s="21"/>
      <c r="K41" s="22"/>
      <c r="L41" s="23"/>
      <c r="M41" s="23"/>
    </row>
    <row r="42" spans="1:22" ht="19.5" customHeight="1" thickTop="1" thickBot="1" x14ac:dyDescent="0.3">
      <c r="A42" s="247"/>
      <c r="C42" s="22"/>
      <c r="D42" s="23"/>
      <c r="E42" s="23"/>
      <c r="F42" s="21"/>
      <c r="G42" s="22"/>
      <c r="H42" s="23"/>
      <c r="I42" s="23"/>
      <c r="J42" s="21"/>
      <c r="K42" s="22"/>
      <c r="L42" s="23"/>
      <c r="M42" s="23"/>
    </row>
    <row r="43" spans="1:22" ht="19.5" customHeight="1" thickTop="1" thickBot="1" x14ac:dyDescent="0.3">
      <c r="A43" s="247"/>
      <c r="C43" s="22"/>
      <c r="D43" s="23"/>
      <c r="E43" s="23"/>
      <c r="F43" s="21"/>
      <c r="G43" s="22"/>
      <c r="H43" s="23"/>
      <c r="I43" s="23"/>
      <c r="J43" s="21"/>
      <c r="K43" s="22"/>
      <c r="L43" s="23"/>
      <c r="M43" s="23"/>
    </row>
    <row r="44" spans="1:22" ht="16.5" thickTop="1" thickBot="1" x14ac:dyDescent="0.3">
      <c r="A44" s="247"/>
      <c r="C44" s="22"/>
      <c r="D44" s="23"/>
      <c r="E44" s="23"/>
      <c r="F44" s="21"/>
      <c r="G44" s="22"/>
      <c r="H44" s="23"/>
      <c r="I44" s="23"/>
      <c r="J44" s="21"/>
      <c r="K44" s="22"/>
      <c r="L44" s="23"/>
      <c r="M44" s="23"/>
    </row>
    <row r="45" spans="1:22" ht="16.5" thickTop="1" thickBot="1" x14ac:dyDescent="0.3">
      <c r="A45" s="247"/>
      <c r="C45" s="22"/>
      <c r="D45" s="23"/>
      <c r="E45" s="23"/>
      <c r="F45" s="21"/>
      <c r="G45" s="22"/>
      <c r="H45" s="23"/>
      <c r="I45" s="23"/>
      <c r="J45" s="21"/>
      <c r="K45" s="22"/>
      <c r="L45" s="23"/>
      <c r="M45" s="23"/>
    </row>
    <row r="46" spans="1:22" ht="16.5" thickTop="1" thickBot="1" x14ac:dyDescent="0.3">
      <c r="A46" s="247"/>
      <c r="C46" s="22"/>
      <c r="D46" s="23"/>
      <c r="E46" s="23"/>
      <c r="F46" s="21"/>
      <c r="G46" s="22"/>
      <c r="H46" s="23"/>
      <c r="I46" s="23"/>
      <c r="J46" s="21"/>
      <c r="K46" s="22"/>
      <c r="L46" s="23"/>
      <c r="M46" s="23"/>
    </row>
    <row r="47" spans="1:22" ht="16.5" thickTop="1" thickBot="1" x14ac:dyDescent="0.3">
      <c r="A47" s="247"/>
      <c r="C47" s="22"/>
      <c r="D47" s="23"/>
      <c r="E47" s="23"/>
      <c r="F47" s="21"/>
      <c r="G47" s="22"/>
      <c r="H47" s="23"/>
      <c r="I47" s="23"/>
      <c r="J47" s="21"/>
      <c r="K47" s="22"/>
      <c r="L47" s="23"/>
      <c r="M47" s="23"/>
    </row>
    <row r="48" spans="1:22" ht="16.5" thickTop="1" thickBot="1" x14ac:dyDescent="0.3">
      <c r="A48" s="247"/>
      <c r="C48" s="22"/>
      <c r="D48" s="23"/>
      <c r="E48" s="23"/>
      <c r="F48" s="21"/>
      <c r="G48" s="22"/>
      <c r="H48" s="23"/>
      <c r="I48" s="23"/>
      <c r="J48" s="21"/>
      <c r="K48" s="22"/>
      <c r="L48" s="23"/>
      <c r="M48" s="23"/>
    </row>
    <row r="49" spans="1:13" ht="16.5" thickTop="1" thickBot="1" x14ac:dyDescent="0.3">
      <c r="A49" s="247"/>
      <c r="C49" s="22"/>
      <c r="D49" s="23"/>
      <c r="E49" s="23"/>
      <c r="F49" s="21"/>
      <c r="G49" s="22"/>
      <c r="H49" s="23"/>
      <c r="I49" s="23"/>
      <c r="J49" s="21"/>
      <c r="K49" s="22"/>
      <c r="L49" s="23"/>
      <c r="M49" s="23"/>
    </row>
    <row r="50" spans="1:13" ht="16.5" thickTop="1" thickBot="1" x14ac:dyDescent="0.3">
      <c r="A50" s="247"/>
      <c r="C50" s="22"/>
      <c r="D50" s="23"/>
      <c r="E50" s="23"/>
      <c r="F50" s="21"/>
      <c r="G50" s="22"/>
      <c r="H50" s="23"/>
      <c r="I50" s="23"/>
      <c r="J50" s="21"/>
      <c r="K50" s="22"/>
      <c r="L50" s="23"/>
      <c r="M50" s="23"/>
    </row>
    <row r="51" spans="1:13" ht="16.5" thickTop="1" thickBot="1" x14ac:dyDescent="0.3">
      <c r="A51" s="247"/>
      <c r="C51" s="22"/>
      <c r="D51" s="23"/>
      <c r="E51" s="23"/>
      <c r="F51" s="21"/>
      <c r="G51" s="22"/>
      <c r="H51" s="23"/>
      <c r="I51" s="23"/>
      <c r="J51" s="21"/>
      <c r="K51" s="22"/>
      <c r="L51" s="23"/>
      <c r="M51" s="23"/>
    </row>
    <row r="52" spans="1:13" ht="16.5" thickTop="1" thickBot="1" x14ac:dyDescent="0.3">
      <c r="A52" s="247"/>
      <c r="C52" s="22"/>
      <c r="D52" s="23"/>
      <c r="E52" s="23"/>
      <c r="F52" s="21"/>
      <c r="G52" s="22"/>
      <c r="H52" s="23"/>
      <c r="I52" s="23"/>
      <c r="J52" s="21"/>
      <c r="K52" s="22"/>
      <c r="L52" s="23"/>
      <c r="M52" s="23"/>
    </row>
    <row r="53" spans="1:13" ht="16.5" thickTop="1" thickBot="1" x14ac:dyDescent="0.3">
      <c r="A53" s="247"/>
      <c r="C53" s="22"/>
      <c r="D53" s="23"/>
      <c r="E53" s="23"/>
      <c r="F53" s="21"/>
      <c r="G53" s="22"/>
      <c r="H53" s="23"/>
      <c r="I53" s="23"/>
      <c r="J53" s="21"/>
      <c r="K53" s="22"/>
      <c r="L53" s="23"/>
      <c r="M53" s="23"/>
    </row>
    <row r="54" spans="1:13" ht="16.5" thickTop="1" thickBot="1" x14ac:dyDescent="0.3">
      <c r="A54" s="247"/>
      <c r="C54" s="22"/>
      <c r="D54" s="23"/>
      <c r="E54" s="23"/>
      <c r="F54" s="21"/>
      <c r="G54" s="22"/>
      <c r="H54" s="23"/>
      <c r="I54" s="23"/>
      <c r="J54" s="21"/>
      <c r="K54" s="22"/>
      <c r="L54" s="23"/>
      <c r="M54" s="23"/>
    </row>
    <row r="55" spans="1:13" ht="16.5" thickTop="1" thickBot="1" x14ac:dyDescent="0.3">
      <c r="A55" s="247"/>
      <c r="C55" s="22"/>
      <c r="D55" s="23"/>
      <c r="E55" s="23"/>
      <c r="F55" s="21"/>
      <c r="G55" s="22"/>
      <c r="H55" s="23"/>
      <c r="I55" s="23"/>
      <c r="J55" s="21"/>
      <c r="K55" s="22"/>
      <c r="L55" s="23"/>
      <c r="M55" s="23"/>
    </row>
    <row r="56" spans="1:13" ht="16.5" thickTop="1" thickBot="1" x14ac:dyDescent="0.3">
      <c r="A56" s="247"/>
      <c r="C56" s="22"/>
      <c r="D56" s="23"/>
      <c r="E56" s="23"/>
      <c r="F56" s="21"/>
      <c r="G56" s="22"/>
      <c r="H56" s="23"/>
      <c r="I56" s="23"/>
      <c r="J56" s="21"/>
      <c r="K56" s="22"/>
      <c r="L56" s="23"/>
      <c r="M56" s="23"/>
    </row>
    <row r="57" spans="1:13" ht="16.5" thickTop="1" thickBot="1" x14ac:dyDescent="0.3">
      <c r="A57" s="247"/>
      <c r="C57" s="22"/>
      <c r="D57" s="23"/>
      <c r="E57" s="23"/>
      <c r="F57" s="21"/>
      <c r="G57" s="22"/>
      <c r="H57" s="23"/>
      <c r="I57" s="23"/>
      <c r="J57" s="21"/>
      <c r="K57" s="22"/>
      <c r="L57" s="23"/>
      <c r="M57" s="23"/>
    </row>
    <row r="58" spans="1:13" ht="16.5" thickTop="1" thickBot="1" x14ac:dyDescent="0.3">
      <c r="A58" s="247"/>
      <c r="C58" s="22"/>
      <c r="D58" s="23"/>
      <c r="E58" s="23"/>
      <c r="F58" s="21"/>
      <c r="G58" s="22"/>
      <c r="H58" s="23"/>
      <c r="I58" s="23"/>
      <c r="J58" s="21"/>
      <c r="K58" s="22"/>
      <c r="L58" s="23"/>
      <c r="M58" s="23"/>
    </row>
    <row r="59" spans="1:13" ht="16.5" thickTop="1" thickBot="1" x14ac:dyDescent="0.3">
      <c r="A59" s="247"/>
      <c r="C59" s="22"/>
      <c r="D59" s="23"/>
      <c r="E59" s="23"/>
      <c r="F59" s="21"/>
      <c r="G59" s="22"/>
      <c r="H59" s="23"/>
      <c r="I59" s="23"/>
      <c r="J59" s="21"/>
      <c r="K59" s="22"/>
      <c r="L59" s="23"/>
      <c r="M59" s="23"/>
    </row>
    <row r="60" spans="1:13" ht="16.5" thickTop="1" thickBot="1" x14ac:dyDescent="0.3">
      <c r="A60" s="247"/>
      <c r="C60" s="22"/>
      <c r="D60" s="23"/>
      <c r="E60" s="23"/>
      <c r="F60" s="21"/>
      <c r="G60" s="22"/>
      <c r="H60" s="23"/>
      <c r="I60" s="23"/>
      <c r="J60" s="21"/>
      <c r="K60" s="22"/>
      <c r="L60" s="23"/>
      <c r="M60" s="23"/>
    </row>
    <row r="61" spans="1:13" ht="16.5" thickTop="1" thickBot="1" x14ac:dyDescent="0.3">
      <c r="A61" s="247"/>
      <c r="C61" s="22"/>
      <c r="D61" s="23"/>
      <c r="E61" s="23"/>
      <c r="F61" s="21"/>
      <c r="G61" s="22"/>
      <c r="H61" s="23"/>
      <c r="I61" s="23"/>
      <c r="J61" s="21"/>
      <c r="K61" s="22"/>
      <c r="L61" s="23"/>
      <c r="M61" s="23"/>
    </row>
    <row r="62" spans="1:13" ht="16.5" thickTop="1" thickBot="1" x14ac:dyDescent="0.3">
      <c r="A62" s="247"/>
      <c r="C62" s="22"/>
      <c r="D62" s="23"/>
      <c r="E62" s="23"/>
      <c r="F62" s="21"/>
      <c r="G62" s="22"/>
      <c r="H62" s="23"/>
      <c r="I62" s="23"/>
      <c r="J62" s="21"/>
      <c r="K62" s="22"/>
      <c r="L62" s="23"/>
      <c r="M62" s="23"/>
    </row>
    <row r="63" spans="1:13" ht="16.5" thickTop="1" thickBot="1" x14ac:dyDescent="0.3">
      <c r="A63" s="247"/>
      <c r="C63" s="22"/>
      <c r="D63" s="23"/>
      <c r="E63" s="23"/>
      <c r="F63" s="21"/>
      <c r="G63" s="22"/>
      <c r="H63" s="23"/>
      <c r="I63" s="23"/>
      <c r="J63" s="21"/>
      <c r="K63" s="22"/>
      <c r="L63" s="23"/>
      <c r="M63" s="23"/>
    </row>
    <row r="64" spans="1:13" ht="16.5" thickTop="1" thickBot="1" x14ac:dyDescent="0.3">
      <c r="A64" s="247"/>
      <c r="C64" s="22"/>
      <c r="D64" s="23"/>
      <c r="E64" s="23"/>
      <c r="F64" s="21"/>
      <c r="G64" s="22"/>
      <c r="H64" s="23"/>
      <c r="I64" s="23"/>
      <c r="J64" s="21"/>
      <c r="K64" s="22"/>
      <c r="L64" s="23"/>
      <c r="M64" s="23"/>
    </row>
    <row r="65" spans="1:13" ht="16.5" thickTop="1" thickBot="1" x14ac:dyDescent="0.3">
      <c r="A65" s="247"/>
      <c r="C65" s="22"/>
      <c r="D65" s="23"/>
      <c r="E65" s="23"/>
      <c r="F65" s="21"/>
      <c r="G65" s="22"/>
      <c r="H65" s="23"/>
      <c r="I65" s="23"/>
      <c r="J65" s="21"/>
      <c r="K65" s="22"/>
      <c r="L65" s="23"/>
      <c r="M65" s="23"/>
    </row>
    <row r="66" spans="1:13" ht="16.5" thickTop="1" thickBot="1" x14ac:dyDescent="0.3">
      <c r="A66" s="247"/>
      <c r="C66" s="22"/>
      <c r="D66" s="23"/>
      <c r="E66" s="23"/>
      <c r="F66" s="21"/>
      <c r="G66" s="22"/>
      <c r="H66" s="23"/>
      <c r="I66" s="23"/>
      <c r="J66" s="21"/>
      <c r="K66" s="22"/>
      <c r="L66" s="23"/>
      <c r="M66" s="23"/>
    </row>
    <row r="67" spans="1:13" ht="16.5" thickTop="1" thickBot="1" x14ac:dyDescent="0.3">
      <c r="A67" s="247"/>
      <c r="C67" s="22"/>
      <c r="D67" s="23"/>
      <c r="E67" s="23"/>
      <c r="F67" s="21"/>
      <c r="G67" s="22"/>
      <c r="H67" s="23"/>
      <c r="I67" s="23"/>
      <c r="J67" s="21"/>
      <c r="K67" s="22"/>
      <c r="L67" s="23"/>
      <c r="M67" s="23"/>
    </row>
    <row r="68" spans="1:13" ht="16.5" thickTop="1" thickBot="1" x14ac:dyDescent="0.3">
      <c r="A68" s="247"/>
      <c r="C68" s="22"/>
      <c r="D68" s="23"/>
      <c r="E68" s="23"/>
      <c r="F68" s="21"/>
      <c r="G68" s="22"/>
      <c r="H68" s="23"/>
      <c r="I68" s="23"/>
      <c r="J68" s="21"/>
      <c r="K68" s="22"/>
      <c r="L68" s="23"/>
      <c r="M68" s="23"/>
    </row>
    <row r="69" spans="1:13" ht="16.5" thickTop="1" thickBot="1" x14ac:dyDescent="0.3">
      <c r="A69" s="247"/>
      <c r="C69" s="22"/>
      <c r="D69" s="23"/>
      <c r="E69" s="23"/>
      <c r="F69" s="21"/>
      <c r="G69" s="22"/>
      <c r="H69" s="23"/>
      <c r="I69" s="23"/>
      <c r="J69" s="21"/>
      <c r="K69" s="22"/>
      <c r="L69" s="23"/>
      <c r="M69" s="23"/>
    </row>
    <row r="70" spans="1:13" ht="16.5" thickTop="1" thickBot="1" x14ac:dyDescent="0.3">
      <c r="A70" s="247"/>
      <c r="C70" s="22"/>
      <c r="D70" s="23"/>
      <c r="E70" s="23"/>
      <c r="F70" s="21"/>
      <c r="G70" s="22"/>
      <c r="H70" s="23"/>
      <c r="I70" s="23"/>
      <c r="J70" s="21"/>
      <c r="K70" s="22"/>
      <c r="L70" s="23"/>
      <c r="M70" s="23"/>
    </row>
    <row r="71" spans="1:13" ht="16.5" thickTop="1" thickBot="1" x14ac:dyDescent="0.3">
      <c r="A71" s="247"/>
      <c r="C71" s="22"/>
      <c r="D71" s="23"/>
      <c r="E71" s="23"/>
      <c r="F71" s="21"/>
      <c r="G71" s="22"/>
      <c r="H71" s="23"/>
      <c r="I71" s="23"/>
      <c r="J71" s="21"/>
      <c r="K71" s="22"/>
      <c r="L71" s="23"/>
      <c r="M71" s="23"/>
    </row>
    <row r="72" spans="1:13" ht="16.5" thickTop="1" thickBot="1" x14ac:dyDescent="0.3">
      <c r="A72" s="247"/>
      <c r="C72" s="22"/>
      <c r="D72" s="23"/>
      <c r="E72" s="23"/>
      <c r="F72" s="21"/>
      <c r="G72" s="22"/>
      <c r="H72" s="23"/>
      <c r="I72" s="23"/>
      <c r="J72" s="21"/>
      <c r="K72" s="22"/>
      <c r="L72" s="23"/>
      <c r="M72" s="23"/>
    </row>
    <row r="73" spans="1:13" ht="16.5" thickTop="1" thickBot="1" x14ac:dyDescent="0.3">
      <c r="A73" s="247"/>
      <c r="C73" s="22"/>
      <c r="D73" s="23"/>
      <c r="E73" s="23"/>
      <c r="F73" s="21"/>
      <c r="G73" s="22"/>
      <c r="H73" s="23"/>
      <c r="I73" s="23"/>
      <c r="J73" s="21"/>
      <c r="K73" s="22"/>
      <c r="L73" s="23"/>
      <c r="M73" s="23"/>
    </row>
    <row r="74" spans="1:13" ht="16.5" thickTop="1" thickBot="1" x14ac:dyDescent="0.3">
      <c r="A74" s="247"/>
      <c r="C74" s="22"/>
      <c r="D74" s="23"/>
      <c r="E74" s="23"/>
      <c r="F74" s="21"/>
      <c r="G74" s="22"/>
      <c r="H74" s="23"/>
      <c r="I74" s="23"/>
      <c r="J74" s="21"/>
      <c r="K74" s="22"/>
      <c r="L74" s="23"/>
      <c r="M74" s="23"/>
    </row>
    <row r="75" spans="1:13" ht="16.5" thickTop="1" thickBot="1" x14ac:dyDescent="0.3">
      <c r="A75" s="247"/>
      <c r="C75" s="22"/>
      <c r="D75" s="23"/>
      <c r="E75" s="23"/>
      <c r="F75" s="21"/>
      <c r="G75" s="22"/>
      <c r="H75" s="23"/>
      <c r="I75" s="23"/>
      <c r="J75" s="21"/>
      <c r="K75" s="22"/>
      <c r="L75" s="23"/>
      <c r="M75" s="23"/>
    </row>
    <row r="76" spans="1:13" ht="16.5" thickTop="1" thickBot="1" x14ac:dyDescent="0.3">
      <c r="A76" s="247"/>
      <c r="C76" s="22"/>
      <c r="D76" s="23"/>
      <c r="E76" s="23"/>
      <c r="F76" s="21"/>
      <c r="G76" s="22"/>
      <c r="H76" s="23"/>
      <c r="I76" s="23"/>
      <c r="J76" s="21"/>
      <c r="K76" s="22"/>
      <c r="L76" s="23"/>
      <c r="M76" s="23"/>
    </row>
    <row r="77" spans="1:13" ht="16.5" thickTop="1" thickBot="1" x14ac:dyDescent="0.3">
      <c r="A77" s="247"/>
      <c r="C77" s="22"/>
      <c r="D77" s="23"/>
      <c r="E77" s="23"/>
      <c r="F77" s="21"/>
      <c r="G77" s="22"/>
      <c r="H77" s="23"/>
      <c r="I77" s="23"/>
      <c r="J77" s="21"/>
      <c r="K77" s="22"/>
      <c r="L77" s="23"/>
      <c r="M77" s="23"/>
    </row>
    <row r="78" spans="1:13" ht="16.5" thickTop="1" thickBot="1" x14ac:dyDescent="0.3">
      <c r="A78" s="247"/>
      <c r="C78" s="22"/>
      <c r="D78" s="23"/>
      <c r="E78" s="23"/>
      <c r="F78" s="21"/>
      <c r="G78" s="22"/>
      <c r="H78" s="23"/>
      <c r="I78" s="23"/>
      <c r="J78" s="21"/>
      <c r="K78" s="22"/>
      <c r="L78" s="23"/>
      <c r="M78" s="23"/>
    </row>
    <row r="79" spans="1:13" ht="16.5" thickTop="1" thickBot="1" x14ac:dyDescent="0.3">
      <c r="A79" s="247"/>
      <c r="C79" s="22"/>
      <c r="D79" s="23"/>
      <c r="E79" s="23"/>
      <c r="F79" s="21"/>
      <c r="G79" s="22"/>
      <c r="H79" s="23"/>
      <c r="I79" s="23"/>
      <c r="J79" s="21"/>
      <c r="K79" s="22"/>
      <c r="L79" s="23"/>
      <c r="M79" s="23"/>
    </row>
    <row r="80" spans="1:13" ht="16.5" thickTop="1" thickBot="1" x14ac:dyDescent="0.3">
      <c r="A80" s="247"/>
      <c r="C80" s="22"/>
      <c r="D80" s="23"/>
      <c r="E80" s="23"/>
      <c r="F80" s="21"/>
      <c r="G80" s="22"/>
      <c r="H80" s="23"/>
      <c r="I80" s="23"/>
      <c r="J80" s="21"/>
      <c r="K80" s="22"/>
      <c r="L80" s="23"/>
      <c r="M80" s="23"/>
    </row>
    <row r="81" spans="1:13" ht="16.5" thickTop="1" thickBot="1" x14ac:dyDescent="0.3">
      <c r="A81" s="247"/>
      <c r="C81" s="22"/>
      <c r="D81" s="23"/>
      <c r="E81" s="23"/>
      <c r="F81" s="21"/>
      <c r="G81" s="22"/>
      <c r="H81" s="23"/>
      <c r="I81" s="23"/>
      <c r="J81" s="21"/>
      <c r="K81" s="22"/>
      <c r="L81" s="23"/>
      <c r="M81" s="23"/>
    </row>
    <row r="82" spans="1:13" ht="16.5" thickTop="1" thickBot="1" x14ac:dyDescent="0.3">
      <c r="A82" s="247"/>
      <c r="C82" s="22"/>
      <c r="D82" s="23"/>
      <c r="E82" s="23"/>
      <c r="F82" s="21"/>
      <c r="G82" s="22"/>
      <c r="H82" s="23"/>
      <c r="I82" s="23"/>
      <c r="J82" s="21"/>
      <c r="K82" s="22"/>
      <c r="L82" s="23"/>
      <c r="M82" s="23"/>
    </row>
    <row r="83" spans="1:13" ht="16.5" thickTop="1" thickBot="1" x14ac:dyDescent="0.3">
      <c r="A83" s="247"/>
      <c r="C83" s="22"/>
      <c r="D83" s="23"/>
      <c r="E83" s="23"/>
      <c r="F83" s="21"/>
      <c r="G83" s="22"/>
      <c r="H83" s="23"/>
      <c r="I83" s="23"/>
      <c r="J83" s="21"/>
      <c r="K83" s="22"/>
      <c r="L83" s="23"/>
      <c r="M83" s="23"/>
    </row>
    <row r="84" spans="1:13" ht="16.5" thickTop="1" thickBot="1" x14ac:dyDescent="0.3">
      <c r="A84" s="247"/>
      <c r="C84" s="22"/>
      <c r="D84" s="23"/>
      <c r="E84" s="23"/>
      <c r="F84" s="21"/>
      <c r="G84" s="22"/>
      <c r="H84" s="23"/>
      <c r="I84" s="23"/>
      <c r="J84" s="21"/>
      <c r="K84" s="22"/>
      <c r="L84" s="23"/>
      <c r="M84" s="23"/>
    </row>
    <row r="85" spans="1:13" ht="16.5" thickTop="1" thickBot="1" x14ac:dyDescent="0.3">
      <c r="A85" s="247"/>
      <c r="C85" s="22"/>
      <c r="D85" s="23"/>
      <c r="E85" s="23"/>
      <c r="F85" s="21"/>
      <c r="G85" s="22"/>
      <c r="H85" s="23"/>
      <c r="I85" s="23"/>
      <c r="J85" s="21"/>
      <c r="K85" s="22"/>
      <c r="L85" s="23"/>
      <c r="M85" s="23"/>
    </row>
    <row r="86" spans="1:13" ht="16.5" thickTop="1" thickBot="1" x14ac:dyDescent="0.3">
      <c r="A86" s="247"/>
      <c r="C86" s="22"/>
      <c r="D86" s="23"/>
      <c r="E86" s="23"/>
      <c r="F86" s="21"/>
      <c r="G86" s="22"/>
      <c r="H86" s="23"/>
      <c r="I86" s="23"/>
      <c r="J86" s="21"/>
      <c r="K86" s="22"/>
      <c r="L86" s="23"/>
      <c r="M86" s="23"/>
    </row>
    <row r="87" spans="1:13" ht="16.5" thickTop="1" thickBot="1" x14ac:dyDescent="0.3">
      <c r="A87" s="247"/>
      <c r="C87" s="22"/>
      <c r="D87" s="23"/>
      <c r="E87" s="23"/>
      <c r="F87" s="21"/>
      <c r="G87" s="22"/>
      <c r="H87" s="23"/>
      <c r="I87" s="23"/>
      <c r="J87" s="21"/>
      <c r="K87" s="22"/>
      <c r="L87" s="23"/>
      <c r="M87" s="23"/>
    </row>
    <row r="88" spans="1:13" ht="16.5" thickTop="1" thickBot="1" x14ac:dyDescent="0.3">
      <c r="A88" s="247"/>
      <c r="C88" s="22"/>
      <c r="D88" s="23"/>
      <c r="E88" s="23"/>
      <c r="F88" s="21"/>
      <c r="G88" s="22"/>
      <c r="H88" s="23"/>
      <c r="I88" s="23"/>
      <c r="J88" s="21"/>
      <c r="K88" s="22"/>
      <c r="L88" s="23"/>
      <c r="M88" s="23"/>
    </row>
    <row r="89" spans="1:13" ht="16.5" thickTop="1" thickBot="1" x14ac:dyDescent="0.3">
      <c r="A89" s="247"/>
      <c r="C89" s="22"/>
      <c r="D89" s="23"/>
      <c r="E89" s="23"/>
      <c r="F89" s="21"/>
      <c r="G89" s="22"/>
      <c r="H89" s="23"/>
      <c r="I89" s="23"/>
      <c r="J89" s="21"/>
      <c r="K89" s="22"/>
      <c r="L89" s="23"/>
      <c r="M89" s="23"/>
    </row>
    <row r="90" spans="1:13" ht="16.5" thickTop="1" thickBot="1" x14ac:dyDescent="0.3">
      <c r="A90" s="247"/>
      <c r="C90" s="22"/>
      <c r="D90" s="23"/>
      <c r="E90" s="23"/>
      <c r="F90" s="21"/>
      <c r="G90" s="22"/>
      <c r="H90" s="23"/>
      <c r="I90" s="23"/>
      <c r="J90" s="21"/>
      <c r="K90" s="22"/>
      <c r="L90" s="23"/>
      <c r="M90" s="23"/>
    </row>
    <row r="91" spans="1:13" ht="16.5" thickTop="1" thickBot="1" x14ac:dyDescent="0.3">
      <c r="A91" s="247"/>
      <c r="C91" s="22"/>
      <c r="D91" s="23"/>
      <c r="E91" s="23"/>
      <c r="F91" s="21"/>
      <c r="G91" s="22"/>
      <c r="H91" s="23"/>
      <c r="I91" s="23"/>
      <c r="J91" s="21"/>
      <c r="K91" s="22"/>
      <c r="L91" s="23"/>
      <c r="M91" s="23"/>
    </row>
    <row r="92" spans="1:13" ht="16.5" thickTop="1" thickBot="1" x14ac:dyDescent="0.3">
      <c r="A92" s="247"/>
      <c r="C92" s="22"/>
      <c r="D92" s="23"/>
      <c r="E92" s="23"/>
      <c r="F92" s="21"/>
      <c r="G92" s="22"/>
      <c r="H92" s="23"/>
      <c r="I92" s="23"/>
      <c r="J92" s="21"/>
      <c r="K92" s="22"/>
      <c r="L92" s="23"/>
      <c r="M92" s="23"/>
    </row>
    <row r="93" spans="1:13" ht="16.5" thickTop="1" thickBot="1" x14ac:dyDescent="0.3">
      <c r="A93" s="247"/>
      <c r="C93" s="22"/>
      <c r="D93" s="23"/>
      <c r="E93" s="23"/>
      <c r="F93" s="21"/>
      <c r="G93" s="22"/>
      <c r="H93" s="23"/>
      <c r="I93" s="23"/>
      <c r="J93" s="21"/>
      <c r="K93" s="22"/>
      <c r="L93" s="23"/>
      <c r="M93" s="23"/>
    </row>
    <row r="94" spans="1:13" ht="16.5" thickTop="1" thickBot="1" x14ac:dyDescent="0.3">
      <c r="A94" s="247"/>
      <c r="C94" s="22"/>
      <c r="D94" s="23"/>
      <c r="E94" s="23"/>
      <c r="F94" s="21"/>
      <c r="G94" s="22"/>
      <c r="H94" s="23"/>
      <c r="I94" s="23"/>
      <c r="J94" s="21"/>
      <c r="K94" s="22"/>
      <c r="L94" s="23"/>
      <c r="M94" s="23"/>
    </row>
    <row r="95" spans="1:13" ht="16.5" thickTop="1" thickBot="1" x14ac:dyDescent="0.3">
      <c r="A95" s="247"/>
      <c r="C95" s="22"/>
      <c r="D95" s="23"/>
      <c r="E95" s="23"/>
      <c r="F95" s="21"/>
      <c r="G95" s="22"/>
      <c r="H95" s="23"/>
      <c r="I95" s="23"/>
      <c r="J95" s="21"/>
      <c r="K95" s="22"/>
      <c r="L95" s="23"/>
      <c r="M95" s="23"/>
    </row>
    <row r="96" spans="1:13" ht="16.5" thickTop="1" thickBot="1" x14ac:dyDescent="0.3">
      <c r="A96" s="247"/>
      <c r="C96" s="22"/>
      <c r="D96" s="23"/>
      <c r="E96" s="23"/>
      <c r="F96" s="21"/>
      <c r="G96" s="22"/>
      <c r="H96" s="23"/>
      <c r="I96" s="23"/>
      <c r="J96" s="21"/>
      <c r="K96" s="22"/>
      <c r="L96" s="23"/>
      <c r="M96" s="23"/>
    </row>
    <row r="97" spans="1:13" ht="16.5" thickTop="1" thickBot="1" x14ac:dyDescent="0.3">
      <c r="A97" s="247"/>
      <c r="C97" s="22"/>
      <c r="D97" s="23"/>
      <c r="E97" s="23"/>
      <c r="F97" s="21"/>
      <c r="G97" s="22"/>
      <c r="H97" s="23"/>
      <c r="I97" s="23"/>
      <c r="J97" s="21"/>
      <c r="K97" s="22"/>
      <c r="L97" s="23"/>
      <c r="M97" s="23"/>
    </row>
    <row r="98" spans="1:13" ht="16.5" thickTop="1" thickBot="1" x14ac:dyDescent="0.3">
      <c r="A98" s="247"/>
      <c r="C98" s="22"/>
      <c r="D98" s="23"/>
      <c r="E98" s="23"/>
      <c r="F98" s="21"/>
      <c r="G98" s="22"/>
      <c r="H98" s="23"/>
      <c r="I98" s="23"/>
      <c r="J98" s="21"/>
      <c r="K98" s="22"/>
      <c r="L98" s="23"/>
      <c r="M98" s="23"/>
    </row>
    <row r="99" spans="1:13" ht="16.5" thickTop="1" thickBot="1" x14ac:dyDescent="0.3">
      <c r="A99" s="247"/>
      <c r="C99" s="22"/>
      <c r="D99" s="23"/>
      <c r="E99" s="23"/>
      <c r="F99" s="21"/>
      <c r="G99" s="22"/>
      <c r="H99" s="23"/>
      <c r="I99" s="23"/>
      <c r="J99" s="21"/>
      <c r="K99" s="22"/>
      <c r="L99" s="23"/>
      <c r="M99" s="23"/>
    </row>
    <row r="100" spans="1:13" ht="16.5" thickTop="1" thickBot="1" x14ac:dyDescent="0.3">
      <c r="A100" s="247"/>
      <c r="C100" s="22"/>
      <c r="D100" s="23"/>
      <c r="E100" s="23"/>
      <c r="F100" s="21"/>
      <c r="G100" s="22"/>
      <c r="H100" s="23"/>
      <c r="I100" s="23"/>
      <c r="J100" s="21"/>
      <c r="K100" s="22"/>
      <c r="L100" s="23"/>
      <c r="M100" s="23"/>
    </row>
    <row r="101" spans="1:13" ht="16.5" thickTop="1" thickBot="1" x14ac:dyDescent="0.3">
      <c r="A101" s="247"/>
      <c r="C101" s="22"/>
      <c r="D101" s="23"/>
      <c r="E101" s="23"/>
      <c r="F101" s="21"/>
      <c r="G101" s="22"/>
      <c r="H101" s="23"/>
      <c r="I101" s="23"/>
      <c r="J101" s="21"/>
      <c r="K101" s="22"/>
      <c r="L101" s="23"/>
      <c r="M101" s="23"/>
    </row>
    <row r="102" spans="1:13" ht="16.5" thickTop="1" thickBot="1" x14ac:dyDescent="0.3">
      <c r="A102" s="247"/>
      <c r="C102" s="22"/>
      <c r="D102" s="23"/>
      <c r="E102" s="23"/>
      <c r="F102" s="21"/>
      <c r="G102" s="22"/>
      <c r="H102" s="23"/>
      <c r="I102" s="23"/>
      <c r="J102" s="21"/>
      <c r="K102" s="22"/>
      <c r="L102" s="23"/>
      <c r="M102" s="23"/>
    </row>
    <row r="103" spans="1:13" ht="16.5" thickTop="1" thickBot="1" x14ac:dyDescent="0.3">
      <c r="A103" s="247"/>
      <c r="C103" s="22"/>
      <c r="D103" s="23"/>
      <c r="E103" s="23"/>
      <c r="F103" s="21"/>
      <c r="G103" s="22"/>
      <c r="H103" s="23"/>
      <c r="I103" s="23"/>
      <c r="J103" s="21"/>
      <c r="K103" s="22"/>
      <c r="L103" s="23"/>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111" customHeight="1" x14ac:dyDescent="0.35">
      <c r="A1" s="247"/>
      <c r="C1" s="268" t="s">
        <v>899</v>
      </c>
      <c r="D1" s="268"/>
      <c r="E1" s="268"/>
      <c r="F1" s="268"/>
      <c r="G1" s="268"/>
      <c r="H1" s="268"/>
      <c r="I1" s="268"/>
      <c r="J1" s="268"/>
      <c r="K1" s="268"/>
    </row>
    <row r="2" spans="1:25" s="18" customFormat="1" ht="37.5" hidden="1" customHeight="1" x14ac:dyDescent="0.25">
      <c r="A2" s="247"/>
      <c r="C2" s="19"/>
      <c r="D2" s="19"/>
      <c r="E2" s="19"/>
      <c r="F2" s="19"/>
      <c r="G2" s="19"/>
      <c r="H2" s="19"/>
      <c r="I2" s="19"/>
      <c r="J2" s="19"/>
      <c r="K2" s="19"/>
      <c r="L2" s="19"/>
      <c r="M2" s="19"/>
      <c r="N2" s="19"/>
      <c r="O2" s="19"/>
      <c r="P2" s="19"/>
    </row>
    <row r="3" spans="1:25" s="20" customFormat="1" ht="39" customHeight="1" thickBot="1" x14ac:dyDescent="0.3">
      <c r="A3" s="247"/>
    </row>
    <row r="4" spans="1:25" s="20" customFormat="1" ht="24.75" customHeight="1" thickTop="1" thickBot="1" x14ac:dyDescent="0.3">
      <c r="A4" s="247"/>
      <c r="C4" s="164" t="s">
        <v>93</v>
      </c>
      <c r="D4" s="165" t="s">
        <v>434</v>
      </c>
      <c r="E4" s="21"/>
      <c r="F4" s="164" t="s">
        <v>114</v>
      </c>
      <c r="G4" s="165" t="s">
        <v>120</v>
      </c>
      <c r="H4" s="21"/>
      <c r="I4" s="164" t="s">
        <v>115</v>
      </c>
      <c r="J4" s="165" t="s">
        <v>438</v>
      </c>
      <c r="L4" s="164" t="s">
        <v>116</v>
      </c>
      <c r="M4" s="165" t="s">
        <v>121</v>
      </c>
      <c r="N4" s="21"/>
      <c r="O4" s="164" t="s">
        <v>117</v>
      </c>
      <c r="P4" s="165" t="s">
        <v>435</v>
      </c>
      <c r="Q4" s="21"/>
      <c r="R4" s="164" t="s">
        <v>118</v>
      </c>
      <c r="S4" s="167" t="s">
        <v>436</v>
      </c>
      <c r="U4" s="164" t="s">
        <v>119</v>
      </c>
      <c r="V4" s="168" t="s">
        <v>431</v>
      </c>
      <c r="X4" s="164" t="s">
        <v>230</v>
      </c>
      <c r="Y4" s="165" t="s">
        <v>437</v>
      </c>
    </row>
    <row r="5" spans="1:25" s="20" customFormat="1" ht="19.5" customHeight="1" thickTop="1" thickBot="1" x14ac:dyDescent="0.3">
      <c r="A5" s="247"/>
      <c r="C5" s="22" t="s">
        <v>94</v>
      </c>
      <c r="D5" s="23" t="s">
        <v>513</v>
      </c>
      <c r="E5" s="21"/>
      <c r="F5" s="22" t="s">
        <v>95</v>
      </c>
      <c r="G5" s="23" t="s">
        <v>443</v>
      </c>
      <c r="H5" s="21"/>
      <c r="I5" s="22" t="s">
        <v>96</v>
      </c>
      <c r="J5" s="23" t="s">
        <v>525</v>
      </c>
      <c r="L5" s="22" t="s">
        <v>157</v>
      </c>
      <c r="M5" s="23" t="s">
        <v>510</v>
      </c>
      <c r="N5" s="21"/>
      <c r="O5" s="22" t="s">
        <v>166</v>
      </c>
      <c r="P5" s="23" t="s">
        <v>526</v>
      </c>
      <c r="Q5" s="21"/>
      <c r="R5" s="22" t="s">
        <v>175</v>
      </c>
      <c r="S5" s="23" t="s">
        <v>440</v>
      </c>
      <c r="U5" s="22" t="s">
        <v>149</v>
      </c>
      <c r="V5" s="23" t="s">
        <v>527</v>
      </c>
      <c r="X5" s="22"/>
      <c r="Y5" s="23"/>
    </row>
    <row r="6" spans="1:25" s="20" customFormat="1" ht="19.5" customHeight="1" thickTop="1" thickBot="1" x14ac:dyDescent="0.3">
      <c r="A6" s="247"/>
      <c r="C6" s="22" t="s">
        <v>97</v>
      </c>
      <c r="D6" s="23" t="s">
        <v>511</v>
      </c>
      <c r="E6" s="21"/>
      <c r="F6" s="22" t="s">
        <v>101</v>
      </c>
      <c r="G6" s="23" t="s">
        <v>528</v>
      </c>
      <c r="H6" s="21"/>
      <c r="I6" s="22" t="s">
        <v>109</v>
      </c>
      <c r="J6" s="23" t="s">
        <v>529</v>
      </c>
      <c r="L6" s="22" t="s">
        <v>158</v>
      </c>
      <c r="M6" s="23" t="s">
        <v>442</v>
      </c>
      <c r="N6" s="21"/>
      <c r="O6" s="22" t="s">
        <v>167</v>
      </c>
      <c r="P6" s="23" t="s">
        <v>512</v>
      </c>
      <c r="Q6" s="21"/>
      <c r="R6" s="22" t="s">
        <v>176</v>
      </c>
      <c r="S6" s="23" t="s">
        <v>530</v>
      </c>
      <c r="U6" s="22" t="s">
        <v>150</v>
      </c>
      <c r="V6" s="23" t="s">
        <v>508</v>
      </c>
      <c r="X6" s="22"/>
      <c r="Y6" s="23"/>
    </row>
    <row r="7" spans="1:25" s="20" customFormat="1" ht="19.5" customHeight="1" thickTop="1" thickBot="1" x14ac:dyDescent="0.3">
      <c r="A7" s="247"/>
      <c r="C7" s="22" t="s">
        <v>98</v>
      </c>
      <c r="D7" s="23" t="s">
        <v>531</v>
      </c>
      <c r="E7" s="21"/>
      <c r="F7" s="22" t="s">
        <v>102</v>
      </c>
      <c r="G7" s="23" t="s">
        <v>532</v>
      </c>
      <c r="H7" s="21"/>
      <c r="I7" s="22" t="s">
        <v>110</v>
      </c>
      <c r="J7" s="23" t="s">
        <v>533</v>
      </c>
      <c r="L7" s="22" t="s">
        <v>159</v>
      </c>
      <c r="M7" s="23" t="s">
        <v>443</v>
      </c>
      <c r="N7" s="21"/>
      <c r="O7" s="22" t="s">
        <v>168</v>
      </c>
      <c r="P7" s="23" t="s">
        <v>534</v>
      </c>
      <c r="Q7" s="21"/>
      <c r="R7" s="22"/>
      <c r="S7" s="23"/>
      <c r="U7" s="22" t="s">
        <v>151</v>
      </c>
      <c r="V7" s="23" t="s">
        <v>535</v>
      </c>
      <c r="X7" s="22"/>
      <c r="Y7" s="23"/>
    </row>
    <row r="8" spans="1:25" s="20" customFormat="1" ht="19.5" customHeight="1" thickTop="1" thickBot="1" x14ac:dyDescent="0.3">
      <c r="A8" s="247"/>
      <c r="C8" s="22" t="s">
        <v>99</v>
      </c>
      <c r="D8" s="23" t="s">
        <v>536</v>
      </c>
      <c r="E8" s="21"/>
      <c r="F8" s="22" t="s">
        <v>103</v>
      </c>
      <c r="G8" s="23" t="s">
        <v>442</v>
      </c>
      <c r="H8" s="21"/>
      <c r="I8" s="22" t="s">
        <v>111</v>
      </c>
      <c r="J8" s="23" t="s">
        <v>537</v>
      </c>
      <c r="L8" s="22" t="s">
        <v>160</v>
      </c>
      <c r="M8" s="23" t="s">
        <v>538</v>
      </c>
      <c r="N8" s="21"/>
      <c r="O8" s="22" t="s">
        <v>169</v>
      </c>
      <c r="P8" s="23" t="s">
        <v>539</v>
      </c>
      <c r="Q8" s="21"/>
      <c r="R8" s="22"/>
      <c r="S8" s="23"/>
      <c r="U8" s="22" t="s">
        <v>152</v>
      </c>
      <c r="V8" s="23" t="s">
        <v>540</v>
      </c>
      <c r="X8" s="22"/>
      <c r="Y8" s="23"/>
    </row>
    <row r="9" spans="1:25" s="20" customFormat="1" ht="19.5" customHeight="1" thickTop="1" thickBot="1" x14ac:dyDescent="0.3">
      <c r="A9" s="247"/>
      <c r="C9" s="22" t="s">
        <v>100</v>
      </c>
      <c r="D9" s="23" t="s">
        <v>541</v>
      </c>
      <c r="E9" s="21"/>
      <c r="F9" s="22" t="s">
        <v>104</v>
      </c>
      <c r="G9" s="23" t="s">
        <v>542</v>
      </c>
      <c r="H9" s="21"/>
      <c r="I9" s="22" t="s">
        <v>112</v>
      </c>
      <c r="J9" s="23" t="s">
        <v>543</v>
      </c>
      <c r="L9" s="22" t="s">
        <v>161</v>
      </c>
      <c r="M9" s="23" t="s">
        <v>544</v>
      </c>
      <c r="N9" s="21"/>
      <c r="O9" s="22" t="s">
        <v>170</v>
      </c>
      <c r="P9" s="23" t="s">
        <v>545</v>
      </c>
      <c r="Q9" s="21"/>
      <c r="R9" s="22"/>
      <c r="S9" s="23"/>
      <c r="U9" s="22" t="s">
        <v>153</v>
      </c>
      <c r="V9" s="23" t="s">
        <v>448</v>
      </c>
      <c r="X9" s="22"/>
      <c r="Y9" s="23"/>
    </row>
    <row r="10" spans="1:25" s="20" customFormat="1" ht="19.5" customHeight="1" thickTop="1" thickBot="1" x14ac:dyDescent="0.3">
      <c r="A10" s="247"/>
      <c r="C10" s="22"/>
      <c r="D10" s="23"/>
      <c r="E10" s="21"/>
      <c r="F10" s="22" t="s">
        <v>105</v>
      </c>
      <c r="G10" s="23" t="s">
        <v>546</v>
      </c>
      <c r="H10" s="21"/>
      <c r="I10" s="22" t="s">
        <v>113</v>
      </c>
      <c r="J10" s="23" t="s">
        <v>547</v>
      </c>
      <c r="L10" s="22" t="s">
        <v>162</v>
      </c>
      <c r="M10" s="23" t="s">
        <v>444</v>
      </c>
      <c r="N10" s="21"/>
      <c r="O10" s="22" t="s">
        <v>171</v>
      </c>
      <c r="P10" s="23" t="s">
        <v>548</v>
      </c>
      <c r="Q10" s="21"/>
      <c r="R10" s="22"/>
      <c r="S10" s="23"/>
      <c r="U10" s="22" t="s">
        <v>154</v>
      </c>
      <c r="V10" s="23" t="s">
        <v>549</v>
      </c>
      <c r="X10" s="22"/>
      <c r="Y10" s="23"/>
    </row>
    <row r="11" spans="1:25" s="20" customFormat="1" ht="19.5" customHeight="1" thickTop="1" thickBot="1" x14ac:dyDescent="0.3">
      <c r="A11" s="247"/>
      <c r="C11" s="22"/>
      <c r="D11" s="23"/>
      <c r="E11" s="21"/>
      <c r="F11" s="22" t="s">
        <v>106</v>
      </c>
      <c r="G11" s="23" t="s">
        <v>550</v>
      </c>
      <c r="H11" s="21"/>
      <c r="I11" s="22"/>
      <c r="J11" s="23"/>
      <c r="L11" s="22" t="s">
        <v>163</v>
      </c>
      <c r="M11" s="23" t="s">
        <v>445</v>
      </c>
      <c r="N11" s="21"/>
      <c r="O11" s="22" t="s">
        <v>172</v>
      </c>
      <c r="P11" s="23" t="s">
        <v>551</v>
      </c>
      <c r="Q11" s="21"/>
      <c r="R11" s="22"/>
      <c r="S11" s="23"/>
      <c r="U11" s="22" t="s">
        <v>155</v>
      </c>
      <c r="V11" s="23" t="s">
        <v>552</v>
      </c>
      <c r="X11" s="22"/>
      <c r="Y11" s="23"/>
    </row>
    <row r="12" spans="1:25" s="20" customFormat="1" ht="19.5" customHeight="1" thickTop="1" thickBot="1" x14ac:dyDescent="0.3">
      <c r="A12" s="247"/>
      <c r="C12" s="22"/>
      <c r="D12" s="23"/>
      <c r="E12" s="21"/>
      <c r="F12" s="22" t="s">
        <v>107</v>
      </c>
      <c r="G12" s="23" t="s">
        <v>553</v>
      </c>
      <c r="H12" s="21"/>
      <c r="I12" s="22"/>
      <c r="J12" s="23"/>
      <c r="L12" s="22" t="s">
        <v>164</v>
      </c>
      <c r="M12" s="23" t="s">
        <v>554</v>
      </c>
      <c r="N12" s="21"/>
      <c r="O12" s="22" t="s">
        <v>173</v>
      </c>
      <c r="P12" s="23" t="s">
        <v>555</v>
      </c>
      <c r="Q12" s="21"/>
      <c r="R12" s="22"/>
      <c r="S12" s="23"/>
      <c r="U12" s="22" t="s">
        <v>156</v>
      </c>
      <c r="V12" s="23" t="s">
        <v>556</v>
      </c>
      <c r="X12" s="22"/>
      <c r="Y12" s="23"/>
    </row>
    <row r="13" spans="1:25" s="20" customFormat="1" ht="19.5" customHeight="1" thickTop="1" thickBot="1" x14ac:dyDescent="0.3">
      <c r="A13" s="247"/>
      <c r="C13" s="22"/>
      <c r="D13" s="23"/>
      <c r="E13" s="21"/>
      <c r="F13" s="22" t="s">
        <v>108</v>
      </c>
      <c r="G13" s="23" t="s">
        <v>557</v>
      </c>
      <c r="H13" s="21"/>
      <c r="I13" s="22"/>
      <c r="J13" s="23"/>
      <c r="L13" s="22" t="s">
        <v>165</v>
      </c>
      <c r="M13" s="23" t="s">
        <v>558</v>
      </c>
      <c r="N13" s="21"/>
      <c r="O13" s="22" t="s">
        <v>174</v>
      </c>
      <c r="P13" s="23" t="s">
        <v>559</v>
      </c>
      <c r="Q13" s="21"/>
      <c r="R13" s="22"/>
      <c r="S13" s="23"/>
      <c r="U13" s="22"/>
      <c r="V13" s="23"/>
      <c r="X13" s="22"/>
      <c r="Y13" s="23"/>
    </row>
    <row r="14" spans="1:25" s="20" customFormat="1" ht="19.5" customHeight="1" thickTop="1" thickBot="1" x14ac:dyDescent="0.3">
      <c r="A14" s="247"/>
      <c r="C14" s="22"/>
      <c r="D14" s="23"/>
      <c r="E14" s="21"/>
      <c r="F14" s="22" t="s">
        <v>269</v>
      </c>
      <c r="G14" s="23" t="s">
        <v>560</v>
      </c>
      <c r="H14" s="21"/>
      <c r="I14" s="22"/>
      <c r="J14" s="23"/>
      <c r="L14" s="22" t="s">
        <v>283</v>
      </c>
      <c r="M14" s="23" t="s">
        <v>561</v>
      </c>
      <c r="N14" s="21"/>
      <c r="O14" s="22" t="s">
        <v>288</v>
      </c>
      <c r="P14" s="23" t="s">
        <v>516</v>
      </c>
      <c r="Q14" s="21"/>
      <c r="R14" s="22"/>
      <c r="S14" s="23"/>
      <c r="U14" s="22"/>
      <c r="V14" s="23"/>
      <c r="X14" s="22"/>
      <c r="Y14" s="23"/>
    </row>
    <row r="15" spans="1:25" s="20" customFormat="1" ht="19.5" customHeight="1" thickTop="1" thickBot="1" x14ac:dyDescent="0.3">
      <c r="A15" s="247"/>
      <c r="C15" s="22"/>
      <c r="D15" s="23"/>
      <c r="E15" s="21"/>
      <c r="F15" s="22" t="s">
        <v>270</v>
      </c>
      <c r="G15" s="23" t="s">
        <v>554</v>
      </c>
      <c r="H15" s="21"/>
      <c r="I15" s="22"/>
      <c r="J15" s="23"/>
      <c r="L15" s="22" t="s">
        <v>284</v>
      </c>
      <c r="M15" s="23" t="s">
        <v>562</v>
      </c>
      <c r="N15" s="21"/>
      <c r="O15" s="22" t="s">
        <v>289</v>
      </c>
      <c r="P15" s="23" t="s">
        <v>563</v>
      </c>
      <c r="Q15" s="21"/>
      <c r="R15" s="22"/>
      <c r="S15" s="23"/>
      <c r="U15" s="22"/>
      <c r="V15" s="23"/>
      <c r="X15" s="22"/>
      <c r="Y15" s="23"/>
    </row>
    <row r="16" spans="1:25" s="20" customFormat="1" ht="19.5" customHeight="1" thickTop="1" thickBot="1" x14ac:dyDescent="0.3">
      <c r="A16" s="247"/>
      <c r="C16" s="22"/>
      <c r="D16" s="23"/>
      <c r="E16" s="21"/>
      <c r="F16" s="22" t="s">
        <v>271</v>
      </c>
      <c r="G16" s="23" t="s">
        <v>564</v>
      </c>
      <c r="H16" s="21"/>
      <c r="I16" s="22"/>
      <c r="J16" s="23"/>
      <c r="L16" s="22" t="s">
        <v>285</v>
      </c>
      <c r="M16" s="23" t="s">
        <v>565</v>
      </c>
      <c r="N16" s="21"/>
      <c r="O16" s="22" t="s">
        <v>290</v>
      </c>
      <c r="P16" s="23" t="s">
        <v>566</v>
      </c>
      <c r="Q16" s="21"/>
      <c r="R16" s="22"/>
      <c r="S16" s="23"/>
      <c r="U16" s="22"/>
      <c r="V16" s="23"/>
      <c r="X16" s="22"/>
      <c r="Y16" s="23"/>
    </row>
    <row r="17" spans="1:25" s="20" customFormat="1" ht="19.5" customHeight="1" thickTop="1" thickBot="1" x14ac:dyDescent="0.3">
      <c r="A17" s="247"/>
      <c r="C17" s="22"/>
      <c r="D17" s="23"/>
      <c r="E17" s="21"/>
      <c r="F17" s="22" t="s">
        <v>272</v>
      </c>
      <c r="G17" s="23" t="s">
        <v>444</v>
      </c>
      <c r="H17" s="21"/>
      <c r="I17" s="22"/>
      <c r="J17" s="23"/>
      <c r="L17" s="22" t="s">
        <v>286</v>
      </c>
      <c r="M17" s="23" t="s">
        <v>532</v>
      </c>
      <c r="N17" s="21"/>
      <c r="O17" s="22" t="s">
        <v>291</v>
      </c>
      <c r="P17" s="23" t="s">
        <v>567</v>
      </c>
      <c r="Q17" s="21"/>
      <c r="R17" s="22"/>
      <c r="S17" s="23"/>
      <c r="U17" s="22"/>
      <c r="V17" s="23"/>
      <c r="X17" s="22"/>
      <c r="Y17" s="23"/>
    </row>
    <row r="18" spans="1:25" s="20" customFormat="1" ht="19.5" customHeight="1" thickTop="1" thickBot="1" x14ac:dyDescent="0.3">
      <c r="A18" s="247"/>
      <c r="C18" s="22"/>
      <c r="D18" s="23"/>
      <c r="E18" s="21"/>
      <c r="F18" s="22" t="s">
        <v>273</v>
      </c>
      <c r="G18" s="23" t="s">
        <v>544</v>
      </c>
      <c r="H18" s="21"/>
      <c r="I18" s="22"/>
      <c r="J18" s="23"/>
      <c r="L18" s="22" t="s">
        <v>287</v>
      </c>
      <c r="M18" s="23" t="s">
        <v>542</v>
      </c>
      <c r="N18" s="21"/>
      <c r="O18" s="22" t="s">
        <v>292</v>
      </c>
      <c r="P18" s="23" t="s">
        <v>568</v>
      </c>
      <c r="Q18" s="21"/>
      <c r="R18" s="22"/>
      <c r="S18" s="23"/>
      <c r="U18" s="22"/>
      <c r="V18" s="23"/>
      <c r="X18" s="22"/>
      <c r="Y18" s="23"/>
    </row>
    <row r="19" spans="1:25" s="20" customFormat="1" ht="19.5" customHeight="1" thickTop="1" thickBot="1" x14ac:dyDescent="0.3">
      <c r="A19" s="247"/>
      <c r="C19" s="22"/>
      <c r="D19" s="23"/>
      <c r="E19" s="21"/>
      <c r="F19" s="22" t="s">
        <v>377</v>
      </c>
      <c r="G19" s="23" t="s">
        <v>445</v>
      </c>
      <c r="H19" s="21"/>
      <c r="I19" s="22"/>
      <c r="J19" s="23"/>
      <c r="L19" s="22" t="s">
        <v>378</v>
      </c>
      <c r="M19" s="23" t="s">
        <v>546</v>
      </c>
      <c r="N19" s="21"/>
      <c r="O19" s="22" t="s">
        <v>379</v>
      </c>
      <c r="P19" s="23" t="s">
        <v>569</v>
      </c>
      <c r="Q19" s="21"/>
      <c r="R19" s="22"/>
      <c r="S19" s="23"/>
      <c r="U19" s="22"/>
      <c r="V19" s="23"/>
      <c r="X19" s="22"/>
      <c r="Y19" s="23"/>
    </row>
    <row r="20" spans="1:25" s="20" customFormat="1" ht="19.5" customHeight="1" thickTop="1" thickBot="1" x14ac:dyDescent="0.3">
      <c r="A20" s="247"/>
      <c r="C20" s="22"/>
      <c r="D20" s="23"/>
      <c r="E20" s="21"/>
      <c r="F20" s="22" t="s">
        <v>380</v>
      </c>
      <c r="G20" s="23" t="s">
        <v>570</v>
      </c>
      <c r="H20" s="21"/>
      <c r="I20" s="22"/>
      <c r="J20" s="125"/>
      <c r="L20" s="22" t="s">
        <v>381</v>
      </c>
      <c r="M20" s="23" t="s">
        <v>550</v>
      </c>
      <c r="N20" s="21"/>
      <c r="O20" s="22" t="s">
        <v>382</v>
      </c>
      <c r="P20" s="23" t="s">
        <v>506</v>
      </c>
      <c r="Q20" s="21"/>
      <c r="R20" s="22"/>
      <c r="S20" s="23"/>
      <c r="U20" s="22"/>
      <c r="V20" s="23"/>
      <c r="X20" s="22"/>
      <c r="Y20" s="23"/>
    </row>
    <row r="21" spans="1:25" s="20" customFormat="1" ht="19.5" customHeight="1" thickTop="1" thickBot="1" x14ac:dyDescent="0.3">
      <c r="A21" s="247"/>
      <c r="C21" s="22"/>
      <c r="D21" s="23"/>
      <c r="E21" s="21"/>
      <c r="F21" s="22"/>
      <c r="G21" s="23"/>
      <c r="H21" s="21"/>
      <c r="I21" s="22"/>
      <c r="J21" s="124"/>
      <c r="L21" s="22" t="s">
        <v>383</v>
      </c>
      <c r="M21" s="23" t="s">
        <v>571</v>
      </c>
      <c r="N21" s="21"/>
      <c r="O21" s="22" t="s">
        <v>384</v>
      </c>
      <c r="P21" s="23" t="s">
        <v>572</v>
      </c>
      <c r="Q21" s="21"/>
      <c r="R21" s="22"/>
      <c r="S21" s="23"/>
      <c r="U21" s="22"/>
      <c r="V21" s="23"/>
      <c r="X21" s="22"/>
      <c r="Y21" s="23"/>
    </row>
    <row r="22" spans="1:25" s="20" customFormat="1" ht="19.5" customHeight="1" thickTop="1" thickBot="1" x14ac:dyDescent="0.3">
      <c r="A22" s="247"/>
      <c r="C22" s="22"/>
      <c r="D22" s="23"/>
      <c r="E22" s="21"/>
      <c r="F22" s="22"/>
      <c r="G22" s="23"/>
      <c r="H22" s="21"/>
      <c r="I22" s="22"/>
      <c r="J22" s="23"/>
      <c r="L22" s="22" t="s">
        <v>385</v>
      </c>
      <c r="M22" s="23" t="s">
        <v>573</v>
      </c>
      <c r="N22" s="21"/>
      <c r="O22" s="22" t="s">
        <v>386</v>
      </c>
      <c r="P22" s="23" t="s">
        <v>574</v>
      </c>
      <c r="Q22" s="21"/>
      <c r="R22" s="22"/>
      <c r="S22" s="23"/>
      <c r="U22" s="22"/>
      <c r="V22" s="23"/>
      <c r="X22" s="22"/>
      <c r="Y22" s="23"/>
    </row>
    <row r="23" spans="1:25" s="20" customFormat="1" ht="19.5" customHeight="1" thickTop="1" thickBot="1" x14ac:dyDescent="0.3">
      <c r="A23" s="247"/>
      <c r="C23" s="22"/>
      <c r="D23" s="23"/>
      <c r="E23" s="21"/>
      <c r="F23" s="22"/>
      <c r="G23" s="23"/>
      <c r="H23" s="21"/>
      <c r="I23" s="22"/>
      <c r="J23" s="23"/>
      <c r="L23" s="22" t="s">
        <v>387</v>
      </c>
      <c r="M23" s="23" t="s">
        <v>575</v>
      </c>
      <c r="N23" s="21"/>
      <c r="O23" s="22" t="s">
        <v>388</v>
      </c>
      <c r="P23" s="23" t="s">
        <v>576</v>
      </c>
      <c r="Q23" s="21"/>
      <c r="R23" s="22"/>
      <c r="S23" s="23"/>
      <c r="U23" s="22"/>
      <c r="V23" s="23"/>
      <c r="X23" s="22"/>
      <c r="Y23" s="23"/>
    </row>
    <row r="24" spans="1:25" s="20" customFormat="1" ht="19.5" customHeight="1" thickTop="1" thickBot="1" x14ac:dyDescent="0.3">
      <c r="A24" s="247"/>
      <c r="C24" s="22"/>
      <c r="D24" s="23"/>
      <c r="E24" s="21"/>
      <c r="F24" s="22"/>
      <c r="G24" s="23"/>
      <c r="H24" s="21"/>
      <c r="I24" s="22"/>
      <c r="J24" s="23"/>
      <c r="L24" s="22" t="s">
        <v>389</v>
      </c>
      <c r="M24" s="23" t="s">
        <v>577</v>
      </c>
      <c r="N24" s="21"/>
      <c r="O24" s="22" t="s">
        <v>390</v>
      </c>
      <c r="P24" s="23" t="s">
        <v>578</v>
      </c>
      <c r="Q24" s="21"/>
      <c r="R24" s="22"/>
      <c r="S24" s="23"/>
      <c r="U24" s="22"/>
      <c r="V24" s="23"/>
      <c r="X24" s="22"/>
      <c r="Y24" s="23"/>
    </row>
    <row r="25" spans="1:25" s="20" customFormat="1" ht="19.5" customHeight="1" thickTop="1" thickBot="1" x14ac:dyDescent="0.3">
      <c r="A25" s="247"/>
      <c r="C25" s="22"/>
      <c r="D25" s="23"/>
      <c r="E25" s="21"/>
      <c r="F25" s="22"/>
      <c r="G25" s="23"/>
      <c r="H25" s="21"/>
      <c r="I25" s="22"/>
      <c r="J25" s="125"/>
      <c r="L25" s="22" t="s">
        <v>391</v>
      </c>
      <c r="M25" s="23" t="s">
        <v>579</v>
      </c>
      <c r="N25" s="21"/>
      <c r="O25" s="22" t="s">
        <v>392</v>
      </c>
      <c r="P25" s="23" t="s">
        <v>580</v>
      </c>
      <c r="Q25" s="21"/>
      <c r="R25" s="22"/>
      <c r="S25" s="23"/>
      <c r="U25" s="22"/>
      <c r="V25" s="23"/>
      <c r="X25" s="22"/>
      <c r="Y25" s="23"/>
    </row>
    <row r="26" spans="1:25" s="20" customFormat="1" ht="19.5" customHeight="1" thickTop="1" thickBot="1" x14ac:dyDescent="0.3">
      <c r="A26" s="247"/>
      <c r="C26" s="22"/>
      <c r="D26" s="23"/>
      <c r="E26" s="21"/>
      <c r="F26" s="22"/>
      <c r="G26" s="23"/>
      <c r="H26" s="21"/>
      <c r="I26" s="22"/>
      <c r="J26" s="23"/>
      <c r="L26" s="22" t="s">
        <v>393</v>
      </c>
      <c r="M26" s="23" t="s">
        <v>581</v>
      </c>
      <c r="N26" s="21"/>
      <c r="O26" s="22" t="s">
        <v>394</v>
      </c>
      <c r="P26" s="23" t="s">
        <v>582</v>
      </c>
      <c r="Q26" s="21"/>
      <c r="R26" s="22"/>
      <c r="S26" s="23"/>
      <c r="U26" s="22"/>
      <c r="V26" s="23"/>
      <c r="X26" s="22"/>
      <c r="Y26" s="23"/>
    </row>
    <row r="27" spans="1:25" s="20" customFormat="1" ht="19.5" customHeight="1" thickTop="1" thickBot="1" x14ac:dyDescent="0.3">
      <c r="A27" s="247"/>
      <c r="C27" s="22"/>
      <c r="D27" s="23"/>
      <c r="E27" s="21"/>
      <c r="F27" s="22"/>
      <c r="G27" s="23"/>
      <c r="H27" s="21"/>
      <c r="I27" s="22"/>
      <c r="J27" s="23"/>
      <c r="L27" s="22" t="s">
        <v>395</v>
      </c>
      <c r="M27" s="23" t="s">
        <v>553</v>
      </c>
      <c r="N27" s="21"/>
      <c r="O27" s="22" t="s">
        <v>396</v>
      </c>
      <c r="P27" s="23" t="s">
        <v>583</v>
      </c>
      <c r="Q27" s="21"/>
      <c r="R27" s="22"/>
      <c r="S27" s="23"/>
      <c r="U27" s="22"/>
      <c r="V27" s="23"/>
      <c r="X27" s="22"/>
      <c r="Y27" s="23"/>
    </row>
    <row r="28" spans="1:25" s="20" customFormat="1" ht="19.5" customHeight="1" thickTop="1" thickBot="1" x14ac:dyDescent="0.3">
      <c r="A28" s="247"/>
      <c r="C28" s="22"/>
      <c r="D28" s="23"/>
      <c r="E28" s="21"/>
      <c r="F28" s="22"/>
      <c r="G28" s="23"/>
      <c r="H28" s="21"/>
      <c r="I28" s="22"/>
      <c r="J28" s="23"/>
      <c r="L28" s="22" t="s">
        <v>397</v>
      </c>
      <c r="M28" s="23" t="s">
        <v>584</v>
      </c>
      <c r="N28" s="21"/>
      <c r="O28" s="22" t="s">
        <v>398</v>
      </c>
      <c r="P28" s="23" t="s">
        <v>507</v>
      </c>
      <c r="Q28" s="21"/>
      <c r="R28" s="22"/>
      <c r="S28" s="23"/>
      <c r="U28" s="22"/>
      <c r="V28" s="23"/>
      <c r="X28" s="22"/>
      <c r="Y28" s="23"/>
    </row>
    <row r="29" spans="1:25" s="20" customFormat="1" ht="19.5" customHeight="1" thickTop="1" thickBot="1" x14ac:dyDescent="0.3">
      <c r="A29" s="247"/>
      <c r="C29" s="22"/>
      <c r="D29" s="23"/>
      <c r="E29" s="21"/>
      <c r="F29" s="22"/>
      <c r="G29" s="23"/>
      <c r="H29" s="21"/>
      <c r="I29" s="22"/>
      <c r="J29" s="23"/>
      <c r="L29" s="22" t="s">
        <v>399</v>
      </c>
      <c r="M29" s="23" t="s">
        <v>585</v>
      </c>
      <c r="N29" s="21"/>
      <c r="O29" s="22" t="s">
        <v>400</v>
      </c>
      <c r="P29" s="23" t="s">
        <v>586</v>
      </c>
      <c r="Q29" s="21"/>
      <c r="R29" s="22"/>
      <c r="S29" s="23"/>
      <c r="U29" s="22"/>
      <c r="V29" s="23"/>
      <c r="X29" s="22"/>
      <c r="Y29" s="23"/>
    </row>
    <row r="30" spans="1:25" s="20" customFormat="1" ht="19.5" customHeight="1" thickTop="1" thickBot="1" x14ac:dyDescent="0.3">
      <c r="A30" s="247"/>
      <c r="C30" s="22"/>
      <c r="D30" s="23"/>
      <c r="E30" s="21"/>
      <c r="F30" s="22"/>
      <c r="G30" s="23"/>
      <c r="H30" s="21"/>
      <c r="I30" s="22"/>
      <c r="J30" s="23"/>
      <c r="L30" s="22" t="s">
        <v>401</v>
      </c>
      <c r="M30" s="23" t="s">
        <v>587</v>
      </c>
      <c r="N30" s="21"/>
      <c r="O30" s="22" t="s">
        <v>402</v>
      </c>
      <c r="P30" s="23" t="s">
        <v>531</v>
      </c>
      <c r="Q30" s="21"/>
      <c r="R30" s="22"/>
      <c r="S30" s="23"/>
      <c r="U30" s="22"/>
      <c r="V30" s="23"/>
      <c r="X30" s="22"/>
      <c r="Y30" s="23"/>
    </row>
    <row r="31" spans="1:25" s="20" customFormat="1" ht="19.5" customHeight="1" thickTop="1" thickBot="1" x14ac:dyDescent="0.3">
      <c r="A31" s="247"/>
      <c r="C31" s="22"/>
      <c r="D31" s="23"/>
      <c r="E31" s="21"/>
      <c r="F31" s="22"/>
      <c r="G31" s="23"/>
      <c r="H31" s="21"/>
      <c r="I31" s="22"/>
      <c r="J31" s="23"/>
      <c r="L31" s="22"/>
      <c r="M31" s="23"/>
      <c r="N31" s="21"/>
      <c r="O31" s="22" t="s">
        <v>403</v>
      </c>
      <c r="P31" s="23" t="s">
        <v>588</v>
      </c>
      <c r="Q31" s="21"/>
      <c r="R31" s="22"/>
      <c r="S31" s="23"/>
      <c r="U31" s="22"/>
      <c r="V31" s="23"/>
      <c r="X31" s="22"/>
      <c r="Y31" s="23"/>
    </row>
    <row r="32" spans="1:25" s="20" customFormat="1" ht="19.5" customHeight="1" thickTop="1" thickBot="1" x14ac:dyDescent="0.3">
      <c r="A32" s="247"/>
      <c r="C32" s="22"/>
      <c r="D32" s="23"/>
      <c r="E32" s="21"/>
      <c r="F32" s="22"/>
      <c r="G32" s="23"/>
      <c r="H32" s="21"/>
      <c r="I32" s="22"/>
      <c r="J32" s="23"/>
      <c r="L32" s="22"/>
      <c r="M32" s="23"/>
      <c r="N32" s="21"/>
      <c r="O32" s="22" t="s">
        <v>404</v>
      </c>
      <c r="P32" s="23" t="s">
        <v>589</v>
      </c>
      <c r="Q32" s="21"/>
      <c r="R32" s="22"/>
      <c r="S32" s="23"/>
      <c r="U32" s="22"/>
      <c r="V32" s="23"/>
      <c r="X32" s="22"/>
      <c r="Y32" s="23"/>
    </row>
    <row r="33" spans="1:25" s="20" customFormat="1" ht="19.5" customHeight="1" thickTop="1" thickBot="1" x14ac:dyDescent="0.3">
      <c r="A33" s="247"/>
      <c r="C33" s="22"/>
      <c r="D33" s="23"/>
      <c r="E33" s="21"/>
      <c r="F33" s="22"/>
      <c r="G33" s="23"/>
      <c r="H33" s="21"/>
      <c r="I33" s="22"/>
      <c r="J33" s="23"/>
      <c r="L33" s="22"/>
      <c r="M33" s="23"/>
      <c r="N33" s="21"/>
      <c r="O33" s="22" t="s">
        <v>405</v>
      </c>
      <c r="P33" s="23" t="s">
        <v>590</v>
      </c>
      <c r="Q33" s="21"/>
      <c r="R33" s="22"/>
      <c r="S33" s="23"/>
      <c r="U33" s="22"/>
      <c r="V33" s="23"/>
      <c r="X33" s="22"/>
      <c r="Y33" s="23"/>
    </row>
    <row r="34" spans="1:25" s="20" customFormat="1" ht="19.5" customHeight="1" thickTop="1" thickBot="1" x14ac:dyDescent="0.3">
      <c r="A34" s="247"/>
      <c r="C34" s="22"/>
      <c r="D34" s="23"/>
      <c r="E34" s="21"/>
      <c r="F34" s="22"/>
      <c r="G34" s="23"/>
      <c r="H34" s="21"/>
      <c r="I34" s="22"/>
      <c r="J34" s="23"/>
      <c r="L34" s="22"/>
      <c r="M34" s="23"/>
      <c r="N34" s="21"/>
      <c r="O34" s="22" t="s">
        <v>406</v>
      </c>
      <c r="P34" s="23" t="s">
        <v>591</v>
      </c>
      <c r="Q34" s="21"/>
      <c r="R34" s="22"/>
      <c r="S34" s="23"/>
      <c r="U34" s="22"/>
      <c r="V34" s="23"/>
      <c r="X34" s="22"/>
      <c r="Y34" s="23"/>
    </row>
    <row r="35" spans="1:25" s="20" customFormat="1" ht="19.5" customHeight="1" thickTop="1" thickBot="1" x14ac:dyDescent="0.3">
      <c r="A35" s="247"/>
      <c r="C35" s="22"/>
      <c r="D35" s="23"/>
      <c r="E35" s="21"/>
      <c r="F35" s="22"/>
      <c r="G35" s="23"/>
      <c r="H35" s="21"/>
      <c r="I35" s="22"/>
      <c r="J35" s="23"/>
      <c r="L35" s="22"/>
      <c r="M35" s="23"/>
      <c r="N35" s="21"/>
      <c r="O35" s="22" t="s">
        <v>407</v>
      </c>
      <c r="P35" s="23" t="s">
        <v>592</v>
      </c>
      <c r="Q35" s="21"/>
      <c r="R35" s="22"/>
      <c r="S35" s="23"/>
      <c r="U35" s="22"/>
      <c r="V35" s="23"/>
      <c r="X35" s="22"/>
      <c r="Y35" s="23"/>
    </row>
    <row r="36" spans="1:25" s="20" customFormat="1" ht="19.5" customHeight="1" thickTop="1" thickBot="1" x14ac:dyDescent="0.3">
      <c r="A36" s="247"/>
      <c r="C36" s="22"/>
      <c r="D36" s="23"/>
      <c r="E36" s="21"/>
      <c r="F36" s="22"/>
      <c r="G36" s="23"/>
      <c r="H36" s="21"/>
      <c r="I36" s="22"/>
      <c r="J36" s="23"/>
      <c r="L36" s="22"/>
      <c r="M36" s="23"/>
      <c r="N36" s="21"/>
      <c r="O36" s="22" t="s">
        <v>408</v>
      </c>
      <c r="P36" s="23" t="s">
        <v>593</v>
      </c>
      <c r="Q36" s="21"/>
      <c r="R36" s="22"/>
      <c r="S36" s="23"/>
      <c r="U36" s="22"/>
      <c r="V36" s="23"/>
      <c r="X36" s="22"/>
      <c r="Y36" s="23"/>
    </row>
    <row r="37" spans="1:25" s="20" customFormat="1" ht="19.5" customHeight="1" thickTop="1" thickBot="1" x14ac:dyDescent="0.3">
      <c r="A37" s="247"/>
      <c r="C37" s="22"/>
      <c r="D37" s="23"/>
      <c r="E37" s="21"/>
      <c r="F37" s="22"/>
      <c r="G37" s="23"/>
      <c r="H37" s="21"/>
      <c r="I37" s="22"/>
      <c r="J37" s="23"/>
      <c r="L37" s="22"/>
      <c r="M37" s="23"/>
      <c r="N37" s="21"/>
      <c r="O37" s="22" t="s">
        <v>409</v>
      </c>
      <c r="P37" s="23" t="s">
        <v>441</v>
      </c>
      <c r="Q37" s="21"/>
      <c r="R37" s="22"/>
      <c r="S37" s="23"/>
      <c r="U37" s="22"/>
      <c r="V37" s="23"/>
      <c r="X37" s="22"/>
      <c r="Y37" s="23"/>
    </row>
    <row r="38" spans="1:25" s="20" customFormat="1" ht="19.5" customHeight="1" thickTop="1" thickBot="1" x14ac:dyDescent="0.3">
      <c r="A38" s="247"/>
      <c r="C38" s="22"/>
      <c r="D38" s="23"/>
      <c r="E38" s="21"/>
      <c r="F38" s="22"/>
      <c r="G38" s="23"/>
      <c r="H38" s="21"/>
      <c r="I38" s="22"/>
      <c r="J38" s="23"/>
      <c r="L38" s="22"/>
      <c r="M38" s="23"/>
      <c r="N38" s="21"/>
      <c r="O38" s="22" t="s">
        <v>410</v>
      </c>
      <c r="P38" s="23" t="s">
        <v>515</v>
      </c>
      <c r="Q38" s="21"/>
      <c r="R38" s="22"/>
      <c r="S38" s="23"/>
      <c r="U38" s="22"/>
      <c r="V38" s="23"/>
      <c r="X38" s="22"/>
      <c r="Y38" s="23"/>
    </row>
    <row r="39" spans="1:25" s="20" customFormat="1" ht="19.5" customHeight="1" thickTop="1" thickBot="1" x14ac:dyDescent="0.3">
      <c r="A39" s="247"/>
      <c r="C39" s="22"/>
      <c r="D39" s="23"/>
      <c r="E39" s="21"/>
      <c r="F39" s="22"/>
      <c r="G39" s="23"/>
      <c r="H39" s="21"/>
      <c r="I39" s="22"/>
      <c r="J39" s="23"/>
      <c r="L39" s="22"/>
      <c r="M39" s="23"/>
      <c r="N39" s="21"/>
      <c r="O39" s="22" t="s">
        <v>411</v>
      </c>
      <c r="P39" s="23" t="s">
        <v>514</v>
      </c>
      <c r="Q39" s="21"/>
      <c r="R39" s="22"/>
      <c r="S39" s="23"/>
      <c r="U39" s="22"/>
      <c r="V39" s="23"/>
      <c r="X39" s="22"/>
      <c r="Y39" s="23"/>
    </row>
    <row r="40" spans="1:25" s="20" customFormat="1" ht="19.5" customHeight="1" thickTop="1" thickBot="1" x14ac:dyDescent="0.3">
      <c r="A40" s="247"/>
      <c r="C40" s="22"/>
      <c r="D40" s="23"/>
      <c r="E40" s="21"/>
      <c r="F40" s="22"/>
      <c r="G40" s="23"/>
      <c r="H40" s="21"/>
      <c r="I40" s="22"/>
      <c r="J40" s="23"/>
      <c r="L40" s="22"/>
      <c r="M40" s="23"/>
      <c r="N40" s="21"/>
      <c r="O40" s="22" t="s">
        <v>412</v>
      </c>
      <c r="P40" s="23" t="s">
        <v>594</v>
      </c>
      <c r="Q40" s="21"/>
      <c r="R40" s="22"/>
      <c r="S40" s="23"/>
      <c r="U40" s="22"/>
      <c r="V40" s="23"/>
      <c r="X40" s="22"/>
      <c r="Y40" s="23"/>
    </row>
    <row r="41" spans="1:25" s="20" customFormat="1" ht="19.5" customHeight="1" thickTop="1" thickBot="1" x14ac:dyDescent="0.3">
      <c r="A41" s="247"/>
      <c r="C41" s="22"/>
      <c r="D41" s="23"/>
      <c r="E41" s="21"/>
      <c r="F41" s="22"/>
      <c r="G41" s="23"/>
      <c r="H41" s="21"/>
      <c r="I41" s="22"/>
      <c r="J41" s="23"/>
      <c r="L41" s="22"/>
      <c r="M41" s="23"/>
      <c r="N41" s="21"/>
      <c r="O41" s="22" t="s">
        <v>413</v>
      </c>
      <c r="P41" s="23" t="s">
        <v>595</v>
      </c>
      <c r="Q41" s="21"/>
      <c r="R41" s="22"/>
      <c r="S41" s="23"/>
      <c r="U41" s="22"/>
      <c r="V41" s="23"/>
      <c r="X41" s="22"/>
      <c r="Y41" s="23"/>
    </row>
    <row r="42" spans="1:25" s="20" customFormat="1" ht="19.5" customHeight="1" thickTop="1" thickBot="1" x14ac:dyDescent="0.3">
      <c r="A42" s="247"/>
      <c r="C42" s="22"/>
      <c r="D42" s="23"/>
      <c r="E42" s="21"/>
      <c r="F42" s="22"/>
      <c r="G42" s="23"/>
      <c r="H42" s="21"/>
      <c r="I42" s="22"/>
      <c r="J42" s="23"/>
      <c r="L42" s="22"/>
      <c r="M42" s="23"/>
      <c r="N42" s="21"/>
      <c r="O42" s="22" t="s">
        <v>414</v>
      </c>
      <c r="P42" s="23" t="s">
        <v>596</v>
      </c>
      <c r="Q42" s="21"/>
      <c r="R42" s="22"/>
      <c r="S42" s="23"/>
      <c r="U42" s="22"/>
      <c r="V42" s="23"/>
      <c r="X42" s="22"/>
      <c r="Y42" s="23"/>
    </row>
    <row r="43" spans="1:25" s="20" customFormat="1" ht="19.5" customHeight="1" thickTop="1" thickBot="1" x14ac:dyDescent="0.3">
      <c r="A43" s="247"/>
      <c r="C43" s="22"/>
      <c r="D43" s="23"/>
      <c r="E43" s="21"/>
      <c r="F43" s="22"/>
      <c r="G43" s="23"/>
      <c r="H43" s="21"/>
      <c r="I43" s="22"/>
      <c r="J43" s="23"/>
      <c r="L43" s="22"/>
      <c r="M43" s="23"/>
      <c r="N43" s="21"/>
      <c r="O43" s="22" t="s">
        <v>415</v>
      </c>
      <c r="P43" s="23" t="s">
        <v>597</v>
      </c>
      <c r="Q43" s="21"/>
      <c r="R43" s="22"/>
      <c r="S43" s="23"/>
      <c r="U43" s="22"/>
      <c r="V43" s="23"/>
      <c r="X43" s="22"/>
      <c r="Y43" s="23"/>
    </row>
    <row r="44" spans="1:25" s="20" customFormat="1" ht="19.5" customHeight="1" thickTop="1" thickBot="1" x14ac:dyDescent="0.3">
      <c r="A44" s="247"/>
      <c r="C44" s="22"/>
      <c r="D44" s="23"/>
      <c r="E44" s="21"/>
      <c r="F44" s="22"/>
      <c r="G44" s="23"/>
      <c r="H44" s="21"/>
      <c r="I44" s="22"/>
      <c r="J44" s="23"/>
      <c r="L44" s="22"/>
      <c r="M44" s="23"/>
      <c r="N44" s="21"/>
      <c r="O44" s="22" t="s">
        <v>416</v>
      </c>
      <c r="P44" s="23" t="s">
        <v>598</v>
      </c>
      <c r="Q44" s="21"/>
      <c r="R44" s="22"/>
      <c r="S44" s="23"/>
      <c r="U44" s="22"/>
      <c r="V44" s="23"/>
      <c r="X44" s="22"/>
      <c r="Y44" s="23"/>
    </row>
    <row r="45" spans="1:25" s="20" customFormat="1" ht="19.5" customHeight="1" thickTop="1" thickBot="1" x14ac:dyDescent="0.3">
      <c r="A45" s="247"/>
      <c r="C45" s="22"/>
      <c r="D45" s="23"/>
      <c r="E45" s="21"/>
      <c r="F45" s="22"/>
      <c r="G45" s="23"/>
      <c r="H45" s="21"/>
      <c r="I45" s="22"/>
      <c r="J45" s="23"/>
      <c r="L45" s="22"/>
      <c r="M45" s="23"/>
      <c r="N45" s="21"/>
      <c r="O45" s="22" t="s">
        <v>417</v>
      </c>
      <c r="P45" s="23" t="s">
        <v>599</v>
      </c>
      <c r="Q45" s="21"/>
      <c r="R45" s="22"/>
      <c r="S45" s="23"/>
      <c r="U45" s="22"/>
      <c r="V45" s="23"/>
      <c r="X45" s="22"/>
      <c r="Y45" s="23"/>
    </row>
    <row r="46" spans="1:25" s="20" customFormat="1" ht="19.5" customHeight="1" thickTop="1" thickBot="1" x14ac:dyDescent="0.3">
      <c r="A46" s="247"/>
      <c r="C46" s="22"/>
      <c r="D46" s="23"/>
      <c r="E46" s="21"/>
      <c r="F46" s="22"/>
      <c r="G46" s="23"/>
      <c r="H46" s="21"/>
      <c r="I46" s="22"/>
      <c r="J46" s="23"/>
      <c r="L46" s="22"/>
      <c r="M46" s="23"/>
      <c r="N46" s="21"/>
      <c r="O46" s="22" t="s">
        <v>418</v>
      </c>
      <c r="P46" s="23" t="s">
        <v>509</v>
      </c>
      <c r="Q46" s="21"/>
      <c r="R46" s="22"/>
      <c r="S46" s="23"/>
      <c r="U46" s="22"/>
      <c r="V46" s="23"/>
      <c r="X46" s="22"/>
      <c r="Y46" s="23"/>
    </row>
    <row r="47" spans="1:25" s="20" customFormat="1" ht="19.5" customHeight="1" thickTop="1" thickBot="1" x14ac:dyDescent="0.3">
      <c r="A47" s="247"/>
      <c r="C47" s="22"/>
      <c r="D47" s="23"/>
      <c r="E47" s="21"/>
      <c r="F47" s="22"/>
      <c r="G47" s="23"/>
      <c r="H47" s="21"/>
      <c r="I47" s="22"/>
      <c r="J47" s="23"/>
      <c r="L47" s="22"/>
      <c r="M47" s="23"/>
      <c r="N47" s="21"/>
      <c r="O47" s="22" t="s">
        <v>419</v>
      </c>
      <c r="P47" s="23" t="s">
        <v>600</v>
      </c>
      <c r="Q47" s="21"/>
      <c r="R47" s="22"/>
      <c r="S47" s="23"/>
      <c r="U47" s="22"/>
      <c r="V47" s="23"/>
      <c r="X47" s="22"/>
      <c r="Y47" s="23"/>
    </row>
    <row r="48" spans="1:25" s="20" customFormat="1" ht="19.5" customHeight="1" thickTop="1" thickBot="1" x14ac:dyDescent="0.3">
      <c r="A48" s="247"/>
      <c r="C48" s="22"/>
      <c r="D48" s="23"/>
      <c r="E48" s="21"/>
      <c r="F48" s="22"/>
      <c r="G48" s="23"/>
      <c r="H48" s="21"/>
      <c r="I48" s="22"/>
      <c r="J48" s="23"/>
      <c r="L48" s="22"/>
      <c r="M48" s="23"/>
      <c r="N48" s="21"/>
      <c r="O48" s="22" t="s">
        <v>420</v>
      </c>
      <c r="P48" s="23" t="s">
        <v>601</v>
      </c>
      <c r="Q48" s="21"/>
      <c r="R48" s="22"/>
      <c r="S48" s="23"/>
      <c r="U48" s="22"/>
      <c r="V48" s="23"/>
      <c r="X48" s="22"/>
      <c r="Y48" s="23"/>
    </row>
    <row r="49" spans="1:25" s="20" customFormat="1" ht="19.5" customHeight="1" thickTop="1" thickBot="1" x14ac:dyDescent="0.3">
      <c r="A49" s="247"/>
      <c r="C49" s="22"/>
      <c r="D49" s="23"/>
      <c r="E49" s="21"/>
      <c r="F49" s="22"/>
      <c r="G49" s="23"/>
      <c r="H49" s="21"/>
      <c r="I49" s="22"/>
      <c r="J49" s="23"/>
      <c r="L49" s="22"/>
      <c r="M49" s="23"/>
      <c r="N49" s="21"/>
      <c r="O49" s="22" t="s">
        <v>421</v>
      </c>
      <c r="P49" s="23" t="s">
        <v>602</v>
      </c>
      <c r="Q49" s="21"/>
      <c r="R49" s="22"/>
      <c r="S49" s="23"/>
      <c r="U49" s="22"/>
      <c r="V49" s="23"/>
      <c r="X49" s="22"/>
      <c r="Y49" s="23"/>
    </row>
    <row r="50" spans="1:25" s="20" customFormat="1" ht="19.5" customHeight="1" thickTop="1" thickBot="1" x14ac:dyDescent="0.3">
      <c r="A50" s="247"/>
      <c r="C50" s="22"/>
      <c r="D50" s="23"/>
      <c r="E50" s="21"/>
      <c r="F50" s="22"/>
      <c r="G50" s="23"/>
      <c r="H50" s="21"/>
      <c r="I50" s="22"/>
      <c r="J50" s="23"/>
      <c r="L50" s="22"/>
      <c r="M50" s="23"/>
      <c r="N50" s="21"/>
      <c r="O50" s="22" t="s">
        <v>422</v>
      </c>
      <c r="P50" s="23" t="s">
        <v>603</v>
      </c>
      <c r="Q50" s="21"/>
      <c r="R50" s="22"/>
      <c r="S50" s="23"/>
      <c r="U50" s="22"/>
      <c r="V50" s="23"/>
      <c r="X50" s="22"/>
      <c r="Y50" s="23"/>
    </row>
    <row r="51" spans="1:25" s="20" customFormat="1" ht="19.5" customHeight="1" thickTop="1" thickBot="1" x14ac:dyDescent="0.3">
      <c r="A51" s="247"/>
      <c r="C51" s="22"/>
      <c r="D51" s="23"/>
      <c r="E51" s="21"/>
      <c r="F51" s="22"/>
      <c r="G51" s="23"/>
      <c r="H51" s="21"/>
      <c r="I51" s="22"/>
      <c r="J51" s="23"/>
      <c r="L51" s="22"/>
      <c r="M51" s="23"/>
      <c r="N51" s="21"/>
      <c r="O51" s="22" t="s">
        <v>423</v>
      </c>
      <c r="P51" s="23" t="s">
        <v>604</v>
      </c>
      <c r="Q51" s="21"/>
      <c r="R51" s="22"/>
      <c r="S51" s="23"/>
      <c r="U51" s="22"/>
      <c r="V51" s="23"/>
      <c r="X51" s="22"/>
      <c r="Y51" s="23"/>
    </row>
    <row r="52" spans="1:25" s="20" customFormat="1" ht="19.5" customHeight="1" thickTop="1" thickBot="1" x14ac:dyDescent="0.3">
      <c r="A52" s="247"/>
      <c r="C52" s="22"/>
      <c r="D52" s="23"/>
      <c r="E52" s="21"/>
      <c r="F52" s="22"/>
      <c r="G52" s="23"/>
      <c r="H52" s="21"/>
      <c r="I52" s="22"/>
      <c r="J52" s="23"/>
      <c r="L52" s="22"/>
      <c r="M52" s="23"/>
      <c r="N52" s="21"/>
      <c r="O52" s="22" t="s">
        <v>424</v>
      </c>
      <c r="P52" s="23" t="s">
        <v>605</v>
      </c>
      <c r="Q52" s="21"/>
      <c r="R52" s="22"/>
      <c r="S52" s="23"/>
      <c r="U52" s="22"/>
      <c r="V52" s="23"/>
      <c r="X52" s="22"/>
      <c r="Y52" s="23"/>
    </row>
    <row r="53" spans="1:25" s="20" customFormat="1" ht="19.5" customHeight="1" thickTop="1" thickBot="1" x14ac:dyDescent="0.3">
      <c r="A53" s="247"/>
      <c r="C53" s="22"/>
      <c r="D53" s="23"/>
      <c r="E53" s="21"/>
      <c r="F53" s="22"/>
      <c r="G53" s="23"/>
      <c r="H53" s="21"/>
      <c r="I53" s="22"/>
      <c r="J53" s="23"/>
      <c r="L53" s="22"/>
      <c r="M53" s="23"/>
      <c r="N53" s="21"/>
      <c r="O53" s="22" t="s">
        <v>425</v>
      </c>
      <c r="P53" s="23" t="s">
        <v>606</v>
      </c>
      <c r="Q53" s="21"/>
      <c r="R53" s="22"/>
      <c r="S53" s="23"/>
      <c r="U53" s="22"/>
      <c r="V53" s="23"/>
      <c r="X53" s="22"/>
      <c r="Y53" s="23"/>
    </row>
    <row r="54" spans="1:25" s="20" customFormat="1" ht="19.5" customHeight="1" thickTop="1" thickBot="1" x14ac:dyDescent="0.3">
      <c r="A54" s="247"/>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7"/>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7"/>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7"/>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7"/>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7"/>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7"/>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7"/>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7"/>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7"/>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7"/>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7"/>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7"/>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7"/>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7"/>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7"/>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7"/>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7"/>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7"/>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7"/>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7"/>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7"/>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7"/>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7"/>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7"/>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7"/>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7"/>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7"/>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7"/>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7"/>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7"/>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7"/>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7"/>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7"/>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7"/>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7"/>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7"/>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7"/>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7"/>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7"/>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7"/>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7"/>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7"/>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7"/>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7"/>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7"/>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7"/>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7"/>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7"/>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7"/>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9"/>
    </row>
    <row r="105" spans="1:25" s="20" customFormat="1" ht="24.75" customHeight="1" x14ac:dyDescent="0.25">
      <c r="A105" s="249"/>
      <c r="C105"/>
      <c r="D105"/>
      <c r="E105"/>
      <c r="F105"/>
      <c r="G105"/>
      <c r="H105"/>
      <c r="I105"/>
      <c r="J105"/>
    </row>
    <row r="106" spans="1:25" s="20" customFormat="1" ht="19.5" customHeight="1" x14ac:dyDescent="0.25">
      <c r="A106" s="249"/>
      <c r="C106"/>
      <c r="D106"/>
      <c r="E106"/>
      <c r="F106"/>
      <c r="G106"/>
      <c r="H106"/>
      <c r="I106"/>
      <c r="J106"/>
    </row>
    <row r="107" spans="1:25" s="20" customFormat="1" ht="19.5" customHeight="1" x14ac:dyDescent="0.25">
      <c r="A107" s="249"/>
      <c r="C107"/>
      <c r="D107"/>
      <c r="E107"/>
      <c r="F107"/>
      <c r="G107"/>
      <c r="H107"/>
      <c r="I107"/>
      <c r="J107"/>
    </row>
    <row r="108" spans="1:25" s="20" customFormat="1" ht="19.5" customHeight="1" x14ac:dyDescent="0.25">
      <c r="A108" s="249"/>
      <c r="C108"/>
      <c r="D108"/>
      <c r="E108"/>
      <c r="F108"/>
      <c r="G108"/>
      <c r="H108"/>
      <c r="I108"/>
      <c r="J108"/>
    </row>
    <row r="109" spans="1:25" s="20" customFormat="1" ht="19.5" customHeight="1" x14ac:dyDescent="0.25">
      <c r="A109" s="249"/>
      <c r="C109"/>
      <c r="D109"/>
      <c r="E109"/>
      <c r="F109"/>
      <c r="G109"/>
      <c r="H109"/>
      <c r="I109"/>
      <c r="J109"/>
    </row>
    <row r="110" spans="1:25" s="20" customFormat="1" ht="19.5" customHeight="1" x14ac:dyDescent="0.25">
      <c r="A110" s="249"/>
      <c r="C110"/>
      <c r="D110"/>
      <c r="E110"/>
      <c r="F110"/>
      <c r="G110"/>
      <c r="H110"/>
      <c r="I110"/>
      <c r="J110"/>
    </row>
    <row r="111" spans="1:25" s="20" customFormat="1" ht="19.5" customHeight="1" x14ac:dyDescent="0.25">
      <c r="A111" s="249"/>
      <c r="C111"/>
      <c r="D111"/>
      <c r="E111"/>
      <c r="F111"/>
      <c r="G111"/>
      <c r="H111"/>
      <c r="I111"/>
      <c r="J111"/>
    </row>
    <row r="112" spans="1:25" s="20" customFormat="1" ht="19.5" customHeight="1" x14ac:dyDescent="0.25">
      <c r="A112" s="249"/>
      <c r="C112"/>
      <c r="D112"/>
      <c r="E112"/>
      <c r="F112"/>
      <c r="G112"/>
      <c r="H112"/>
      <c r="I112"/>
      <c r="J112"/>
    </row>
    <row r="113" spans="1:10" s="20" customFormat="1" ht="19.5" customHeight="1" x14ac:dyDescent="0.25">
      <c r="A113" s="249"/>
      <c r="C113"/>
      <c r="D113"/>
      <c r="E113"/>
      <c r="F113"/>
      <c r="G113"/>
      <c r="H113"/>
      <c r="I113"/>
      <c r="J113"/>
    </row>
    <row r="114" spans="1:10" s="20" customFormat="1" ht="19.5" customHeight="1" x14ac:dyDescent="0.25">
      <c r="A114" s="249"/>
      <c r="C114"/>
      <c r="D114"/>
      <c r="E114"/>
      <c r="F114"/>
      <c r="G114"/>
      <c r="H114"/>
      <c r="I114"/>
      <c r="J114"/>
    </row>
    <row r="115" spans="1:10" s="20" customFormat="1" ht="19.5" customHeight="1" x14ac:dyDescent="0.25">
      <c r="A115" s="249"/>
      <c r="C115"/>
      <c r="D115"/>
      <c r="E115"/>
      <c r="F115"/>
      <c r="G115"/>
      <c r="H115"/>
      <c r="I115"/>
      <c r="J115"/>
    </row>
    <row r="116" spans="1:10" s="20" customFormat="1" ht="19.5" customHeight="1" x14ac:dyDescent="0.25">
      <c r="A116" s="249"/>
      <c r="C116"/>
      <c r="D116"/>
      <c r="E116"/>
      <c r="F116"/>
      <c r="G116"/>
      <c r="H116"/>
      <c r="I116"/>
      <c r="J116"/>
    </row>
    <row r="117" spans="1:10" s="20" customFormat="1" ht="19.5" customHeight="1" x14ac:dyDescent="0.25">
      <c r="A117" s="249"/>
      <c r="C117"/>
      <c r="D117"/>
      <c r="E117"/>
      <c r="F117"/>
      <c r="G117"/>
      <c r="H117"/>
      <c r="I117"/>
      <c r="J117"/>
    </row>
    <row r="118" spans="1:10" s="20" customFormat="1" ht="19.5" customHeight="1" x14ac:dyDescent="0.25">
      <c r="A118" s="249"/>
      <c r="C118"/>
      <c r="D118"/>
      <c r="E118"/>
      <c r="F118"/>
      <c r="G118"/>
      <c r="H118"/>
      <c r="I118"/>
      <c r="J118"/>
    </row>
    <row r="119" spans="1:10" s="20" customFormat="1" ht="19.5" customHeight="1" x14ac:dyDescent="0.25">
      <c r="A119" s="249"/>
      <c r="C119"/>
      <c r="D119"/>
      <c r="E119"/>
      <c r="F119"/>
      <c r="G119"/>
      <c r="H119"/>
      <c r="I119"/>
      <c r="J119"/>
    </row>
    <row r="120" spans="1:10" s="20" customFormat="1" ht="24.75" customHeight="1" x14ac:dyDescent="0.25">
      <c r="A120" s="249"/>
      <c r="C120"/>
      <c r="D120"/>
      <c r="E120"/>
      <c r="F120"/>
      <c r="G120"/>
      <c r="H120"/>
      <c r="I120"/>
      <c r="J120"/>
    </row>
    <row r="121" spans="1:10" s="20" customFormat="1" ht="12" customHeight="1" x14ac:dyDescent="0.25">
      <c r="A121" s="249"/>
      <c r="C121"/>
      <c r="D121"/>
      <c r="E121"/>
      <c r="F121"/>
      <c r="G121"/>
      <c r="H121"/>
      <c r="I121"/>
      <c r="J121"/>
    </row>
    <row r="122" spans="1:10" s="20" customFormat="1" ht="25.5" customHeight="1" x14ac:dyDescent="0.25">
      <c r="A122" s="249"/>
      <c r="C122"/>
      <c r="D122"/>
      <c r="E122"/>
      <c r="F122"/>
      <c r="G122"/>
      <c r="H122"/>
      <c r="I122"/>
      <c r="J122"/>
    </row>
    <row r="123" spans="1:10" s="20" customFormat="1" ht="19.5" customHeight="1" x14ac:dyDescent="0.25">
      <c r="A123" s="249"/>
      <c r="C123"/>
      <c r="D123"/>
      <c r="E123"/>
      <c r="F123"/>
      <c r="G123"/>
      <c r="H123"/>
      <c r="I123"/>
      <c r="J123"/>
    </row>
    <row r="124" spans="1:10" s="20" customFormat="1" ht="19.5" customHeight="1" x14ac:dyDescent="0.25">
      <c r="A124" s="249"/>
      <c r="C124"/>
      <c r="D124"/>
      <c r="E124"/>
      <c r="F124"/>
      <c r="G124"/>
      <c r="H124"/>
      <c r="I124"/>
      <c r="J124"/>
    </row>
    <row r="125" spans="1:10" s="20" customFormat="1" ht="19.5" customHeight="1" x14ac:dyDescent="0.25">
      <c r="A125" s="249"/>
      <c r="C125"/>
      <c r="D125"/>
      <c r="E125"/>
      <c r="F125"/>
      <c r="G125"/>
      <c r="H125"/>
      <c r="I125"/>
      <c r="J125"/>
    </row>
    <row r="126" spans="1:10" s="20" customFormat="1" ht="19.5" customHeight="1" x14ac:dyDescent="0.25">
      <c r="A126" s="249"/>
      <c r="C126"/>
      <c r="D126"/>
      <c r="E126"/>
      <c r="F126"/>
      <c r="G126"/>
      <c r="H126"/>
      <c r="I126"/>
      <c r="J126"/>
    </row>
    <row r="127" spans="1:10" s="20" customFormat="1" ht="19.5" customHeight="1" x14ac:dyDescent="0.25">
      <c r="A127" s="249"/>
      <c r="C127"/>
      <c r="D127"/>
      <c r="E127"/>
      <c r="F127"/>
      <c r="G127"/>
      <c r="H127"/>
      <c r="I127"/>
      <c r="J127"/>
    </row>
    <row r="128" spans="1:10" s="20" customFormat="1" ht="19.5" customHeight="1" x14ac:dyDescent="0.25">
      <c r="A128" s="249"/>
      <c r="C128"/>
      <c r="D128"/>
      <c r="E128"/>
      <c r="F128"/>
      <c r="G128"/>
      <c r="H128"/>
      <c r="I128"/>
      <c r="J128"/>
    </row>
    <row r="129" spans="1:10" s="20" customFormat="1" ht="19.5" customHeight="1" x14ac:dyDescent="0.25">
      <c r="A129" s="249"/>
      <c r="C129"/>
      <c r="D129"/>
      <c r="E129"/>
      <c r="F129"/>
      <c r="G129"/>
      <c r="H129"/>
      <c r="I129"/>
      <c r="J129"/>
    </row>
    <row r="130" spans="1:10" s="20" customFormat="1" ht="19.5" customHeight="1" x14ac:dyDescent="0.25">
      <c r="A130" s="249"/>
      <c r="C130"/>
      <c r="D130"/>
      <c r="E130"/>
      <c r="F130"/>
      <c r="G130"/>
      <c r="H130"/>
      <c r="I130"/>
      <c r="J130"/>
    </row>
    <row r="131" spans="1:10" s="20" customFormat="1" ht="19.5" customHeight="1" x14ac:dyDescent="0.25">
      <c r="A131" s="249"/>
      <c r="C131"/>
      <c r="D131"/>
      <c r="E131"/>
      <c r="F131"/>
      <c r="G131"/>
      <c r="H131"/>
      <c r="I131"/>
      <c r="J131"/>
    </row>
    <row r="132" spans="1:10" s="20" customFormat="1" ht="19.5" customHeight="1" x14ac:dyDescent="0.25">
      <c r="A132" s="249"/>
      <c r="C132"/>
      <c r="D132"/>
      <c r="E132"/>
      <c r="F132"/>
      <c r="G132"/>
      <c r="H132"/>
      <c r="I132"/>
      <c r="J132"/>
    </row>
    <row r="133" spans="1:10" s="20" customFormat="1" ht="19.5" customHeight="1" x14ac:dyDescent="0.25">
      <c r="A133" s="249"/>
      <c r="C133"/>
      <c r="D133"/>
      <c r="E133"/>
      <c r="F133"/>
      <c r="G133"/>
      <c r="H133"/>
      <c r="I133"/>
      <c r="J133"/>
    </row>
    <row r="134" spans="1:10" s="20" customFormat="1" ht="19.5" customHeight="1" x14ac:dyDescent="0.25">
      <c r="A134" s="249"/>
      <c r="C134"/>
      <c r="D134"/>
      <c r="E134"/>
      <c r="F134"/>
      <c r="G134"/>
      <c r="H134"/>
      <c r="I134"/>
      <c r="J134"/>
    </row>
    <row r="135" spans="1:10" s="20" customFormat="1" ht="19.5" customHeight="1" x14ac:dyDescent="0.25">
      <c r="A135" s="249"/>
      <c r="C135"/>
      <c r="D135"/>
      <c r="E135"/>
      <c r="F135"/>
      <c r="G135"/>
      <c r="H135"/>
      <c r="I135"/>
      <c r="J135"/>
    </row>
    <row r="136" spans="1:10" s="20" customFormat="1" x14ac:dyDescent="0.25">
      <c r="A136" s="249"/>
      <c r="C136"/>
      <c r="D136"/>
      <c r="E136"/>
      <c r="F136"/>
      <c r="G136"/>
      <c r="H136"/>
      <c r="I136"/>
      <c r="J136"/>
    </row>
    <row r="137" spans="1:10" s="20" customFormat="1" x14ac:dyDescent="0.25">
      <c r="A137" s="249"/>
      <c r="C137"/>
      <c r="D137"/>
      <c r="E137"/>
      <c r="F137"/>
      <c r="G137"/>
      <c r="H137"/>
      <c r="I137"/>
      <c r="J137"/>
    </row>
    <row r="138" spans="1:10" s="20" customFormat="1" x14ac:dyDescent="0.25">
      <c r="A138" s="249"/>
    </row>
    <row r="139" spans="1:10" x14ac:dyDescent="0.25">
      <c r="C139" s="127"/>
    </row>
    <row r="140" spans="1:10" x14ac:dyDescent="0.25">
      <c r="C140" s="127" t="str">
        <f>D5</f>
        <v>MATERIAS PRIMAS</v>
      </c>
    </row>
    <row r="141" spans="1:10" x14ac:dyDescent="0.25">
      <c r="C141" s="127">
        <f>D84</f>
        <v>0</v>
      </c>
    </row>
    <row r="142" spans="1:10" x14ac:dyDescent="0.25">
      <c r="C142" s="127">
        <f>D85</f>
        <v>0</v>
      </c>
    </row>
    <row r="143" spans="1:10" x14ac:dyDescent="0.25">
      <c r="C143" s="127">
        <f t="shared" ref="C143:C148" si="0">D98</f>
        <v>0</v>
      </c>
    </row>
    <row r="144" spans="1:10" x14ac:dyDescent="0.25">
      <c r="C144" s="127">
        <f t="shared" si="0"/>
        <v>0</v>
      </c>
    </row>
    <row r="145" spans="3:3" x14ac:dyDescent="0.25">
      <c r="C145" s="127">
        <f t="shared" si="0"/>
        <v>0</v>
      </c>
    </row>
    <row r="146" spans="3:3" x14ac:dyDescent="0.25">
      <c r="C146" s="127">
        <f t="shared" si="0"/>
        <v>0</v>
      </c>
    </row>
    <row r="147" spans="3:3" x14ac:dyDescent="0.25">
      <c r="C147" s="127">
        <f t="shared" si="0"/>
        <v>0</v>
      </c>
    </row>
    <row r="148" spans="3:3" x14ac:dyDescent="0.25">
      <c r="C148" s="127">
        <f t="shared" si="0"/>
        <v>0</v>
      </c>
    </row>
    <row r="149" spans="3:3" x14ac:dyDescent="0.25">
      <c r="C149" s="128" t="s">
        <v>231</v>
      </c>
    </row>
    <row r="150" spans="3:3" x14ac:dyDescent="0.25">
      <c r="C150" s="127" t="str">
        <f>G5</f>
        <v>13º SALARIO</v>
      </c>
    </row>
    <row r="151" spans="3:3" x14ac:dyDescent="0.25">
      <c r="C151" s="127">
        <f>G84</f>
        <v>0</v>
      </c>
    </row>
    <row r="152" spans="3:3" x14ac:dyDescent="0.25">
      <c r="C152" s="127">
        <f>G85</f>
        <v>0</v>
      </c>
    </row>
    <row r="153" spans="3:3" x14ac:dyDescent="0.25">
      <c r="C153" s="127">
        <f>G98</f>
        <v>0</v>
      </c>
    </row>
    <row r="154" spans="3:3" x14ac:dyDescent="0.25">
      <c r="C154" s="127">
        <f>G99</f>
        <v>0</v>
      </c>
    </row>
    <row r="155" spans="3:3" x14ac:dyDescent="0.25">
      <c r="C155" s="127">
        <f>G100</f>
        <v>0</v>
      </c>
    </row>
    <row r="156" spans="3:3" x14ac:dyDescent="0.25">
      <c r="C156" s="127">
        <f>G101</f>
        <v>0</v>
      </c>
    </row>
    <row r="157" spans="3:3" x14ac:dyDescent="0.25">
      <c r="C157" s="127">
        <f>G102</f>
        <v>0</v>
      </c>
    </row>
    <row r="158" spans="3:3" x14ac:dyDescent="0.25">
      <c r="C158" s="127" t="e">
        <f>#REF!</f>
        <v>#REF!</v>
      </c>
    </row>
    <row r="159" spans="3:3" x14ac:dyDescent="0.25">
      <c r="C159" s="127">
        <f>G103</f>
        <v>0</v>
      </c>
    </row>
    <row r="160" spans="3:3" x14ac:dyDescent="0.25">
      <c r="C160" s="128" t="s">
        <v>231</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231</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231</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231</v>
      </c>
    </row>
    <row r="194" spans="3:3" x14ac:dyDescent="0.25">
      <c r="C194" s="127" t="str">
        <f>J5</f>
        <v>PERDAS PATRIMONIAIS</v>
      </c>
    </row>
    <row r="195" spans="3:3" x14ac:dyDescent="0.25">
      <c r="C195" s="127">
        <f>J84</f>
        <v>0</v>
      </c>
    </row>
    <row r="196" spans="3:3" x14ac:dyDescent="0.25">
      <c r="C196" s="127">
        <f>J85</f>
        <v>0</v>
      </c>
    </row>
    <row r="197" spans="3:3" x14ac:dyDescent="0.25">
      <c r="C197" s="127">
        <f>J98</f>
        <v>0</v>
      </c>
    </row>
    <row r="198" spans="3:3" x14ac:dyDescent="0.25">
      <c r="C198" s="127">
        <f>J99</f>
        <v>0</v>
      </c>
    </row>
    <row r="199" spans="3:3" x14ac:dyDescent="0.25">
      <c r="C199" s="127">
        <f>J100</f>
        <v>0</v>
      </c>
    </row>
    <row r="200" spans="3:3" x14ac:dyDescent="0.25">
      <c r="C200" s="127">
        <f>J101</f>
        <v>0</v>
      </c>
    </row>
    <row r="201" spans="3:3" x14ac:dyDescent="0.25">
      <c r="C201" s="127">
        <f>J102</f>
        <v>0</v>
      </c>
    </row>
    <row r="202" spans="3:3" x14ac:dyDescent="0.25">
      <c r="C202" s="127" t="e">
        <f>#REF!</f>
        <v>#REF!</v>
      </c>
    </row>
    <row r="203" spans="3:3" x14ac:dyDescent="0.25">
      <c r="C203" s="127">
        <f>J103</f>
        <v>0</v>
      </c>
    </row>
    <row r="204" spans="3:3" x14ac:dyDescent="0.25">
      <c r="C204" s="128" t="s">
        <v>231</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231</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showRowColHeaders="0" zoomScale="90" zoomScaleNormal="90" zoomScalePageLayoutView="90" workbookViewId="0">
      <pane xSplit="1" ySplit="2" topLeftCell="D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7"/>
      <c r="D1" s="146" t="s">
        <v>462</v>
      </c>
    </row>
    <row r="2" spans="1:8" s="18" customFormat="1" ht="37.5" hidden="1" customHeight="1" x14ac:dyDescent="0.25">
      <c r="A2" s="247"/>
      <c r="C2" s="19"/>
      <c r="D2" s="19"/>
      <c r="E2" s="19"/>
      <c r="F2" s="19"/>
    </row>
    <row r="3" spans="1:8" s="20" customFormat="1" ht="39" customHeight="1" thickBot="1" x14ac:dyDescent="0.3">
      <c r="A3" s="247"/>
      <c r="D3" s="127" t="s">
        <v>492</v>
      </c>
      <c r="E3" s="127" t="s">
        <v>491</v>
      </c>
      <c r="F3" s="127"/>
    </row>
    <row r="4" spans="1:8" s="20" customFormat="1" ht="30" customHeight="1" thickTop="1" thickBot="1" x14ac:dyDescent="0.3">
      <c r="A4" s="247"/>
      <c r="C4" s="21"/>
      <c r="D4" s="164" t="s">
        <v>13</v>
      </c>
      <c r="E4" s="165" t="s">
        <v>457</v>
      </c>
    </row>
    <row r="5" spans="1:8" s="20" customFormat="1" ht="19.5" customHeight="1" thickTop="1" x14ac:dyDescent="0.25">
      <c r="A5" s="247"/>
      <c r="C5" s="21"/>
      <c r="D5" s="23" t="s">
        <v>458</v>
      </c>
      <c r="E5" s="23">
        <v>2018</v>
      </c>
      <c r="F5" s="244"/>
    </row>
    <row r="6" spans="1:8" s="20" customFormat="1" ht="19.5" customHeight="1" thickBot="1" x14ac:dyDescent="0.3">
      <c r="A6" s="247"/>
      <c r="C6" s="21"/>
      <c r="D6" s="23" t="s">
        <v>496</v>
      </c>
      <c r="E6" s="23" t="s">
        <v>456</v>
      </c>
      <c r="F6" s="244"/>
    </row>
    <row r="7" spans="1:8" s="20" customFormat="1" ht="27" customHeight="1" thickTop="1" thickBot="1" x14ac:dyDescent="0.3">
      <c r="A7" s="247"/>
      <c r="C7" s="21"/>
      <c r="D7" s="269" t="s">
        <v>611</v>
      </c>
      <c r="E7" s="270"/>
    </row>
    <row r="8" spans="1:8" s="20" customFormat="1" ht="19.5" customHeight="1" thickTop="1" x14ac:dyDescent="0.25">
      <c r="A8" s="247"/>
      <c r="C8" s="21"/>
      <c r="D8" s="23" t="s">
        <v>615</v>
      </c>
      <c r="E8" s="23" t="s">
        <v>612</v>
      </c>
      <c r="F8" s="244"/>
    </row>
    <row r="9" spans="1:8" s="20" customFormat="1" ht="19.5" customHeight="1" x14ac:dyDescent="0.25">
      <c r="A9" s="247"/>
      <c r="C9" s="21"/>
      <c r="D9" s="23" t="s">
        <v>613</v>
      </c>
      <c r="E9" s="23" t="s">
        <v>614</v>
      </c>
      <c r="F9" s="244"/>
    </row>
    <row r="10" spans="1:8" s="20" customFormat="1" ht="27" customHeight="1" thickBot="1" x14ac:dyDescent="0.3">
      <c r="A10" s="247"/>
      <c r="C10" s="21"/>
      <c r="D10" s="271" t="s">
        <v>904</v>
      </c>
      <c r="E10" s="272"/>
      <c r="F10" s="272"/>
      <c r="G10" s="272"/>
      <c r="H10" s="272"/>
    </row>
    <row r="11" spans="1:8" s="20" customFormat="1" ht="19.5" customHeight="1" thickTop="1" thickBot="1" x14ac:dyDescent="0.3">
      <c r="A11" s="247"/>
      <c r="C11" s="21"/>
      <c r="D11" s="164" t="s">
        <v>905</v>
      </c>
      <c r="E11" s="165" t="s">
        <v>457</v>
      </c>
      <c r="F11" s="165" t="s">
        <v>490</v>
      </c>
      <c r="G11" s="164" t="s">
        <v>906</v>
      </c>
      <c r="H11" s="165" t="s">
        <v>907</v>
      </c>
    </row>
    <row r="12" spans="1:8" s="20" customFormat="1" ht="19.5" customHeight="1" thickTop="1" x14ac:dyDescent="0.25">
      <c r="A12" s="247"/>
      <c r="C12" s="21"/>
      <c r="D12" s="23" t="str">
        <f>'PC Receitas'!$C$4</f>
        <v>4.1</v>
      </c>
      <c r="E12" s="161" t="str">
        <f>'PC Receitas'!$D$4</f>
        <v>RECEITAS COM PRODUTO</v>
      </c>
      <c r="F12" s="23" t="s">
        <v>641</v>
      </c>
      <c r="G12" s="23" t="s">
        <v>494</v>
      </c>
      <c r="H12" s="23" t="s">
        <v>495</v>
      </c>
    </row>
    <row r="13" spans="1:8" s="20" customFormat="1" ht="19.5" customHeight="1" x14ac:dyDescent="0.25">
      <c r="A13" s="247"/>
      <c r="C13" s="21"/>
      <c r="D13" s="23" t="str">
        <f>'PC Receitas'!$G$4</f>
        <v>4.2</v>
      </c>
      <c r="E13" s="161" t="str">
        <f>'PC Receitas'!$H$4</f>
        <v>RECEITAS COM SERVIÇOS</v>
      </c>
      <c r="F13" s="23" t="s">
        <v>641</v>
      </c>
      <c r="G13" s="23" t="s">
        <v>498</v>
      </c>
      <c r="H13" s="23" t="s">
        <v>916</v>
      </c>
    </row>
    <row r="14" spans="1:8" s="20" customFormat="1" ht="19.5" customHeight="1" x14ac:dyDescent="0.25">
      <c r="A14" s="247"/>
      <c r="C14" s="21"/>
      <c r="D14" s="23" t="str">
        <f>'PC Receitas'!$K$4</f>
        <v>4.3</v>
      </c>
      <c r="E14" s="161" t="str">
        <f>'PC Receitas'!$L$4</f>
        <v>RECEITAS NÃO OPERACIONAIS</v>
      </c>
      <c r="F14" s="23" t="s">
        <v>641</v>
      </c>
      <c r="G14" s="23" t="s">
        <v>911</v>
      </c>
      <c r="H14" s="23" t="s">
        <v>896</v>
      </c>
    </row>
    <row r="15" spans="1:8" s="20" customFormat="1" ht="19.5" customHeight="1" x14ac:dyDescent="0.25">
      <c r="A15" s="247"/>
      <c r="C15" s="21"/>
      <c r="D15" s="23" t="str">
        <f>'PC Despesas'!$C$4</f>
        <v>5.1</v>
      </c>
      <c r="E15" s="161" t="str">
        <f>'PC Despesas'!$D$4</f>
        <v>DESPESAS COM PRODUTOS</v>
      </c>
      <c r="F15" s="23" t="s">
        <v>495</v>
      </c>
      <c r="G15" s="244" t="s">
        <v>494</v>
      </c>
      <c r="H15" s="23" t="s">
        <v>495</v>
      </c>
    </row>
    <row r="16" spans="1:8" s="20" customFormat="1" ht="19.5" customHeight="1" x14ac:dyDescent="0.25">
      <c r="A16" s="247"/>
      <c r="C16" s="21"/>
      <c r="D16" s="23" t="str">
        <f>'PC Despesas'!$F$4</f>
        <v>5.2</v>
      </c>
      <c r="E16" s="161" t="str">
        <f>'PC Despesas'!$G$4</f>
        <v>DESPESAS COM SERVIÇOS</v>
      </c>
      <c r="F16" s="23" t="s">
        <v>495</v>
      </c>
      <c r="G16" s="23" t="s">
        <v>912</v>
      </c>
      <c r="H16" s="23" t="s">
        <v>498</v>
      </c>
    </row>
    <row r="17" spans="1:8" s="20" customFormat="1" ht="19.5" customHeight="1" x14ac:dyDescent="0.25">
      <c r="A17" s="247"/>
      <c r="C17" s="21"/>
      <c r="D17" s="23" t="str">
        <f>'PC Despesas'!$I$4</f>
        <v>5.3</v>
      </c>
      <c r="E17" s="161" t="str">
        <f>'PC Despesas'!$J$4</f>
        <v>DESPESAS NÃO OPERACIONAIS</v>
      </c>
      <c r="F17" s="23" t="s">
        <v>495</v>
      </c>
      <c r="G17" s="23" t="s">
        <v>497</v>
      </c>
      <c r="H17" s="23" t="s">
        <v>917</v>
      </c>
    </row>
    <row r="18" spans="1:8" s="20" customFormat="1" ht="19.5" customHeight="1" x14ac:dyDescent="0.25">
      <c r="A18" s="247"/>
      <c r="C18" s="21"/>
      <c r="D18" s="23" t="str">
        <f>'PC Despesas'!$L$4</f>
        <v>5.4</v>
      </c>
      <c r="E18" s="161" t="str">
        <f>'PC Despesas'!$M$4</f>
        <v>DESPESAS COM RH</v>
      </c>
      <c r="F18" s="23" t="s">
        <v>495</v>
      </c>
      <c r="G18" s="23" t="s">
        <v>896</v>
      </c>
      <c r="H18" s="23" t="s">
        <v>915</v>
      </c>
    </row>
    <row r="19" spans="1:8" s="20" customFormat="1" ht="19.5" customHeight="1" x14ac:dyDescent="0.25">
      <c r="A19" s="247"/>
      <c r="C19" s="21"/>
      <c r="D19" s="23" t="str">
        <f>'PC Despesas'!$O$4</f>
        <v>5.5</v>
      </c>
      <c r="E19" s="161" t="str">
        <f>'PC Despesas'!$P$4</f>
        <v>DESPESAS OPERACIONAIS</v>
      </c>
      <c r="F19" s="23" t="s">
        <v>495</v>
      </c>
      <c r="G19" s="23" t="s">
        <v>913</v>
      </c>
      <c r="H19" s="23" t="s">
        <v>909</v>
      </c>
    </row>
    <row r="20" spans="1:8" s="20" customFormat="1" ht="19.5" customHeight="1" x14ac:dyDescent="0.25">
      <c r="A20" s="247"/>
      <c r="C20" s="21"/>
      <c r="D20" s="23" t="str">
        <f>'PC Despesas'!$R$4</f>
        <v>5.6</v>
      </c>
      <c r="E20" s="161" t="str">
        <f>'PC Despesas'!$S$4</f>
        <v>DESPESAS DE MARKETING</v>
      </c>
      <c r="F20" s="23" t="s">
        <v>495</v>
      </c>
      <c r="G20" s="23" t="s">
        <v>641</v>
      </c>
      <c r="H20" s="23" t="s">
        <v>908</v>
      </c>
    </row>
    <row r="21" spans="1:8" s="20" customFormat="1" ht="19.5" customHeight="1" x14ac:dyDescent="0.25">
      <c r="A21" s="247"/>
      <c r="C21" s="21"/>
      <c r="D21" s="23" t="str">
        <f>'PC Despesas'!$U$4</f>
        <v>5.7</v>
      </c>
      <c r="E21" s="161" t="str">
        <f>'PC Despesas'!$V$4</f>
        <v>IMPOSTOS</v>
      </c>
      <c r="F21" s="23" t="s">
        <v>495</v>
      </c>
      <c r="G21" s="23" t="s">
        <v>914</v>
      </c>
      <c r="H21" s="23" t="s">
        <v>910</v>
      </c>
    </row>
    <row r="22" spans="1:8" s="20" customFormat="1" ht="19.5" customHeight="1" x14ac:dyDescent="0.25">
      <c r="A22" s="247"/>
      <c r="C22" s="21"/>
      <c r="D22" s="23" t="str">
        <f>'PC Despesas'!$X$4</f>
        <v>5.8</v>
      </c>
      <c r="E22" s="161" t="str">
        <f>'PC Despesas'!$Y$4</f>
        <v>INVESTIMENTOS</v>
      </c>
      <c r="F22" s="23" t="s">
        <v>495</v>
      </c>
      <c r="G22" s="23" t="s">
        <v>895</v>
      </c>
      <c r="H22" s="23" t="s">
        <v>918</v>
      </c>
    </row>
    <row r="23" spans="1:8" s="20" customFormat="1" ht="19.5" customHeight="1" x14ac:dyDescent="0.25">
      <c r="A23" s="247"/>
      <c r="C23" s="21"/>
      <c r="D23" s="23"/>
      <c r="E23" s="161"/>
      <c r="F23" s="161"/>
      <c r="G23" s="23"/>
      <c r="H23" s="23"/>
    </row>
    <row r="24" spans="1:8" s="20" customFormat="1" ht="19.5" customHeight="1" x14ac:dyDescent="0.25">
      <c r="A24" s="247"/>
      <c r="C24" s="21"/>
      <c r="D24" s="23"/>
      <c r="E24" s="161"/>
      <c r="F24" s="161"/>
      <c r="G24" s="23"/>
      <c r="H24" s="23"/>
    </row>
    <row r="25" spans="1:8" s="20" customFormat="1" ht="19.5" customHeight="1" x14ac:dyDescent="0.25">
      <c r="A25" s="247"/>
      <c r="C25" s="21"/>
      <c r="D25" s="23"/>
      <c r="E25" s="161"/>
      <c r="F25" s="161"/>
      <c r="G25" s="23"/>
      <c r="H25" s="23"/>
    </row>
    <row r="26" spans="1:8" s="20" customFormat="1" ht="19.5" customHeight="1" x14ac:dyDescent="0.25">
      <c r="A26" s="247"/>
      <c r="C26" s="21"/>
      <c r="D26" s="23"/>
      <c r="E26" s="161"/>
      <c r="F26" s="161"/>
      <c r="G26" s="23"/>
      <c r="H26" s="23"/>
    </row>
    <row r="27" spans="1:8" s="20" customFormat="1" ht="19.5" customHeight="1" x14ac:dyDescent="0.25">
      <c r="A27" s="247"/>
      <c r="C27" s="21"/>
      <c r="D27" s="23"/>
      <c r="E27" s="161"/>
      <c r="F27" s="161"/>
      <c r="G27" s="23"/>
      <c r="H27" s="23"/>
    </row>
    <row r="28" spans="1:8" s="20" customFormat="1" ht="19.5" customHeight="1" x14ac:dyDescent="0.25">
      <c r="A28" s="247"/>
      <c r="C28" s="21"/>
      <c r="D28" s="23"/>
      <c r="E28" s="161"/>
      <c r="F28" s="161"/>
      <c r="G28" s="23"/>
      <c r="H28" s="23"/>
    </row>
    <row r="29" spans="1:8" s="20" customFormat="1" ht="19.5" customHeight="1" x14ac:dyDescent="0.25">
      <c r="A29" s="247"/>
      <c r="C29" s="21"/>
      <c r="D29" s="23"/>
      <c r="E29" s="161"/>
      <c r="F29" s="161"/>
      <c r="G29" s="23"/>
      <c r="H29" s="23"/>
    </row>
    <row r="30" spans="1:8" s="20" customFormat="1" ht="19.5" customHeight="1" x14ac:dyDescent="0.25">
      <c r="A30" s="247"/>
      <c r="C30" s="21"/>
      <c r="D30" s="23"/>
      <c r="E30" s="161"/>
      <c r="F30" s="161"/>
      <c r="G30" s="23"/>
      <c r="H30" s="23"/>
    </row>
    <row r="31" spans="1:8" s="20" customFormat="1" ht="19.5" customHeight="1" x14ac:dyDescent="0.25">
      <c r="A31" s="247"/>
      <c r="C31" s="21"/>
      <c r="D31" s="23"/>
      <c r="E31" s="161"/>
      <c r="F31" s="161"/>
      <c r="G31" s="23"/>
      <c r="H31" s="23"/>
    </row>
    <row r="32" spans="1:8" s="20" customFormat="1" ht="19.5" customHeight="1" x14ac:dyDescent="0.25">
      <c r="A32" s="247"/>
      <c r="C32" s="21"/>
      <c r="D32" s="23"/>
      <c r="E32" s="161"/>
      <c r="F32" s="161"/>
      <c r="G32" s="23"/>
      <c r="H32" s="23"/>
    </row>
    <row r="33" spans="1:8" s="20" customFormat="1" ht="19.5" customHeight="1" x14ac:dyDescent="0.25">
      <c r="A33" s="247"/>
      <c r="C33" s="21"/>
      <c r="D33" s="23"/>
      <c r="E33" s="161"/>
      <c r="F33" s="161"/>
      <c r="G33" s="23"/>
      <c r="H33" s="23"/>
    </row>
    <row r="34" spans="1:8" s="20" customFormat="1" ht="19.5" customHeight="1" x14ac:dyDescent="0.25">
      <c r="A34" s="247"/>
      <c r="C34" s="21"/>
      <c r="D34" s="138"/>
      <c r="E34" s="139"/>
      <c r="F34" s="139"/>
    </row>
    <row r="35" spans="1:8" s="20" customFormat="1" ht="19.5" customHeight="1" x14ac:dyDescent="0.25">
      <c r="A35" s="247"/>
      <c r="C35" s="21"/>
      <c r="D35" s="138"/>
      <c r="E35" s="139"/>
      <c r="F35" s="139"/>
    </row>
    <row r="36" spans="1:8" s="20" customFormat="1" ht="19.5" customHeight="1" x14ac:dyDescent="0.25">
      <c r="A36" s="247"/>
      <c r="C36" s="21"/>
      <c r="D36" s="138"/>
      <c r="E36" s="139"/>
      <c r="F36" s="139"/>
    </row>
    <row r="37" spans="1:8" s="20" customFormat="1" ht="19.5" customHeight="1" x14ac:dyDescent="0.25">
      <c r="A37" s="247"/>
      <c r="C37" s="21"/>
      <c r="D37" s="138"/>
      <c r="E37" s="139"/>
      <c r="F37" s="139"/>
    </row>
    <row r="38" spans="1:8" s="20" customFormat="1" ht="19.5" customHeight="1" x14ac:dyDescent="0.25">
      <c r="A38" s="247"/>
      <c r="C38" s="21"/>
      <c r="D38" s="138"/>
      <c r="E38" s="139"/>
      <c r="F38" s="139"/>
    </row>
    <row r="39" spans="1:8" s="20" customFormat="1" ht="19.5" customHeight="1" x14ac:dyDescent="0.25">
      <c r="A39" s="247"/>
      <c r="C39" s="21"/>
      <c r="D39" s="138"/>
      <c r="E39" s="139"/>
      <c r="F39" s="139"/>
    </row>
    <row r="40" spans="1:8" s="20" customFormat="1" ht="19.5" customHeight="1" x14ac:dyDescent="0.25">
      <c r="A40" s="247"/>
      <c r="C40" s="21"/>
      <c r="D40" s="138"/>
      <c r="E40" s="139"/>
      <c r="F40" s="139"/>
    </row>
    <row r="41" spans="1:8" s="20" customFormat="1" ht="19.5" customHeight="1" x14ac:dyDescent="0.25">
      <c r="A41" s="247"/>
      <c r="C41" s="21"/>
      <c r="D41" s="138"/>
      <c r="E41" s="139"/>
      <c r="F41" s="139"/>
    </row>
    <row r="42" spans="1:8" s="20" customFormat="1" ht="19.5" customHeight="1" x14ac:dyDescent="0.25">
      <c r="A42" s="247"/>
      <c r="C42" s="21"/>
      <c r="D42" s="138"/>
      <c r="E42" s="139"/>
      <c r="F42" s="139"/>
    </row>
    <row r="43" spans="1:8" s="20" customFormat="1" ht="19.5" customHeight="1" x14ac:dyDescent="0.25">
      <c r="A43" s="247"/>
      <c r="C43" s="21"/>
      <c r="D43" s="138"/>
      <c r="E43" s="139"/>
      <c r="F43" s="139"/>
    </row>
    <row r="44" spans="1:8" s="20" customFormat="1" ht="19.5" customHeight="1" x14ac:dyDescent="0.25">
      <c r="A44" s="247"/>
      <c r="C44" s="21"/>
      <c r="D44" s="138"/>
      <c r="E44" s="139"/>
      <c r="F44" s="139"/>
    </row>
    <row r="45" spans="1:8" s="20" customFormat="1" ht="19.5" customHeight="1" x14ac:dyDescent="0.25">
      <c r="A45" s="247"/>
      <c r="C45" s="21"/>
      <c r="D45" s="138"/>
      <c r="E45" s="139"/>
      <c r="F45" s="139"/>
    </row>
    <row r="46" spans="1:8" s="20" customFormat="1" ht="19.5" customHeight="1" x14ac:dyDescent="0.25">
      <c r="A46" s="247"/>
      <c r="C46" s="21"/>
      <c r="D46" s="138"/>
      <c r="E46" s="139"/>
      <c r="F46" s="139"/>
    </row>
    <row r="47" spans="1:8" s="20" customFormat="1" ht="19.5" customHeight="1" x14ac:dyDescent="0.25">
      <c r="A47" s="247"/>
      <c r="C47" s="21"/>
      <c r="D47" s="138"/>
      <c r="E47" s="139"/>
      <c r="F47" s="139"/>
    </row>
    <row r="48" spans="1:8" s="20" customFormat="1" ht="19.5" customHeight="1" x14ac:dyDescent="0.25">
      <c r="A48" s="247"/>
      <c r="C48" s="21"/>
      <c r="D48" s="138"/>
      <c r="E48" s="139"/>
      <c r="F48" s="139"/>
    </row>
    <row r="49" spans="1:6" s="20" customFormat="1" ht="19.5" customHeight="1" x14ac:dyDescent="0.25">
      <c r="A49" s="247"/>
      <c r="C49" s="21"/>
      <c r="D49" s="138"/>
      <c r="E49" s="139"/>
      <c r="F49" s="139"/>
    </row>
    <row r="50" spans="1:6" s="20" customFormat="1" ht="19.5" customHeight="1" x14ac:dyDescent="0.25">
      <c r="A50" s="247"/>
      <c r="C50" s="21"/>
      <c r="D50" s="138"/>
      <c r="E50" s="139"/>
      <c r="F50" s="139"/>
    </row>
    <row r="51" spans="1:6" s="20" customFormat="1" ht="19.5" customHeight="1" x14ac:dyDescent="0.25">
      <c r="A51" s="247"/>
      <c r="C51" s="21"/>
      <c r="D51" s="138"/>
      <c r="E51" s="139"/>
      <c r="F51" s="139"/>
    </row>
    <row r="52" spans="1:6" s="20" customFormat="1" ht="19.5" customHeight="1" x14ac:dyDescent="0.25">
      <c r="A52" s="247"/>
      <c r="C52" s="21"/>
      <c r="D52" s="138"/>
      <c r="E52" s="139"/>
      <c r="F52" s="139"/>
    </row>
    <row r="53" spans="1:6" s="20" customFormat="1" ht="19.5" customHeight="1" x14ac:dyDescent="0.25">
      <c r="A53" s="247"/>
      <c r="C53" s="21"/>
      <c r="D53" s="138"/>
      <c r="E53" s="139"/>
      <c r="F53" s="139"/>
    </row>
    <row r="54" spans="1:6" s="20" customFormat="1" ht="19.5" customHeight="1" x14ac:dyDescent="0.25">
      <c r="A54" s="247"/>
      <c r="C54" s="21"/>
      <c r="D54" s="138"/>
      <c r="E54" s="139"/>
      <c r="F54" s="139"/>
    </row>
    <row r="55" spans="1:6" s="20" customFormat="1" ht="19.5" customHeight="1" x14ac:dyDescent="0.25">
      <c r="A55" s="247"/>
      <c r="C55" s="21"/>
      <c r="D55" s="138"/>
      <c r="E55" s="139"/>
      <c r="F55" s="139"/>
    </row>
    <row r="56" spans="1:6" s="20" customFormat="1" ht="19.5" customHeight="1" x14ac:dyDescent="0.25">
      <c r="A56" s="247"/>
      <c r="C56" s="21"/>
      <c r="D56" s="138"/>
      <c r="E56" s="139"/>
      <c r="F56" s="139"/>
    </row>
    <row r="57" spans="1:6" s="20" customFormat="1" ht="19.5" customHeight="1" x14ac:dyDescent="0.25">
      <c r="A57" s="247"/>
      <c r="C57" s="21"/>
      <c r="D57" s="138"/>
      <c r="E57" s="139"/>
      <c r="F57" s="139"/>
    </row>
    <row r="58" spans="1:6" s="20" customFormat="1" ht="19.5" customHeight="1" x14ac:dyDescent="0.25">
      <c r="A58" s="247"/>
      <c r="C58" s="21"/>
      <c r="D58" s="138"/>
      <c r="E58" s="139"/>
      <c r="F58" s="139"/>
    </row>
    <row r="59" spans="1:6" s="20" customFormat="1" ht="19.5" customHeight="1" x14ac:dyDescent="0.25">
      <c r="A59" s="247"/>
      <c r="C59" s="21"/>
      <c r="D59" s="138"/>
      <c r="E59" s="139"/>
      <c r="F59" s="139"/>
    </row>
    <row r="60" spans="1:6" s="20" customFormat="1" ht="19.5" customHeight="1" x14ac:dyDescent="0.25">
      <c r="A60" s="247"/>
      <c r="C60" s="21"/>
      <c r="D60" s="138"/>
      <c r="E60" s="139"/>
      <c r="F60" s="139"/>
    </row>
    <row r="61" spans="1:6" s="20" customFormat="1" ht="19.5" customHeight="1" x14ac:dyDescent="0.25">
      <c r="A61" s="247"/>
      <c r="C61" s="21"/>
      <c r="D61" s="138"/>
      <c r="E61" s="139"/>
      <c r="F61" s="139"/>
    </row>
    <row r="62" spans="1:6" s="20" customFormat="1" ht="19.5" customHeight="1" x14ac:dyDescent="0.25">
      <c r="A62" s="247"/>
      <c r="C62" s="21"/>
      <c r="D62" s="138"/>
      <c r="E62" s="139"/>
      <c r="F62" s="139"/>
    </row>
    <row r="63" spans="1:6" s="20" customFormat="1" ht="19.5" customHeight="1" x14ac:dyDescent="0.25">
      <c r="A63" s="247"/>
      <c r="C63" s="21"/>
      <c r="D63" s="138"/>
      <c r="E63" s="139"/>
      <c r="F63" s="139"/>
    </row>
    <row r="64" spans="1:6" s="20" customFormat="1" ht="19.5" customHeight="1" x14ac:dyDescent="0.25">
      <c r="A64" s="247"/>
      <c r="C64" s="21"/>
      <c r="D64" s="138"/>
      <c r="E64" s="139"/>
      <c r="F64" s="139"/>
    </row>
    <row r="65" spans="1:6" s="20" customFormat="1" ht="19.5" customHeight="1" x14ac:dyDescent="0.25">
      <c r="A65" s="247"/>
      <c r="C65" s="21"/>
      <c r="D65" s="138"/>
      <c r="E65" s="139"/>
      <c r="F65" s="139"/>
    </row>
    <row r="66" spans="1:6" s="20" customFormat="1" ht="19.5" customHeight="1" x14ac:dyDescent="0.25">
      <c r="A66" s="247"/>
      <c r="C66" s="21"/>
      <c r="D66" s="138"/>
      <c r="E66" s="139"/>
      <c r="F66" s="139"/>
    </row>
    <row r="67" spans="1:6" s="20" customFormat="1" ht="19.5" customHeight="1" x14ac:dyDescent="0.25">
      <c r="A67" s="247"/>
      <c r="C67" s="21"/>
      <c r="D67" s="138"/>
      <c r="E67" s="139"/>
      <c r="F67" s="139"/>
    </row>
    <row r="68" spans="1:6" s="20" customFormat="1" ht="19.5" customHeight="1" x14ac:dyDescent="0.25">
      <c r="A68" s="247"/>
      <c r="C68" s="21"/>
      <c r="D68" s="138"/>
      <c r="E68" s="139"/>
      <c r="F68" s="139"/>
    </row>
    <row r="69" spans="1:6" s="20" customFormat="1" ht="19.5" customHeight="1" x14ac:dyDescent="0.25">
      <c r="A69" s="247"/>
      <c r="C69" s="21"/>
      <c r="D69" s="138"/>
      <c r="E69" s="139"/>
      <c r="F69" s="139"/>
    </row>
    <row r="70" spans="1:6" s="20" customFormat="1" ht="19.5" customHeight="1" x14ac:dyDescent="0.25">
      <c r="A70" s="247"/>
      <c r="C70" s="21"/>
      <c r="D70" s="138"/>
      <c r="E70" s="139"/>
      <c r="F70" s="139"/>
    </row>
    <row r="71" spans="1:6" s="20" customFormat="1" ht="19.5" customHeight="1" x14ac:dyDescent="0.25">
      <c r="A71" s="247"/>
      <c r="C71" s="21"/>
      <c r="D71" s="138"/>
      <c r="E71" s="139"/>
      <c r="F71" s="139"/>
    </row>
    <row r="72" spans="1:6" s="20" customFormat="1" ht="19.5" customHeight="1" x14ac:dyDescent="0.25">
      <c r="A72" s="247"/>
      <c r="C72" s="21"/>
      <c r="D72" s="138"/>
      <c r="E72" s="139"/>
      <c r="F72" s="139"/>
    </row>
    <row r="73" spans="1:6" s="20" customFormat="1" ht="19.5" customHeight="1" x14ac:dyDescent="0.25">
      <c r="A73" s="247"/>
      <c r="C73" s="21"/>
      <c r="D73" s="138"/>
      <c r="E73" s="139"/>
      <c r="F73" s="139"/>
    </row>
    <row r="74" spans="1:6" s="20" customFormat="1" ht="19.5" customHeight="1" x14ac:dyDescent="0.25">
      <c r="A74" s="247"/>
      <c r="C74" s="21"/>
      <c r="D74" s="138"/>
      <c r="E74" s="139"/>
      <c r="F74" s="139"/>
    </row>
    <row r="75" spans="1:6" s="20" customFormat="1" ht="19.5" customHeight="1" x14ac:dyDescent="0.25">
      <c r="A75" s="247"/>
      <c r="C75" s="21"/>
      <c r="D75" s="138"/>
      <c r="E75" s="139"/>
      <c r="F75" s="139"/>
    </row>
    <row r="76" spans="1:6" s="20" customFormat="1" ht="19.5" customHeight="1" x14ac:dyDescent="0.25">
      <c r="A76" s="247"/>
      <c r="C76" s="21"/>
      <c r="D76" s="138"/>
      <c r="E76" s="139"/>
      <c r="F76" s="139"/>
    </row>
    <row r="77" spans="1:6" s="20" customFormat="1" ht="19.5" customHeight="1" x14ac:dyDescent="0.25">
      <c r="A77" s="247"/>
      <c r="C77" s="21"/>
      <c r="D77" s="138"/>
      <c r="E77" s="139"/>
      <c r="F77" s="139"/>
    </row>
    <row r="78" spans="1:6" s="20" customFormat="1" ht="19.5" customHeight="1" x14ac:dyDescent="0.25">
      <c r="A78" s="247"/>
      <c r="C78" s="21"/>
      <c r="D78" s="138"/>
      <c r="E78" s="139"/>
      <c r="F78" s="139"/>
    </row>
    <row r="79" spans="1:6" s="20" customFormat="1" ht="19.5" customHeight="1" x14ac:dyDescent="0.25">
      <c r="A79" s="247"/>
      <c r="C79" s="21"/>
      <c r="D79" s="138"/>
      <c r="E79" s="139"/>
      <c r="F79" s="139"/>
    </row>
    <row r="80" spans="1:6" s="20" customFormat="1" ht="19.5" customHeight="1" x14ac:dyDescent="0.25">
      <c r="A80" s="247"/>
      <c r="C80" s="21"/>
      <c r="D80" s="138"/>
      <c r="E80" s="139"/>
      <c r="F80" s="139"/>
    </row>
    <row r="81" spans="1:6" s="20" customFormat="1" ht="19.5" customHeight="1" x14ac:dyDescent="0.25">
      <c r="A81" s="247"/>
      <c r="C81" s="21"/>
      <c r="D81" s="138"/>
      <c r="E81" s="139"/>
      <c r="F81" s="139"/>
    </row>
    <row r="82" spans="1:6" s="20" customFormat="1" ht="19.5" customHeight="1" x14ac:dyDescent="0.25">
      <c r="A82" s="247"/>
      <c r="C82" s="21"/>
      <c r="D82" s="138"/>
      <c r="E82" s="139"/>
      <c r="F82" s="139"/>
    </row>
    <row r="83" spans="1:6" s="20" customFormat="1" ht="19.5" customHeight="1" x14ac:dyDescent="0.25">
      <c r="A83" s="247"/>
      <c r="C83" s="21"/>
      <c r="D83" s="138"/>
      <c r="E83" s="139"/>
      <c r="F83" s="139"/>
    </row>
    <row r="84" spans="1:6" s="20" customFormat="1" ht="19.5" customHeight="1" x14ac:dyDescent="0.25">
      <c r="A84" s="247"/>
      <c r="C84" s="21"/>
      <c r="D84" s="138"/>
      <c r="E84" s="139"/>
      <c r="F84" s="139"/>
    </row>
    <row r="85" spans="1:6" s="20" customFormat="1" ht="19.5" customHeight="1" x14ac:dyDescent="0.25">
      <c r="A85" s="247"/>
      <c r="C85" s="21"/>
      <c r="D85" s="138"/>
      <c r="E85" s="139"/>
      <c r="F85" s="139"/>
    </row>
    <row r="86" spans="1:6" s="20" customFormat="1" ht="19.5" customHeight="1" x14ac:dyDescent="0.25">
      <c r="A86" s="247"/>
      <c r="C86" s="21"/>
      <c r="D86" s="138"/>
      <c r="E86" s="139"/>
      <c r="F86" s="139"/>
    </row>
    <row r="87" spans="1:6" s="20" customFormat="1" ht="19.5" customHeight="1" x14ac:dyDescent="0.25">
      <c r="A87" s="247"/>
      <c r="C87" s="21"/>
      <c r="D87" s="138"/>
      <c r="E87" s="139"/>
      <c r="F87" s="139"/>
    </row>
    <row r="88" spans="1:6" s="20" customFormat="1" ht="19.5" customHeight="1" x14ac:dyDescent="0.25">
      <c r="A88" s="247"/>
      <c r="C88" s="21"/>
      <c r="D88" s="138"/>
      <c r="E88" s="139"/>
      <c r="F88" s="139"/>
    </row>
    <row r="89" spans="1:6" s="20" customFormat="1" ht="19.5" customHeight="1" x14ac:dyDescent="0.25">
      <c r="A89" s="247"/>
      <c r="C89" s="21"/>
      <c r="D89" s="138"/>
      <c r="E89" s="139"/>
      <c r="F89" s="139"/>
    </row>
    <row r="90" spans="1:6" s="20" customFormat="1" ht="19.5" customHeight="1" x14ac:dyDescent="0.25">
      <c r="A90" s="247"/>
      <c r="C90" s="21"/>
      <c r="D90" s="138"/>
      <c r="E90" s="139"/>
      <c r="F90" s="139"/>
    </row>
    <row r="91" spans="1:6" s="20" customFormat="1" ht="19.5" customHeight="1" x14ac:dyDescent="0.25">
      <c r="A91" s="247"/>
      <c r="C91" s="21"/>
      <c r="D91" s="138"/>
      <c r="E91" s="139"/>
      <c r="F91" s="139"/>
    </row>
    <row r="92" spans="1:6" s="20" customFormat="1" ht="19.5" customHeight="1" x14ac:dyDescent="0.25">
      <c r="A92" s="247"/>
      <c r="C92" s="21"/>
      <c r="D92" s="138"/>
      <c r="E92" s="139"/>
      <c r="F92" s="139"/>
    </row>
    <row r="93" spans="1:6" s="20" customFormat="1" ht="19.5" customHeight="1" x14ac:dyDescent="0.25">
      <c r="A93" s="247"/>
      <c r="C93" s="21"/>
      <c r="D93" s="138"/>
      <c r="E93" s="139"/>
      <c r="F93" s="139"/>
    </row>
    <row r="94" spans="1:6" s="20" customFormat="1" ht="19.5" customHeight="1" x14ac:dyDescent="0.25">
      <c r="A94" s="247"/>
      <c r="C94" s="21"/>
      <c r="D94" s="138"/>
      <c r="E94" s="139"/>
      <c r="F94" s="139"/>
    </row>
    <row r="95" spans="1:6" s="20" customFormat="1" ht="19.5" customHeight="1" x14ac:dyDescent="0.25">
      <c r="A95" s="247"/>
      <c r="C95" s="21"/>
      <c r="D95" s="138"/>
      <c r="E95" s="139"/>
      <c r="F95" s="139"/>
    </row>
    <row r="96" spans="1:6" s="20" customFormat="1" ht="19.5" customHeight="1" x14ac:dyDescent="0.25">
      <c r="A96" s="247"/>
      <c r="C96" s="21"/>
      <c r="D96" s="138"/>
      <c r="E96" s="139"/>
      <c r="F96" s="139"/>
    </row>
    <row r="97" spans="1:6" s="20" customFormat="1" ht="19.5" customHeight="1" x14ac:dyDescent="0.25">
      <c r="A97" s="247"/>
      <c r="C97" s="21"/>
      <c r="D97" s="138"/>
      <c r="E97" s="139"/>
      <c r="F97" s="139"/>
    </row>
    <row r="98" spans="1:6" s="20" customFormat="1" ht="19.5" customHeight="1" x14ac:dyDescent="0.25">
      <c r="A98" s="247"/>
      <c r="C98" s="21"/>
      <c r="D98" s="138"/>
      <c r="E98" s="139"/>
      <c r="F98" s="139"/>
    </row>
    <row r="99" spans="1:6" s="20" customFormat="1" ht="19.5" customHeight="1" x14ac:dyDescent="0.25">
      <c r="A99" s="247"/>
      <c r="C99" s="21"/>
      <c r="D99" s="138"/>
      <c r="E99" s="139"/>
      <c r="F99" s="139"/>
    </row>
    <row r="100" spans="1:6" s="20" customFormat="1" ht="19.5" customHeight="1" x14ac:dyDescent="0.25">
      <c r="A100" s="247"/>
      <c r="C100" s="21"/>
      <c r="D100" s="138"/>
      <c r="E100" s="139"/>
      <c r="F100" s="139"/>
    </row>
    <row r="101" spans="1:6" s="20" customFormat="1" ht="19.5" customHeight="1" x14ac:dyDescent="0.25">
      <c r="A101" s="249"/>
      <c r="C101" s="21"/>
      <c r="D101" s="138"/>
      <c r="E101" s="139"/>
      <c r="F101" s="139"/>
    </row>
    <row r="102" spans="1:6" s="20" customFormat="1" ht="19.5" customHeight="1" x14ac:dyDescent="0.25">
      <c r="A102" s="249"/>
      <c r="C102" s="21"/>
      <c r="D102" s="138"/>
      <c r="E102" s="139"/>
      <c r="F102" s="139"/>
    </row>
    <row r="103" spans="1:6" s="20" customFormat="1" ht="19.5" customHeight="1" x14ac:dyDescent="0.25">
      <c r="A103" s="249"/>
      <c r="C103" s="21"/>
      <c r="D103" s="138"/>
      <c r="E103" s="139"/>
      <c r="F103" s="139"/>
    </row>
    <row r="104" spans="1:6" s="20" customFormat="1" ht="12" customHeight="1" x14ac:dyDescent="0.25">
      <c r="A104" s="249"/>
      <c r="D104" s="140"/>
      <c r="E104" s="140"/>
      <c r="F104" s="140"/>
    </row>
    <row r="105" spans="1:6" s="20" customFormat="1" ht="24.75" customHeight="1" x14ac:dyDescent="0.25">
      <c r="A105" s="249"/>
      <c r="D105" s="140"/>
      <c r="E105" s="140"/>
      <c r="F105" s="140"/>
    </row>
    <row r="106" spans="1:6" s="20" customFormat="1" ht="19.5" customHeight="1" x14ac:dyDescent="0.25">
      <c r="A106" s="249"/>
      <c r="D106" s="140"/>
      <c r="E106" s="140"/>
      <c r="F106" s="140"/>
    </row>
    <row r="107" spans="1:6" s="20" customFormat="1" ht="19.5" customHeight="1" x14ac:dyDescent="0.25">
      <c r="A107" s="249"/>
      <c r="D107" s="140"/>
      <c r="E107" s="140"/>
      <c r="F107" s="140"/>
    </row>
    <row r="108" spans="1:6" s="20" customFormat="1" ht="19.5" customHeight="1" x14ac:dyDescent="0.25">
      <c r="A108" s="249"/>
      <c r="D108" s="140"/>
      <c r="E108" s="140"/>
      <c r="F108" s="140"/>
    </row>
    <row r="109" spans="1:6" s="20" customFormat="1" ht="19.5" customHeight="1" x14ac:dyDescent="0.25">
      <c r="A109" s="249"/>
      <c r="D109" s="140"/>
      <c r="E109" s="140"/>
      <c r="F109" s="140"/>
    </row>
    <row r="110" spans="1:6" s="20" customFormat="1" ht="19.5" customHeight="1" x14ac:dyDescent="0.25">
      <c r="A110" s="249"/>
      <c r="D110" s="140"/>
      <c r="E110" s="140"/>
      <c r="F110" s="140"/>
    </row>
    <row r="111" spans="1:6" s="20" customFormat="1" ht="19.5" customHeight="1" x14ac:dyDescent="0.25">
      <c r="A111" s="249"/>
      <c r="D111" s="140"/>
      <c r="E111" s="140"/>
      <c r="F111" s="140"/>
    </row>
    <row r="112" spans="1:6" s="20" customFormat="1" ht="19.5" customHeight="1" x14ac:dyDescent="0.25">
      <c r="A112" s="249"/>
      <c r="D112" s="140"/>
      <c r="E112" s="140"/>
      <c r="F112" s="140"/>
    </row>
    <row r="113" spans="1:6" s="20" customFormat="1" ht="19.5" customHeight="1" x14ac:dyDescent="0.25">
      <c r="A113" s="249"/>
      <c r="D113" s="140"/>
      <c r="E113" s="140"/>
      <c r="F113" s="140"/>
    </row>
    <row r="114" spans="1:6" s="20" customFormat="1" ht="19.5" customHeight="1" x14ac:dyDescent="0.25">
      <c r="A114" s="249"/>
      <c r="D114" s="140"/>
      <c r="E114" s="140"/>
      <c r="F114" s="140"/>
    </row>
    <row r="115" spans="1:6" s="20" customFormat="1" ht="19.5" customHeight="1" x14ac:dyDescent="0.25">
      <c r="A115" s="249"/>
      <c r="D115" s="140"/>
      <c r="E115" s="140"/>
      <c r="F115" s="140"/>
    </row>
    <row r="116" spans="1:6" s="20" customFormat="1" ht="19.5" customHeight="1" x14ac:dyDescent="0.25">
      <c r="A116" s="249"/>
      <c r="D116" s="140"/>
      <c r="E116" s="140"/>
      <c r="F116" s="140"/>
    </row>
    <row r="117" spans="1:6" s="20" customFormat="1" ht="19.5" customHeight="1" x14ac:dyDescent="0.25">
      <c r="A117" s="249"/>
      <c r="D117" s="140"/>
      <c r="E117" s="140"/>
      <c r="F117" s="140"/>
    </row>
    <row r="118" spans="1:6" s="20" customFormat="1" ht="19.5" customHeight="1" x14ac:dyDescent="0.25">
      <c r="A118" s="249"/>
      <c r="D118" s="140"/>
      <c r="E118" s="140"/>
      <c r="F118" s="140"/>
    </row>
    <row r="119" spans="1:6" s="20" customFormat="1" ht="19.5" customHeight="1" x14ac:dyDescent="0.25">
      <c r="A119" s="249"/>
      <c r="D119" s="140"/>
      <c r="E119" s="140"/>
      <c r="F119" s="140"/>
    </row>
    <row r="120" spans="1:6" s="20" customFormat="1" ht="24.75" customHeight="1" x14ac:dyDescent="0.25">
      <c r="A120" s="249"/>
      <c r="D120" s="140"/>
      <c r="E120" s="140"/>
      <c r="F120" s="140"/>
    </row>
    <row r="121" spans="1:6" s="20" customFormat="1" ht="12" customHeight="1" x14ac:dyDescent="0.25">
      <c r="A121" s="249"/>
      <c r="D121" s="140"/>
      <c r="E121" s="140"/>
      <c r="F121" s="140"/>
    </row>
    <row r="122" spans="1:6" s="20" customFormat="1" ht="25.5" customHeight="1" x14ac:dyDescent="0.25">
      <c r="A122" s="249"/>
      <c r="D122" s="140"/>
      <c r="E122" s="140"/>
      <c r="F122" s="140"/>
    </row>
    <row r="123" spans="1:6" s="20" customFormat="1" ht="19.5" customHeight="1" x14ac:dyDescent="0.25">
      <c r="A123" s="249"/>
      <c r="D123" s="140"/>
      <c r="E123" s="140"/>
      <c r="F123" s="140"/>
    </row>
    <row r="124" spans="1:6" s="20" customFormat="1" ht="19.5" customHeight="1" x14ac:dyDescent="0.25">
      <c r="A124" s="249"/>
      <c r="D124" s="140"/>
      <c r="E124" s="140"/>
      <c r="F124" s="140"/>
    </row>
    <row r="125" spans="1:6" s="20" customFormat="1" ht="19.5" customHeight="1" x14ac:dyDescent="0.25">
      <c r="A125" s="249"/>
      <c r="D125" s="140"/>
      <c r="E125" s="140"/>
      <c r="F125" s="140"/>
    </row>
    <row r="126" spans="1:6" s="20" customFormat="1" ht="19.5" customHeight="1" x14ac:dyDescent="0.25">
      <c r="A126" s="249"/>
      <c r="D126" s="140"/>
      <c r="E126" s="140"/>
      <c r="F126" s="140"/>
    </row>
    <row r="127" spans="1:6" s="20" customFormat="1" ht="19.5" customHeight="1" x14ac:dyDescent="0.25">
      <c r="A127" s="249"/>
      <c r="D127" s="140"/>
      <c r="E127" s="140"/>
      <c r="F127" s="140"/>
    </row>
    <row r="128" spans="1:6" s="20" customFormat="1" ht="19.5" customHeight="1" x14ac:dyDescent="0.25">
      <c r="A128" s="249"/>
      <c r="D128" s="140"/>
      <c r="E128" s="140"/>
      <c r="F128" s="140"/>
    </row>
    <row r="129" spans="1:6" s="20" customFormat="1" ht="19.5" customHeight="1" x14ac:dyDescent="0.25">
      <c r="A129" s="249"/>
      <c r="D129" s="140"/>
      <c r="E129" s="140"/>
      <c r="F129" s="140"/>
    </row>
    <row r="130" spans="1:6" s="20" customFormat="1" ht="19.5" customHeight="1" x14ac:dyDescent="0.25">
      <c r="A130" s="249"/>
      <c r="D130" s="140"/>
      <c r="E130" s="140"/>
      <c r="F130" s="140"/>
    </row>
    <row r="131" spans="1:6" s="20" customFormat="1" ht="19.5" customHeight="1" x14ac:dyDescent="0.25">
      <c r="A131" s="249"/>
      <c r="D131" s="140"/>
      <c r="E131" s="140"/>
      <c r="F131" s="140"/>
    </row>
    <row r="132" spans="1:6" s="20" customFormat="1" ht="19.5" customHeight="1" x14ac:dyDescent="0.25">
      <c r="A132" s="249"/>
      <c r="D132" s="140"/>
      <c r="E132" s="140"/>
      <c r="F132" s="140"/>
    </row>
    <row r="133" spans="1:6" s="20" customFormat="1" ht="19.5" customHeight="1" x14ac:dyDescent="0.25">
      <c r="A133" s="249"/>
      <c r="D133" s="140"/>
      <c r="E133" s="140"/>
      <c r="F133" s="140"/>
    </row>
    <row r="134" spans="1:6" s="20" customFormat="1" ht="19.5" customHeight="1" x14ac:dyDescent="0.25">
      <c r="A134" s="249"/>
      <c r="D134" s="140"/>
      <c r="E134" s="140"/>
      <c r="F134" s="140"/>
    </row>
    <row r="135" spans="1:6" s="20" customFormat="1" ht="19.5" customHeight="1" x14ac:dyDescent="0.25">
      <c r="A135" s="249"/>
      <c r="D135" s="140"/>
      <c r="E135" s="140"/>
      <c r="F135" s="140"/>
    </row>
    <row r="136" spans="1:6" s="20" customFormat="1" x14ac:dyDescent="0.25">
      <c r="A136" s="249"/>
      <c r="D136" s="140"/>
      <c r="E136" s="140"/>
      <c r="F136" s="140"/>
    </row>
    <row r="137" spans="1:6" s="20" customFormat="1" x14ac:dyDescent="0.25">
      <c r="A137" s="249"/>
      <c r="D137" s="140"/>
      <c r="E137" s="140"/>
      <c r="F137" s="140"/>
    </row>
    <row r="138" spans="1:6" s="20" customFormat="1" x14ac:dyDescent="0.25">
      <c r="A138" s="249"/>
      <c r="D138" s="140"/>
      <c r="E138" s="140"/>
      <c r="F138" s="140"/>
    </row>
    <row r="139" spans="1:6" x14ac:dyDescent="0.25">
      <c r="D139" s="141"/>
      <c r="E139" s="141"/>
      <c r="F139" s="141"/>
    </row>
    <row r="140" spans="1:6" x14ac:dyDescent="0.25">
      <c r="D140" s="141"/>
      <c r="E140" s="141"/>
      <c r="F140" s="141"/>
    </row>
    <row r="141" spans="1:6" x14ac:dyDescent="0.25">
      <c r="D141" s="141"/>
      <c r="E141" s="141"/>
      <c r="F141" s="141"/>
    </row>
    <row r="142" spans="1:6" x14ac:dyDescent="0.25">
      <c r="D142" s="141"/>
      <c r="E142" s="141"/>
      <c r="F142" s="141"/>
    </row>
    <row r="143" spans="1:6" x14ac:dyDescent="0.25">
      <c r="D143" s="141"/>
      <c r="E143" s="141"/>
      <c r="F143" s="141"/>
    </row>
    <row r="144" spans="1:6" x14ac:dyDescent="0.25">
      <c r="D144" s="141"/>
      <c r="E144" s="141"/>
      <c r="F144" s="141"/>
    </row>
    <row r="145" spans="4:6" x14ac:dyDescent="0.25">
      <c r="D145" s="141"/>
      <c r="E145" s="141"/>
      <c r="F145" s="141"/>
    </row>
    <row r="146" spans="4:6" x14ac:dyDescent="0.25">
      <c r="D146" s="141"/>
      <c r="E146" s="141"/>
      <c r="F146" s="141"/>
    </row>
    <row r="147" spans="4:6" x14ac:dyDescent="0.25">
      <c r="D147" s="141"/>
      <c r="E147" s="141"/>
      <c r="F147" s="141"/>
    </row>
    <row r="148" spans="4:6" x14ac:dyDescent="0.25">
      <c r="D148" s="141"/>
      <c r="E148" s="141"/>
      <c r="F148" s="141"/>
    </row>
    <row r="149" spans="4:6" x14ac:dyDescent="0.25">
      <c r="D149" s="141"/>
      <c r="E149" s="141"/>
      <c r="F149" s="141"/>
    </row>
    <row r="150" spans="4:6" x14ac:dyDescent="0.25">
      <c r="D150" s="141"/>
      <c r="E150" s="141"/>
      <c r="F150" s="141"/>
    </row>
    <row r="151" spans="4:6" x14ac:dyDescent="0.25">
      <c r="D151" s="141"/>
      <c r="E151" s="141"/>
      <c r="F151" s="141"/>
    </row>
    <row r="152" spans="4:6" x14ac:dyDescent="0.25">
      <c r="D152" s="141"/>
      <c r="E152" s="141"/>
      <c r="F152" s="141"/>
    </row>
    <row r="153" spans="4:6" x14ac:dyDescent="0.25">
      <c r="D153" s="141"/>
      <c r="E153" s="141"/>
      <c r="F153" s="141"/>
    </row>
    <row r="154" spans="4:6" x14ac:dyDescent="0.25">
      <c r="D154" s="141"/>
      <c r="E154" s="141"/>
      <c r="F154" s="141"/>
    </row>
    <row r="155" spans="4:6" x14ac:dyDescent="0.25">
      <c r="D155" s="141"/>
      <c r="E155" s="141"/>
      <c r="F155" s="141"/>
    </row>
    <row r="156" spans="4:6" x14ac:dyDescent="0.25">
      <c r="D156" s="141"/>
      <c r="E156" s="141"/>
      <c r="F156" s="141"/>
    </row>
    <row r="157" spans="4:6" x14ac:dyDescent="0.25">
      <c r="D157" s="141"/>
      <c r="E157" s="141"/>
      <c r="F157" s="141"/>
    </row>
    <row r="158" spans="4:6" x14ac:dyDescent="0.25">
      <c r="D158" s="141"/>
      <c r="E158" s="141"/>
      <c r="F158" s="141"/>
    </row>
    <row r="159" spans="4:6" x14ac:dyDescent="0.25">
      <c r="D159" s="141"/>
      <c r="E159" s="141"/>
      <c r="F159" s="141"/>
    </row>
    <row r="160" spans="4:6" x14ac:dyDescent="0.25">
      <c r="D160" s="141"/>
      <c r="E160" s="141"/>
      <c r="F160" s="141"/>
    </row>
    <row r="161" spans="4:6" x14ac:dyDescent="0.25">
      <c r="D161" s="141"/>
      <c r="E161" s="141"/>
      <c r="F161" s="141"/>
    </row>
    <row r="162" spans="4:6" x14ac:dyDescent="0.25">
      <c r="D162" s="141"/>
      <c r="E162" s="141"/>
      <c r="F162" s="141"/>
    </row>
    <row r="163" spans="4:6" x14ac:dyDescent="0.25">
      <c r="D163" s="141"/>
      <c r="E163" s="141"/>
      <c r="F163" s="141"/>
    </row>
    <row r="164" spans="4:6" x14ac:dyDescent="0.25">
      <c r="D164" s="141"/>
      <c r="E164" s="141"/>
      <c r="F164" s="141"/>
    </row>
    <row r="165" spans="4:6" x14ac:dyDescent="0.25">
      <c r="D165" s="141"/>
      <c r="E165" s="141"/>
      <c r="F165" s="141"/>
    </row>
    <row r="166" spans="4:6" x14ac:dyDescent="0.25">
      <c r="D166" s="141"/>
      <c r="E166" s="141"/>
      <c r="F166" s="141"/>
    </row>
    <row r="167" spans="4:6" x14ac:dyDescent="0.25">
      <c r="D167" s="141"/>
      <c r="E167" s="141"/>
      <c r="F167" s="141"/>
    </row>
    <row r="168" spans="4:6" x14ac:dyDescent="0.25">
      <c r="D168" s="141"/>
      <c r="E168" s="141"/>
      <c r="F168" s="141"/>
    </row>
    <row r="169" spans="4:6" x14ac:dyDescent="0.25">
      <c r="D169" s="141"/>
      <c r="E169" s="141"/>
      <c r="F169" s="141"/>
    </row>
    <row r="170" spans="4:6" x14ac:dyDescent="0.25">
      <c r="D170" s="141"/>
      <c r="E170" s="141"/>
      <c r="F170" s="141"/>
    </row>
    <row r="171" spans="4:6" x14ac:dyDescent="0.25">
      <c r="D171" s="141"/>
      <c r="E171" s="141"/>
      <c r="F171" s="141"/>
    </row>
    <row r="172" spans="4:6" x14ac:dyDescent="0.25">
      <c r="D172" s="141"/>
      <c r="E172" s="141"/>
      <c r="F172" s="141"/>
    </row>
    <row r="173" spans="4:6" x14ac:dyDescent="0.25">
      <c r="D173" s="141"/>
      <c r="E173" s="141"/>
      <c r="F173" s="141"/>
    </row>
    <row r="174" spans="4:6" x14ac:dyDescent="0.25">
      <c r="D174" s="141"/>
      <c r="E174" s="141"/>
      <c r="F174" s="141"/>
    </row>
    <row r="175" spans="4:6" x14ac:dyDescent="0.25">
      <c r="D175" s="141"/>
      <c r="E175" s="141"/>
      <c r="F175" s="141"/>
    </row>
    <row r="176" spans="4:6" x14ac:dyDescent="0.25">
      <c r="D176" s="141"/>
      <c r="E176" s="141"/>
      <c r="F176" s="141"/>
    </row>
    <row r="177" spans="4:6" x14ac:dyDescent="0.25">
      <c r="D177" s="141"/>
      <c r="E177" s="141"/>
      <c r="F177" s="141"/>
    </row>
    <row r="178" spans="4:6" x14ac:dyDescent="0.25">
      <c r="D178" s="141"/>
      <c r="E178" s="141"/>
      <c r="F178" s="141"/>
    </row>
    <row r="179" spans="4:6" x14ac:dyDescent="0.25">
      <c r="D179" s="141"/>
      <c r="E179" s="141"/>
      <c r="F179" s="141"/>
    </row>
    <row r="180" spans="4:6" x14ac:dyDescent="0.25">
      <c r="D180" s="141"/>
      <c r="E180" s="141"/>
      <c r="F180" s="141"/>
    </row>
    <row r="181" spans="4:6" x14ac:dyDescent="0.25">
      <c r="D181" s="141"/>
      <c r="E181" s="141"/>
      <c r="F181" s="141"/>
    </row>
    <row r="182" spans="4:6" x14ac:dyDescent="0.25">
      <c r="D182" s="141"/>
      <c r="E182" s="141"/>
      <c r="F182" s="141"/>
    </row>
    <row r="183" spans="4:6" x14ac:dyDescent="0.25">
      <c r="D183" s="141"/>
      <c r="E183" s="141"/>
      <c r="F183" s="141"/>
    </row>
    <row r="184" spans="4:6" x14ac:dyDescent="0.25">
      <c r="D184" s="141"/>
      <c r="E184" s="141"/>
      <c r="F184" s="141"/>
    </row>
    <row r="185" spans="4:6" x14ac:dyDescent="0.25">
      <c r="D185" s="141"/>
      <c r="E185" s="141"/>
      <c r="F185" s="141"/>
    </row>
    <row r="186" spans="4:6" x14ac:dyDescent="0.25">
      <c r="D186" s="141"/>
      <c r="E186" s="141"/>
      <c r="F186" s="141"/>
    </row>
    <row r="187" spans="4:6" x14ac:dyDescent="0.25">
      <c r="D187" s="141"/>
      <c r="E187" s="141"/>
      <c r="F187" s="141"/>
    </row>
    <row r="188" spans="4:6" x14ac:dyDescent="0.25">
      <c r="D188" s="141"/>
      <c r="E188" s="141"/>
      <c r="F188" s="141"/>
    </row>
    <row r="189" spans="4:6" x14ac:dyDescent="0.25">
      <c r="D189" s="141"/>
      <c r="E189" s="141"/>
      <c r="F189" s="141"/>
    </row>
    <row r="190" spans="4:6" x14ac:dyDescent="0.25">
      <c r="D190" s="141"/>
      <c r="E190" s="141"/>
      <c r="F190" s="141"/>
    </row>
    <row r="191" spans="4:6" x14ac:dyDescent="0.25">
      <c r="D191" s="141"/>
      <c r="E191" s="141"/>
      <c r="F191" s="141"/>
    </row>
    <row r="192" spans="4:6" x14ac:dyDescent="0.25">
      <c r="D192" s="141"/>
      <c r="E192" s="141"/>
      <c r="F192" s="141"/>
    </row>
    <row r="193" spans="4:6" x14ac:dyDescent="0.25">
      <c r="D193" s="141"/>
      <c r="E193" s="141"/>
      <c r="F193" s="141"/>
    </row>
    <row r="194" spans="4:6" x14ac:dyDescent="0.25">
      <c r="D194" s="141"/>
      <c r="E194" s="141"/>
      <c r="F194" s="141"/>
    </row>
    <row r="195" spans="4:6" x14ac:dyDescent="0.25">
      <c r="D195" s="141"/>
      <c r="E195" s="141"/>
      <c r="F195" s="141"/>
    </row>
    <row r="196" spans="4:6" x14ac:dyDescent="0.25">
      <c r="D196" s="141"/>
      <c r="E196" s="141"/>
      <c r="F196" s="141"/>
    </row>
    <row r="197" spans="4:6" x14ac:dyDescent="0.25">
      <c r="D197" s="141"/>
      <c r="E197" s="141"/>
      <c r="F197" s="141"/>
    </row>
    <row r="198" spans="4:6" x14ac:dyDescent="0.25">
      <c r="D198" s="141"/>
      <c r="E198" s="141"/>
      <c r="F198" s="141"/>
    </row>
    <row r="199" spans="4:6" x14ac:dyDescent="0.25">
      <c r="D199" s="141"/>
      <c r="E199" s="141"/>
      <c r="F199" s="141"/>
    </row>
    <row r="200" spans="4:6" x14ac:dyDescent="0.25">
      <c r="D200" s="141"/>
      <c r="E200" s="141"/>
      <c r="F200" s="141"/>
    </row>
    <row r="201" spans="4:6" x14ac:dyDescent="0.25">
      <c r="D201" s="141"/>
      <c r="E201" s="141"/>
      <c r="F201" s="141"/>
    </row>
    <row r="202" spans="4:6" x14ac:dyDescent="0.25">
      <c r="D202" s="141"/>
      <c r="E202" s="141"/>
      <c r="F202" s="141"/>
    </row>
    <row r="203" spans="4:6" x14ac:dyDescent="0.25">
      <c r="D203" s="141"/>
      <c r="E203" s="141"/>
      <c r="F203" s="141"/>
    </row>
    <row r="204" spans="4:6" x14ac:dyDescent="0.25">
      <c r="D204" s="141"/>
      <c r="E204" s="141"/>
      <c r="F204" s="141"/>
    </row>
    <row r="205" spans="4:6" x14ac:dyDescent="0.25">
      <c r="D205" s="141"/>
      <c r="E205" s="141"/>
      <c r="F205" s="141"/>
    </row>
    <row r="206" spans="4:6" x14ac:dyDescent="0.25">
      <c r="D206" s="141"/>
      <c r="E206" s="141"/>
      <c r="F206" s="141"/>
    </row>
    <row r="207" spans="4:6" x14ac:dyDescent="0.25">
      <c r="D207" s="141"/>
      <c r="E207" s="141"/>
      <c r="F207" s="141"/>
    </row>
    <row r="208" spans="4:6" x14ac:dyDescent="0.25">
      <c r="D208" s="141"/>
      <c r="E208" s="141"/>
      <c r="F208" s="141"/>
    </row>
    <row r="209" spans="4:6" x14ac:dyDescent="0.25">
      <c r="D209" s="141"/>
      <c r="E209" s="141"/>
      <c r="F209" s="141"/>
    </row>
    <row r="210" spans="4:6" x14ac:dyDescent="0.25">
      <c r="D210" s="141"/>
      <c r="E210" s="141"/>
      <c r="F210" s="141"/>
    </row>
    <row r="211" spans="4:6" x14ac:dyDescent="0.25">
      <c r="D211" s="141"/>
      <c r="E211" s="141"/>
      <c r="F211" s="141"/>
    </row>
    <row r="212" spans="4:6" x14ac:dyDescent="0.25">
      <c r="D212" s="141"/>
      <c r="E212" s="141"/>
      <c r="F212" s="141"/>
    </row>
    <row r="213" spans="4:6" x14ac:dyDescent="0.25">
      <c r="D213" s="141"/>
      <c r="E213" s="141"/>
      <c r="F213" s="141"/>
    </row>
    <row r="214" spans="4:6" x14ac:dyDescent="0.25">
      <c r="D214" s="141"/>
      <c r="E214" s="141"/>
      <c r="F214" s="141"/>
    </row>
    <row r="215" spans="4:6" x14ac:dyDescent="0.25">
      <c r="D215" s="141"/>
      <c r="E215" s="141"/>
      <c r="F215" s="141"/>
    </row>
    <row r="216" spans="4:6" x14ac:dyDescent="0.25">
      <c r="D216" s="141"/>
      <c r="E216" s="141"/>
      <c r="F216" s="141"/>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13"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t="s">
        <v>121</v>
      </c>
      <c r="I5" s="23" t="s">
        <v>401</v>
      </c>
      <c r="J5" s="161" t="s">
        <v>587</v>
      </c>
      <c r="K5" s="161" t="s">
        <v>1053</v>
      </c>
      <c r="L5" s="23">
        <v>5</v>
      </c>
      <c r="M5" s="23">
        <v>90</v>
      </c>
      <c r="N5" s="23" t="s">
        <v>493</v>
      </c>
      <c r="O5" s="161" t="s">
        <v>505</v>
      </c>
      <c r="P5" s="23" t="s">
        <v>495</v>
      </c>
      <c r="Q5" s="23" t="s">
        <v>494</v>
      </c>
      <c r="R5" s="23" t="s">
        <v>497</v>
      </c>
      <c r="S5" s="23" t="s">
        <v>498</v>
      </c>
      <c r="T5" s="161" t="s">
        <v>495</v>
      </c>
    </row>
    <row r="6" spans="1:20" s="20" customFormat="1" ht="19.5" customHeight="1" x14ac:dyDescent="0.25">
      <c r="A6" s="247"/>
      <c r="C6" s="21"/>
      <c r="D6" s="21"/>
      <c r="E6" s="21"/>
      <c r="F6" s="21"/>
      <c r="G6" s="161" t="s">
        <v>953</v>
      </c>
      <c r="H6" s="23" t="s">
        <v>435</v>
      </c>
      <c r="I6" s="23" t="s">
        <v>382</v>
      </c>
      <c r="J6" s="161" t="s">
        <v>506</v>
      </c>
      <c r="O6" s="161" t="s">
        <v>652</v>
      </c>
      <c r="T6" s="161" t="s">
        <v>495</v>
      </c>
    </row>
    <row r="7" spans="1:20" s="20" customFormat="1" ht="19.5" customHeight="1" x14ac:dyDescent="0.25">
      <c r="A7" s="247"/>
      <c r="C7" s="21"/>
      <c r="D7" s="21"/>
      <c r="E7" s="21"/>
      <c r="F7" s="21"/>
      <c r="G7" s="161" t="s">
        <v>954</v>
      </c>
      <c r="H7" s="23" t="s">
        <v>435</v>
      </c>
      <c r="I7" s="23" t="s">
        <v>398</v>
      </c>
      <c r="J7" s="161" t="s">
        <v>507</v>
      </c>
      <c r="O7" s="161" t="s">
        <v>501</v>
      </c>
      <c r="T7" s="161" t="s">
        <v>495</v>
      </c>
    </row>
    <row r="8" spans="1:20" s="20" customFormat="1" ht="19.5" customHeight="1" x14ac:dyDescent="0.25">
      <c r="A8" s="247"/>
      <c r="C8" s="21"/>
      <c r="D8" s="21"/>
      <c r="E8" s="21"/>
      <c r="F8" s="21"/>
      <c r="G8" s="161" t="s">
        <v>955</v>
      </c>
      <c r="H8" s="23" t="s">
        <v>431</v>
      </c>
      <c r="I8" s="23" t="s">
        <v>151</v>
      </c>
      <c r="J8" s="161" t="s">
        <v>535</v>
      </c>
      <c r="O8" s="161" t="s">
        <v>500</v>
      </c>
      <c r="T8" s="161" t="s">
        <v>495</v>
      </c>
    </row>
    <row r="9" spans="1:20" s="20" customFormat="1" ht="19.5" customHeight="1" x14ac:dyDescent="0.25">
      <c r="A9" s="247"/>
      <c r="C9" s="21"/>
      <c r="D9" s="21"/>
      <c r="E9" s="21"/>
      <c r="F9" s="21"/>
      <c r="G9" s="161" t="s">
        <v>956</v>
      </c>
      <c r="H9" s="23" t="s">
        <v>435</v>
      </c>
      <c r="I9" s="23" t="s">
        <v>418</v>
      </c>
      <c r="J9" s="161" t="s">
        <v>509</v>
      </c>
      <c r="O9" s="161" t="s">
        <v>503</v>
      </c>
      <c r="T9" s="161" t="s">
        <v>495</v>
      </c>
    </row>
    <row r="10" spans="1:20" s="20" customFormat="1" ht="19.5" customHeight="1" x14ac:dyDescent="0.25">
      <c r="A10" s="247"/>
      <c r="C10" s="21"/>
      <c r="D10" s="21"/>
      <c r="E10" s="21"/>
      <c r="F10" s="21"/>
      <c r="G10" s="161" t="s">
        <v>958</v>
      </c>
      <c r="H10" s="23" t="s">
        <v>121</v>
      </c>
      <c r="I10" s="23" t="s">
        <v>157</v>
      </c>
      <c r="J10" s="161" t="s">
        <v>510</v>
      </c>
      <c r="O10" s="161" t="s">
        <v>622</v>
      </c>
      <c r="T10" s="161" t="s">
        <v>495</v>
      </c>
    </row>
    <row r="11" spans="1:20" s="20" customFormat="1" ht="19.5" customHeight="1" x14ac:dyDescent="0.25">
      <c r="A11" s="247"/>
      <c r="C11" s="21"/>
      <c r="D11" s="21"/>
      <c r="E11" s="21"/>
      <c r="F11" s="21"/>
      <c r="G11" s="161" t="s">
        <v>959</v>
      </c>
      <c r="H11" s="23" t="s">
        <v>121</v>
      </c>
      <c r="I11" s="23" t="s">
        <v>157</v>
      </c>
      <c r="J11" s="161" t="s">
        <v>510</v>
      </c>
      <c r="O11" s="161" t="s">
        <v>960</v>
      </c>
      <c r="T11" s="161" t="s">
        <v>495</v>
      </c>
    </row>
    <row r="12" spans="1:20" s="20" customFormat="1" ht="19.5" customHeight="1" x14ac:dyDescent="0.25">
      <c r="A12" s="247"/>
      <c r="C12" s="21"/>
      <c r="D12" s="21"/>
      <c r="E12" s="21"/>
      <c r="F12" s="21"/>
      <c r="G12" s="161" t="s">
        <v>961</v>
      </c>
      <c r="H12" s="23" t="s">
        <v>121</v>
      </c>
      <c r="I12" s="23" t="s">
        <v>157</v>
      </c>
      <c r="J12" s="161" t="s">
        <v>510</v>
      </c>
      <c r="O12" s="161" t="s">
        <v>623</v>
      </c>
      <c r="T12" s="161" t="s">
        <v>495</v>
      </c>
    </row>
    <row r="13" spans="1:20" s="20" customFormat="1" ht="19.5" customHeight="1" x14ac:dyDescent="0.25">
      <c r="A13" s="247"/>
      <c r="C13" s="21"/>
      <c r="D13" s="21"/>
      <c r="E13" s="21"/>
      <c r="F13" s="21"/>
      <c r="G13" s="161" t="s">
        <v>962</v>
      </c>
      <c r="H13" s="23" t="s">
        <v>121</v>
      </c>
      <c r="I13" s="23" t="s">
        <v>157</v>
      </c>
      <c r="J13" s="161" t="s">
        <v>510</v>
      </c>
      <c r="O13" s="161" t="s">
        <v>504</v>
      </c>
      <c r="T13" s="161" t="s">
        <v>495</v>
      </c>
    </row>
    <row r="14" spans="1:20" s="20" customFormat="1" ht="19.5" customHeight="1" x14ac:dyDescent="0.25">
      <c r="A14" s="247"/>
      <c r="C14" s="21"/>
      <c r="D14" s="21"/>
      <c r="E14" s="21"/>
      <c r="F14" s="21"/>
      <c r="G14" s="161" t="s">
        <v>963</v>
      </c>
      <c r="H14" s="23" t="s">
        <v>121</v>
      </c>
      <c r="I14" s="23" t="s">
        <v>157</v>
      </c>
      <c r="J14" s="161" t="s">
        <v>510</v>
      </c>
      <c r="O14" s="161" t="s">
        <v>619</v>
      </c>
      <c r="T14" s="161" t="s">
        <v>495</v>
      </c>
    </row>
    <row r="15" spans="1:20" s="20" customFormat="1" ht="19.5" customHeight="1" x14ac:dyDescent="0.25">
      <c r="A15" s="247"/>
      <c r="C15" s="21"/>
      <c r="D15" s="21"/>
      <c r="E15" s="21"/>
      <c r="F15" s="21"/>
      <c r="G15" s="161" t="s">
        <v>964</v>
      </c>
      <c r="H15" s="23" t="s">
        <v>121</v>
      </c>
      <c r="I15" s="23" t="s">
        <v>157</v>
      </c>
      <c r="J15" s="161" t="s">
        <v>510</v>
      </c>
      <c r="O15" s="161" t="s">
        <v>502</v>
      </c>
      <c r="T15" s="161" t="s">
        <v>495</v>
      </c>
    </row>
    <row r="16" spans="1:20" s="20" customFormat="1" ht="19.5" customHeight="1" x14ac:dyDescent="0.25">
      <c r="A16" s="247"/>
      <c r="C16" s="21"/>
      <c r="D16" s="21"/>
      <c r="E16" s="21"/>
      <c r="F16" s="21"/>
      <c r="G16" s="161" t="s">
        <v>965</v>
      </c>
      <c r="H16" s="23" t="s">
        <v>121</v>
      </c>
      <c r="I16" s="23" t="s">
        <v>157</v>
      </c>
      <c r="J16" s="161" t="s">
        <v>510</v>
      </c>
      <c r="O16" s="161" t="s">
        <v>620</v>
      </c>
      <c r="T16" s="161" t="s">
        <v>495</v>
      </c>
    </row>
    <row r="17" spans="1:20" s="20" customFormat="1" ht="19.5" customHeight="1" x14ac:dyDescent="0.25">
      <c r="A17" s="247"/>
      <c r="C17" s="21"/>
      <c r="D17" s="138"/>
      <c r="E17" s="139"/>
      <c r="F17" s="21"/>
      <c r="G17" s="161" t="s">
        <v>966</v>
      </c>
      <c r="H17" s="23" t="s">
        <v>121</v>
      </c>
      <c r="I17" s="23" t="s">
        <v>157</v>
      </c>
      <c r="J17" s="161" t="s">
        <v>510</v>
      </c>
      <c r="O17" s="161" t="s">
        <v>967</v>
      </c>
      <c r="T17" s="161" t="s">
        <v>495</v>
      </c>
    </row>
    <row r="18" spans="1:20" s="20" customFormat="1" ht="19.5" customHeight="1" x14ac:dyDescent="0.25">
      <c r="A18" s="247"/>
      <c r="C18" s="21"/>
      <c r="D18" s="138"/>
      <c r="E18" s="139"/>
      <c r="F18" s="21"/>
      <c r="G18" s="161" t="s">
        <v>968</v>
      </c>
      <c r="H18" s="23" t="s">
        <v>434</v>
      </c>
      <c r="I18" s="23" t="s">
        <v>94</v>
      </c>
      <c r="J18" s="161" t="s">
        <v>513</v>
      </c>
      <c r="O18" s="161" t="s">
        <v>969</v>
      </c>
      <c r="T18" s="161" t="s">
        <v>495</v>
      </c>
    </row>
    <row r="19" spans="1:20" s="20" customFormat="1" ht="19.5" customHeight="1" x14ac:dyDescent="0.25">
      <c r="A19" s="247"/>
      <c r="C19" s="21"/>
      <c r="D19" s="138"/>
      <c r="E19" s="139"/>
      <c r="F19" s="21"/>
      <c r="G19" s="161" t="s">
        <v>970</v>
      </c>
      <c r="H19" s="23" t="s">
        <v>435</v>
      </c>
      <c r="I19" s="23" t="s">
        <v>406</v>
      </c>
      <c r="J19" s="161" t="s">
        <v>591</v>
      </c>
      <c r="O19" s="161" t="s">
        <v>971</v>
      </c>
      <c r="T19" s="161" t="s">
        <v>495</v>
      </c>
    </row>
    <row r="20" spans="1:20" s="20" customFormat="1" ht="19.5" customHeight="1" x14ac:dyDescent="0.25">
      <c r="A20" s="247"/>
      <c r="C20" s="21"/>
      <c r="D20" s="138"/>
      <c r="E20" s="139"/>
      <c r="F20" s="21"/>
      <c r="G20" s="161" t="s">
        <v>972</v>
      </c>
      <c r="H20" s="23" t="s">
        <v>435</v>
      </c>
      <c r="I20" s="23" t="s">
        <v>411</v>
      </c>
      <c r="J20" s="161" t="s">
        <v>514</v>
      </c>
      <c r="O20" s="161" t="s">
        <v>973</v>
      </c>
      <c r="T20" s="161" t="s">
        <v>495</v>
      </c>
    </row>
    <row r="21" spans="1:20" s="20" customFormat="1" ht="19.5" customHeight="1" x14ac:dyDescent="0.25">
      <c r="A21" s="247"/>
      <c r="C21" s="21"/>
      <c r="D21" s="138"/>
      <c r="E21" s="139"/>
      <c r="F21" s="21"/>
      <c r="G21" s="161" t="s">
        <v>974</v>
      </c>
      <c r="H21" s="23" t="s">
        <v>435</v>
      </c>
      <c r="I21" s="23" t="s">
        <v>288</v>
      </c>
      <c r="J21" s="161" t="s">
        <v>516</v>
      </c>
      <c r="O21" s="161" t="s">
        <v>975</v>
      </c>
      <c r="T21" s="161" t="s">
        <v>495</v>
      </c>
    </row>
    <row r="22" spans="1:20" s="20" customFormat="1" ht="19.5" customHeight="1" x14ac:dyDescent="0.25">
      <c r="A22" s="247"/>
      <c r="C22" s="21"/>
      <c r="D22" s="138"/>
      <c r="E22" s="139"/>
      <c r="F22" s="21"/>
      <c r="G22" s="161" t="s">
        <v>976</v>
      </c>
      <c r="H22" s="23" t="s">
        <v>435</v>
      </c>
      <c r="I22" s="23" t="s">
        <v>386</v>
      </c>
      <c r="J22" s="161" t="s">
        <v>574</v>
      </c>
      <c r="O22" s="161" t="s">
        <v>977</v>
      </c>
      <c r="T22" s="161" t="s">
        <v>495</v>
      </c>
    </row>
    <row r="23" spans="1:20" s="20" customFormat="1" ht="19.5" customHeight="1" x14ac:dyDescent="0.25">
      <c r="A23" s="247"/>
      <c r="C23" s="21"/>
      <c r="D23" s="138"/>
      <c r="E23" s="139"/>
      <c r="F23" s="21"/>
      <c r="G23" s="161" t="s">
        <v>978</v>
      </c>
      <c r="H23" s="23" t="s">
        <v>434</v>
      </c>
      <c r="I23" s="23" t="s">
        <v>94</v>
      </c>
      <c r="J23" s="161" t="s">
        <v>513</v>
      </c>
      <c r="O23" s="161" t="s">
        <v>979</v>
      </c>
      <c r="T23" s="161" t="s">
        <v>495</v>
      </c>
    </row>
    <row r="24" spans="1:20" s="20" customFormat="1" ht="19.5" customHeight="1" x14ac:dyDescent="0.25">
      <c r="A24" s="247"/>
      <c r="C24" s="21"/>
      <c r="D24" s="138"/>
      <c r="E24" s="139"/>
      <c r="F24" s="21"/>
      <c r="G24" s="161" t="s">
        <v>980</v>
      </c>
      <c r="H24" s="23" t="s">
        <v>121</v>
      </c>
      <c r="I24" s="23" t="s">
        <v>162</v>
      </c>
      <c r="J24" s="161" t="s">
        <v>444</v>
      </c>
      <c r="O24" s="161" t="s">
        <v>981</v>
      </c>
      <c r="T24" s="161" t="s">
        <v>495</v>
      </c>
    </row>
    <row r="25" spans="1:20" s="20" customFormat="1" ht="19.5" customHeight="1" x14ac:dyDescent="0.25">
      <c r="A25" s="247"/>
      <c r="C25" s="21"/>
      <c r="D25" s="138"/>
      <c r="E25" s="139"/>
      <c r="F25" s="21"/>
      <c r="G25" s="161" t="s">
        <v>982</v>
      </c>
      <c r="H25" s="23"/>
      <c r="I25" s="23"/>
      <c r="J25" s="161"/>
      <c r="O25" s="161" t="s">
        <v>983</v>
      </c>
      <c r="T25" s="161"/>
    </row>
    <row r="26" spans="1:20" s="20" customFormat="1" ht="19.5" customHeight="1" x14ac:dyDescent="0.25">
      <c r="A26" s="247"/>
      <c r="C26" s="21"/>
      <c r="D26" s="138"/>
      <c r="E26" s="139"/>
      <c r="F26" s="21"/>
      <c r="G26" s="161" t="s">
        <v>984</v>
      </c>
      <c r="H26" s="23"/>
      <c r="I26" s="23"/>
      <c r="J26" s="161"/>
      <c r="O26" s="161" t="s">
        <v>985</v>
      </c>
      <c r="T26" s="161"/>
    </row>
    <row r="27" spans="1:20" s="20" customFormat="1" ht="19.5" customHeight="1" x14ac:dyDescent="0.25">
      <c r="A27" s="247"/>
      <c r="C27" s="21"/>
      <c r="D27" s="138"/>
      <c r="E27" s="139"/>
      <c r="F27" s="21"/>
      <c r="G27" s="161" t="s">
        <v>986</v>
      </c>
      <c r="H27" s="23"/>
      <c r="I27" s="23"/>
      <c r="J27" s="161"/>
      <c r="O27" s="161" t="s">
        <v>987</v>
      </c>
      <c r="T27" s="161"/>
    </row>
    <row r="28" spans="1:20" s="20" customFormat="1" ht="19.5" customHeight="1" x14ac:dyDescent="0.25">
      <c r="A28" s="247"/>
      <c r="C28" s="21"/>
      <c r="D28" s="138"/>
      <c r="E28" s="139"/>
      <c r="F28" s="21"/>
      <c r="G28" s="161" t="s">
        <v>988</v>
      </c>
      <c r="H28" s="23"/>
      <c r="I28" s="23"/>
      <c r="J28" s="161"/>
      <c r="O28" s="161" t="s">
        <v>607</v>
      </c>
      <c r="T28" s="161"/>
    </row>
    <row r="29" spans="1:20" s="20" customFormat="1" ht="19.5" customHeight="1" x14ac:dyDescent="0.25">
      <c r="A29" s="247"/>
      <c r="C29" s="21"/>
      <c r="D29" s="138"/>
      <c r="E29" s="139"/>
      <c r="F29" s="21"/>
      <c r="G29" s="161" t="s">
        <v>989</v>
      </c>
      <c r="H29" s="23"/>
      <c r="I29" s="23"/>
      <c r="J29" s="161"/>
      <c r="O29" s="161" t="s">
        <v>608</v>
      </c>
      <c r="T29" s="161"/>
    </row>
    <row r="30" spans="1:20" s="20" customFormat="1" ht="19.5" customHeight="1" x14ac:dyDescent="0.25">
      <c r="A30" s="247"/>
      <c r="C30" s="21"/>
      <c r="D30" s="138"/>
      <c r="E30" s="139"/>
      <c r="F30" s="21"/>
      <c r="G30" s="161" t="s">
        <v>990</v>
      </c>
      <c r="H30" s="23"/>
      <c r="I30" s="23"/>
      <c r="J30" s="161"/>
      <c r="O30" s="161" t="s">
        <v>991</v>
      </c>
      <c r="T30" s="161"/>
    </row>
    <row r="31" spans="1:20" s="20" customFormat="1" ht="19.5" customHeight="1" x14ac:dyDescent="0.25">
      <c r="A31" s="247"/>
      <c r="C31" s="21"/>
      <c r="D31" s="138"/>
      <c r="E31" s="139"/>
      <c r="F31" s="21"/>
      <c r="G31" s="161" t="s">
        <v>992</v>
      </c>
      <c r="H31" s="23"/>
      <c r="I31" s="23"/>
      <c r="J31" s="23"/>
      <c r="O31" s="161" t="s">
        <v>993</v>
      </c>
      <c r="T31" s="161"/>
    </row>
    <row r="32" spans="1:20" s="20" customFormat="1" ht="19.5" customHeight="1" x14ac:dyDescent="0.25">
      <c r="A32" s="247"/>
      <c r="C32" s="21"/>
      <c r="D32" s="138"/>
      <c r="E32" s="139"/>
      <c r="F32" s="21"/>
      <c r="G32" s="161" t="s">
        <v>994</v>
      </c>
      <c r="H32" s="23"/>
      <c r="I32" s="23"/>
      <c r="J32" s="23"/>
      <c r="O32" s="161" t="s">
        <v>1019</v>
      </c>
      <c r="T32" s="161"/>
    </row>
    <row r="33" spans="1:20" s="20" customFormat="1" ht="19.5" customHeight="1" x14ac:dyDescent="0.25">
      <c r="A33" s="247"/>
      <c r="C33" s="21"/>
      <c r="D33" s="138"/>
      <c r="E33" s="139"/>
      <c r="F33" s="21"/>
      <c r="G33" s="161" t="s">
        <v>995</v>
      </c>
      <c r="H33" s="23"/>
      <c r="I33" s="23"/>
      <c r="J33" s="23"/>
      <c r="O33" s="161" t="s">
        <v>1020</v>
      </c>
      <c r="T33" s="161"/>
    </row>
    <row r="34" spans="1:20" s="20" customFormat="1" ht="19.5" customHeight="1" x14ac:dyDescent="0.25">
      <c r="A34" s="247"/>
      <c r="C34" s="21"/>
      <c r="D34" s="138"/>
      <c r="E34" s="139"/>
      <c r="F34" s="21"/>
      <c r="G34" s="161" t="s">
        <v>996</v>
      </c>
      <c r="H34" s="23"/>
      <c r="I34" s="23"/>
      <c r="J34" s="23"/>
      <c r="O34" s="161" t="s">
        <v>1021</v>
      </c>
      <c r="T34" s="161"/>
    </row>
    <row r="35" spans="1:20" s="20" customFormat="1" ht="19.5" customHeight="1" x14ac:dyDescent="0.25">
      <c r="A35" s="247"/>
      <c r="C35" s="21"/>
      <c r="D35" s="138"/>
      <c r="E35" s="139"/>
      <c r="F35" s="21"/>
      <c r="G35" s="161" t="s">
        <v>997</v>
      </c>
      <c r="H35" s="23"/>
      <c r="I35" s="23"/>
      <c r="J35" s="23"/>
      <c r="O35" s="161" t="s">
        <v>1022</v>
      </c>
      <c r="T35" s="161"/>
    </row>
    <row r="36" spans="1:20" s="20" customFormat="1" ht="19.5" customHeight="1" x14ac:dyDescent="0.25">
      <c r="A36" s="247"/>
      <c r="C36" s="21"/>
      <c r="D36" s="138"/>
      <c r="E36" s="139"/>
      <c r="F36" s="21"/>
      <c r="G36" s="161" t="s">
        <v>998</v>
      </c>
      <c r="H36" s="23"/>
      <c r="I36" s="23"/>
      <c r="J36" s="23"/>
      <c r="O36" s="161" t="s">
        <v>1023</v>
      </c>
      <c r="T36" s="161"/>
    </row>
    <row r="37" spans="1:20" s="20" customFormat="1" ht="19.5" customHeight="1" x14ac:dyDescent="0.25">
      <c r="A37" s="247"/>
      <c r="C37" s="21"/>
      <c r="D37" s="138"/>
      <c r="E37" s="139"/>
      <c r="F37" s="21"/>
      <c r="G37" s="161" t="s">
        <v>999</v>
      </c>
      <c r="H37" s="23"/>
      <c r="I37" s="23"/>
      <c r="J37" s="23"/>
      <c r="O37" s="161" t="s">
        <v>1024</v>
      </c>
      <c r="T37" s="161"/>
    </row>
    <row r="38" spans="1:20" s="20" customFormat="1" ht="19.5" customHeight="1" x14ac:dyDescent="0.25">
      <c r="A38" s="247"/>
      <c r="C38" s="21"/>
      <c r="D38" s="138"/>
      <c r="E38" s="139"/>
      <c r="F38" s="21"/>
      <c r="G38" s="161" t="s">
        <v>1000</v>
      </c>
      <c r="H38" s="23"/>
      <c r="I38" s="23"/>
      <c r="J38" s="23"/>
      <c r="O38" s="161" t="s">
        <v>1025</v>
      </c>
      <c r="T38" s="161"/>
    </row>
    <row r="39" spans="1:20" s="20" customFormat="1" ht="19.5" customHeight="1" x14ac:dyDescent="0.25">
      <c r="A39" s="247"/>
      <c r="C39" s="21"/>
      <c r="D39" s="138"/>
      <c r="E39" s="139"/>
      <c r="F39" s="21"/>
      <c r="G39" s="161" t="s">
        <v>1018</v>
      </c>
      <c r="H39" s="23"/>
      <c r="I39" s="23"/>
      <c r="J39" s="23"/>
      <c r="O39" s="161" t="s">
        <v>1026</v>
      </c>
      <c r="T39" s="161"/>
    </row>
    <row r="40" spans="1:20" s="20" customFormat="1" ht="19.5" customHeight="1" x14ac:dyDescent="0.25">
      <c r="A40" s="247"/>
      <c r="C40" s="21"/>
      <c r="D40" s="138"/>
      <c r="E40" s="139"/>
      <c r="F40" s="21"/>
      <c r="G40" s="161" t="s">
        <v>1050</v>
      </c>
      <c r="H40" s="23"/>
      <c r="I40" s="23"/>
      <c r="J40" s="23"/>
      <c r="O40" s="161" t="s">
        <v>1027</v>
      </c>
      <c r="T40" s="161"/>
    </row>
    <row r="41" spans="1:20" s="20" customFormat="1" ht="19.5" customHeight="1" x14ac:dyDescent="0.25">
      <c r="A41" s="247"/>
      <c r="C41" s="21"/>
      <c r="D41" s="138"/>
      <c r="E41" s="139"/>
      <c r="F41" s="21"/>
      <c r="G41" s="161" t="s">
        <v>624</v>
      </c>
      <c r="H41" s="23"/>
      <c r="I41" s="23"/>
      <c r="J41" s="23"/>
      <c r="O41" s="161"/>
      <c r="T41" s="161"/>
    </row>
    <row r="42" spans="1:20" s="20" customFormat="1" ht="19.5" customHeight="1" x14ac:dyDescent="0.25">
      <c r="A42" s="247"/>
      <c r="C42" s="21"/>
      <c r="D42" s="138"/>
      <c r="E42" s="139"/>
      <c r="F42" s="21"/>
      <c r="G42" s="161" t="s">
        <v>1051</v>
      </c>
      <c r="H42" s="23"/>
      <c r="I42" s="23"/>
      <c r="J42" s="23"/>
      <c r="O42" s="161"/>
      <c r="T42" s="161"/>
    </row>
    <row r="43" spans="1:20" s="20" customFormat="1" ht="19.5" customHeight="1" x14ac:dyDescent="0.25">
      <c r="A43" s="247"/>
      <c r="C43" s="21"/>
      <c r="D43" s="138"/>
      <c r="E43" s="139"/>
      <c r="F43" s="21"/>
      <c r="G43" s="161" t="s">
        <v>1052</v>
      </c>
      <c r="H43" s="23"/>
      <c r="I43" s="23"/>
      <c r="J43" s="23"/>
      <c r="O43" s="161"/>
      <c r="T43" s="161"/>
    </row>
    <row r="44" spans="1:20" s="20" customFormat="1" ht="19.5" customHeight="1" x14ac:dyDescent="0.25">
      <c r="A44" s="247"/>
      <c r="C44" s="21"/>
      <c r="D44" s="138"/>
      <c r="E44" s="139"/>
      <c r="F44" s="21"/>
      <c r="G44" s="161" t="s">
        <v>625</v>
      </c>
      <c r="H44" s="23"/>
      <c r="I44" s="23"/>
      <c r="J44" s="23"/>
      <c r="O44" s="161"/>
      <c r="T44" s="161"/>
    </row>
    <row r="45" spans="1:20" s="20" customFormat="1" ht="19.5" customHeight="1" x14ac:dyDescent="0.25">
      <c r="A45" s="247"/>
      <c r="C45" s="21"/>
      <c r="D45" s="138"/>
      <c r="E45" s="139"/>
      <c r="F45" s="21"/>
      <c r="G45" s="161"/>
      <c r="H45" s="23"/>
      <c r="I45" s="23"/>
      <c r="J45" s="23"/>
      <c r="O45" s="161"/>
      <c r="T45" s="161"/>
    </row>
    <row r="46" spans="1:20" s="20" customFormat="1" ht="19.5" customHeight="1" x14ac:dyDescent="0.25">
      <c r="A46" s="247"/>
      <c r="C46" s="21"/>
      <c r="D46" s="138"/>
      <c r="E46" s="139"/>
      <c r="F46" s="21"/>
      <c r="G46" s="161"/>
      <c r="H46" s="23"/>
      <c r="I46" s="23"/>
      <c r="J46" s="23"/>
      <c r="O46" s="161"/>
      <c r="T46" s="161"/>
    </row>
    <row r="47" spans="1:20" s="20" customFormat="1" ht="19.5" customHeight="1" x14ac:dyDescent="0.25">
      <c r="A47" s="247"/>
      <c r="C47" s="21"/>
      <c r="D47" s="138"/>
      <c r="E47" s="139"/>
      <c r="F47" s="21"/>
      <c r="G47" s="161"/>
      <c r="H47" s="23"/>
      <c r="I47" s="23"/>
      <c r="J47" s="23"/>
      <c r="O47" s="161"/>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161"/>
      <c r="H121" s="23"/>
      <c r="I121" s="23"/>
      <c r="J121" s="23"/>
      <c r="O121" s="161"/>
      <c r="T121" s="161"/>
    </row>
    <row r="122" spans="1:20" s="20" customFormat="1" ht="25.5" customHeight="1" x14ac:dyDescent="0.25">
      <c r="A122" s="247"/>
      <c r="D122" s="140"/>
      <c r="E122" s="140"/>
      <c r="G122" s="161"/>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9"/>
      <c r="D129" s="140"/>
      <c r="E129" s="140"/>
      <c r="G129" s="161"/>
      <c r="H129" s="23"/>
      <c r="I129" s="23"/>
      <c r="J129" s="23"/>
      <c r="O129" s="161"/>
      <c r="T129" s="161"/>
    </row>
    <row r="130" spans="1:20" s="20" customFormat="1" ht="19.5" customHeight="1" x14ac:dyDescent="0.25">
      <c r="A130" s="249"/>
      <c r="D130" s="140"/>
      <c r="E130" s="140"/>
      <c r="G130" s="161"/>
      <c r="H130" s="23"/>
      <c r="I130" s="23"/>
      <c r="J130" s="23"/>
      <c r="O130" s="161"/>
      <c r="T130" s="161"/>
    </row>
    <row r="131" spans="1:20" s="20" customFormat="1" ht="19.5" customHeight="1" x14ac:dyDescent="0.25">
      <c r="A131" s="249"/>
      <c r="D131" s="140"/>
      <c r="E131" s="140"/>
      <c r="G131" s="161"/>
      <c r="H131" s="23"/>
      <c r="I131" s="23"/>
      <c r="J131" s="23"/>
      <c r="O131" s="161"/>
      <c r="T131" s="161"/>
    </row>
    <row r="132" spans="1:20" s="20" customFormat="1" ht="19.5" customHeight="1" x14ac:dyDescent="0.25">
      <c r="A132" s="249"/>
      <c r="D132" s="140"/>
      <c r="E132" s="140"/>
      <c r="G132" s="161"/>
      <c r="H132" s="23"/>
      <c r="I132" s="23"/>
      <c r="J132" s="23"/>
      <c r="O132" s="161"/>
      <c r="T132" s="161"/>
    </row>
    <row r="133" spans="1:20" s="20" customFormat="1" ht="19.5" customHeight="1" x14ac:dyDescent="0.25">
      <c r="A133" s="249"/>
      <c r="D133" s="140"/>
      <c r="E133" s="140"/>
      <c r="G133" s="161"/>
      <c r="H133" s="23"/>
      <c r="I133" s="23"/>
      <c r="J133" s="23"/>
      <c r="O133" s="161"/>
      <c r="T133" s="161"/>
    </row>
    <row r="134" spans="1:20" s="20" customFormat="1" ht="19.5" customHeight="1" x14ac:dyDescent="0.25">
      <c r="A134" s="249"/>
      <c r="D134" s="140"/>
      <c r="E134" s="140"/>
      <c r="G134" s="161"/>
      <c r="H134" s="23"/>
      <c r="I134" s="23"/>
      <c r="J134" s="23"/>
      <c r="O134" s="161"/>
      <c r="T134" s="161"/>
    </row>
    <row r="135" spans="1:20" s="20" customFormat="1" ht="19.5" customHeight="1" x14ac:dyDescent="0.25">
      <c r="A135" s="249"/>
      <c r="D135" s="140"/>
      <c r="E135" s="140"/>
      <c r="G135" s="161"/>
      <c r="H135" s="23"/>
      <c r="I135" s="23"/>
      <c r="J135" s="23"/>
      <c r="O135" s="161"/>
      <c r="T135" s="161"/>
    </row>
    <row r="136" spans="1:20" s="20" customFormat="1" x14ac:dyDescent="0.25">
      <c r="A136" s="249"/>
      <c r="D136" s="140"/>
      <c r="E136" s="140"/>
      <c r="G136" s="161"/>
      <c r="H136" s="23"/>
      <c r="I136" s="23"/>
      <c r="J136" s="23"/>
      <c r="O136" s="161"/>
      <c r="T136" s="161"/>
    </row>
    <row r="137" spans="1:20" s="20" customFormat="1" x14ac:dyDescent="0.25">
      <c r="A137" s="249"/>
      <c r="D137" s="140"/>
      <c r="E137" s="140"/>
      <c r="G137" s="161"/>
      <c r="H137" s="23"/>
      <c r="I137" s="23"/>
      <c r="J137" s="23"/>
      <c r="O137" s="161"/>
      <c r="T137" s="161"/>
    </row>
    <row r="138" spans="1:20" s="20" customFormat="1" x14ac:dyDescent="0.25">
      <c r="A138" s="249"/>
      <c r="D138" s="140"/>
      <c r="E138" s="140"/>
      <c r="G138" s="161"/>
      <c r="H138" s="23"/>
      <c r="I138" s="23"/>
      <c r="J138" s="23"/>
      <c r="O138" s="161"/>
      <c r="T138" s="161"/>
    </row>
    <row r="139" spans="1:20" x14ac:dyDescent="0.25">
      <c r="D139" s="141"/>
      <c r="E139" s="141"/>
      <c r="G139" s="161"/>
      <c r="H139" s="23"/>
      <c r="I139" s="23"/>
      <c r="J139" s="23"/>
      <c r="O139" s="161"/>
      <c r="T139" s="161"/>
    </row>
    <row r="140" spans="1:20" x14ac:dyDescent="0.25">
      <c r="D140" s="141"/>
      <c r="E140" s="141"/>
      <c r="G140" s="161"/>
      <c r="H140" s="23"/>
      <c r="I140" s="23"/>
      <c r="J140" s="23"/>
      <c r="O140" s="161"/>
      <c r="T140" s="161"/>
    </row>
    <row r="141" spans="1:20" x14ac:dyDescent="0.25">
      <c r="D141" s="141"/>
      <c r="E141" s="141"/>
      <c r="G141" s="161"/>
      <c r="H141" s="23"/>
      <c r="I141" s="23"/>
      <c r="J141" s="23"/>
      <c r="O141" s="161"/>
      <c r="T141" s="161"/>
    </row>
    <row r="142" spans="1:20" x14ac:dyDescent="0.25">
      <c r="D142" s="141"/>
      <c r="E142" s="141"/>
      <c r="G142" s="161"/>
      <c r="H142" s="23"/>
      <c r="I142" s="23"/>
      <c r="J142" s="23"/>
      <c r="O142" s="161"/>
      <c r="T142" s="161"/>
    </row>
    <row r="143" spans="1:20" x14ac:dyDescent="0.25">
      <c r="D143" s="141"/>
      <c r="E143" s="141"/>
      <c r="G143" s="161"/>
      <c r="H143" s="23"/>
      <c r="I143" s="23"/>
      <c r="J143" s="23"/>
      <c r="O143" s="161"/>
      <c r="T143" s="161"/>
    </row>
    <row r="144" spans="1:20" x14ac:dyDescent="0.25">
      <c r="D144" s="141"/>
      <c r="E144" s="141"/>
      <c r="G144" s="161"/>
      <c r="H144" s="23"/>
      <c r="I144" s="23"/>
      <c r="J144" s="23"/>
      <c r="O144" s="161"/>
      <c r="T144" s="161"/>
    </row>
    <row r="145" spans="4:20" x14ac:dyDescent="0.25">
      <c r="D145" s="141"/>
      <c r="E145" s="141"/>
      <c r="G145" s="161"/>
      <c r="H145" s="23"/>
      <c r="I145" s="23"/>
      <c r="J145" s="23"/>
      <c r="O145" s="161"/>
      <c r="T145" s="161"/>
    </row>
    <row r="146" spans="4:20" x14ac:dyDescent="0.25">
      <c r="D146" s="141"/>
      <c r="E146" s="141"/>
      <c r="G146" s="161"/>
      <c r="H146" s="23"/>
      <c r="I146" s="23"/>
      <c r="J146" s="23"/>
      <c r="O146" s="161"/>
      <c r="T146" s="161"/>
    </row>
    <row r="147" spans="4:20" x14ac:dyDescent="0.25">
      <c r="D147" s="141"/>
      <c r="E147" s="141"/>
      <c r="G147" s="161"/>
      <c r="H147" s="23"/>
      <c r="I147" s="23"/>
      <c r="J147" s="23"/>
      <c r="O147" s="161"/>
      <c r="T147" s="161"/>
    </row>
    <row r="148" spans="4:20" x14ac:dyDescent="0.25">
      <c r="D148" s="141"/>
      <c r="E148" s="141"/>
      <c r="G148" s="161"/>
      <c r="H148" s="23"/>
      <c r="I148" s="23"/>
      <c r="J148" s="23"/>
      <c r="O148" s="161"/>
      <c r="T148" s="161"/>
    </row>
    <row r="149" spans="4:20" x14ac:dyDescent="0.25">
      <c r="D149" s="141"/>
      <c r="E149" s="141"/>
      <c r="G149" s="161"/>
      <c r="H149" s="23"/>
      <c r="I149" s="23"/>
      <c r="J149" s="23"/>
      <c r="O149" s="161"/>
      <c r="T149" s="161"/>
    </row>
    <row r="150" spans="4:20" x14ac:dyDescent="0.25">
      <c r="D150" s="141"/>
      <c r="E150" s="141"/>
      <c r="G150" s="161"/>
      <c r="H150" s="23"/>
      <c r="I150" s="23"/>
      <c r="J150" s="23"/>
      <c r="O150" s="161"/>
      <c r="T150" s="161"/>
    </row>
    <row r="151" spans="4:20" x14ac:dyDescent="0.25">
      <c r="D151" s="141"/>
      <c r="E151" s="141"/>
      <c r="G151" s="161"/>
      <c r="H151" s="23"/>
      <c r="I151" s="23"/>
      <c r="J151" s="23"/>
      <c r="O151" s="161"/>
      <c r="T151" s="161"/>
    </row>
    <row r="152" spans="4:20" x14ac:dyDescent="0.25">
      <c r="D152" s="141"/>
      <c r="E152" s="141"/>
      <c r="G152" s="161"/>
      <c r="H152" s="23"/>
      <c r="I152" s="23"/>
      <c r="J152" s="23"/>
      <c r="O152" s="161"/>
      <c r="T152" s="161"/>
    </row>
    <row r="153" spans="4:20" x14ac:dyDescent="0.25">
      <c r="D153" s="141"/>
      <c r="E153" s="141"/>
      <c r="G153" s="161"/>
      <c r="H153" s="23"/>
      <c r="I153" s="23"/>
      <c r="J153" s="23"/>
      <c r="O153" s="161"/>
      <c r="T153" s="161"/>
    </row>
    <row r="154" spans="4:20" x14ac:dyDescent="0.25">
      <c r="D154" s="141"/>
      <c r="E154" s="141"/>
      <c r="G154" s="161"/>
      <c r="H154" s="23"/>
      <c r="I154" s="23"/>
      <c r="J154" s="23"/>
      <c r="O154" s="161"/>
      <c r="T154" s="161"/>
    </row>
    <row r="155" spans="4:20" x14ac:dyDescent="0.25">
      <c r="D155" s="141"/>
      <c r="E155" s="141"/>
      <c r="G155" s="161"/>
      <c r="H155" s="23"/>
      <c r="I155" s="23"/>
      <c r="J155" s="23"/>
      <c r="O155" s="161"/>
      <c r="T155" s="161"/>
    </row>
    <row r="156" spans="4:20" x14ac:dyDescent="0.25">
      <c r="D156" s="141"/>
      <c r="E156" s="141"/>
      <c r="G156" s="161"/>
      <c r="H156" s="23"/>
      <c r="I156" s="23"/>
      <c r="J156" s="23"/>
      <c r="O156" s="161"/>
      <c r="T156" s="161"/>
    </row>
    <row r="157" spans="4:20" x14ac:dyDescent="0.25">
      <c r="D157" s="141"/>
      <c r="E157" s="141"/>
      <c r="G157" s="161"/>
      <c r="H157" s="23"/>
      <c r="I157" s="23"/>
      <c r="J157" s="23"/>
      <c r="O157" s="161"/>
      <c r="T157" s="161"/>
    </row>
    <row r="158" spans="4:20" x14ac:dyDescent="0.25">
      <c r="D158" s="141"/>
      <c r="E158" s="141"/>
      <c r="G158" s="161"/>
      <c r="H158" s="23"/>
      <c r="I158" s="23"/>
      <c r="J158" s="23"/>
      <c r="O158" s="161"/>
      <c r="T158" s="161"/>
    </row>
    <row r="159" spans="4:20" x14ac:dyDescent="0.25">
      <c r="D159" s="141"/>
      <c r="E159" s="141"/>
      <c r="G159" s="161"/>
      <c r="H159" s="23"/>
      <c r="I159" s="23"/>
      <c r="J159" s="23"/>
      <c r="O159" s="161"/>
      <c r="T159" s="161"/>
    </row>
    <row r="160" spans="4:20" x14ac:dyDescent="0.25">
      <c r="D160" s="141"/>
      <c r="E160" s="141"/>
      <c r="G160" s="161"/>
      <c r="H160" s="23"/>
      <c r="I160" s="23"/>
      <c r="J160" s="23"/>
      <c r="O160" s="161"/>
      <c r="T160" s="161"/>
    </row>
    <row r="161" spans="4:20" x14ac:dyDescent="0.25">
      <c r="D161" s="141"/>
      <c r="E161" s="141"/>
      <c r="G161" s="161"/>
      <c r="H161" s="23"/>
      <c r="I161" s="23"/>
      <c r="J161" s="23"/>
      <c r="O161" s="161"/>
      <c r="T161" s="161"/>
    </row>
    <row r="162" spans="4:20" x14ac:dyDescent="0.25">
      <c r="D162" s="141"/>
      <c r="E162" s="141"/>
      <c r="G162" s="161"/>
      <c r="H162" s="23"/>
      <c r="I162" s="23"/>
      <c r="J162" s="23"/>
      <c r="O162" s="161"/>
      <c r="T162" s="161"/>
    </row>
    <row r="163" spans="4:20" x14ac:dyDescent="0.25">
      <c r="D163" s="141"/>
      <c r="E163" s="141"/>
      <c r="G163" s="161"/>
      <c r="H163" s="23"/>
      <c r="I163" s="23"/>
      <c r="J163" s="23"/>
      <c r="O163" s="161"/>
      <c r="T163" s="161"/>
    </row>
    <row r="164" spans="4:20" x14ac:dyDescent="0.25">
      <c r="D164" s="141"/>
      <c r="E164" s="141"/>
      <c r="G164" s="161"/>
      <c r="H164" s="23"/>
      <c r="I164" s="23"/>
      <c r="J164" s="23"/>
      <c r="O164" s="161"/>
      <c r="T164" s="161"/>
    </row>
    <row r="165" spans="4:20" x14ac:dyDescent="0.25">
      <c r="D165" s="141"/>
      <c r="E165" s="141"/>
      <c r="G165" s="161"/>
      <c r="H165" s="23"/>
      <c r="I165" s="23"/>
      <c r="J165" s="23"/>
      <c r="O165" s="161"/>
      <c r="T165" s="161"/>
    </row>
    <row r="166" spans="4:20" x14ac:dyDescent="0.25">
      <c r="D166" s="141"/>
      <c r="E166" s="141"/>
      <c r="G166" s="161"/>
      <c r="H166" s="23"/>
      <c r="I166" s="23"/>
      <c r="J166" s="23"/>
      <c r="O166" s="161"/>
      <c r="T166" s="161"/>
    </row>
    <row r="167" spans="4:20" x14ac:dyDescent="0.25">
      <c r="D167" s="141"/>
      <c r="E167" s="141"/>
      <c r="G167" s="161"/>
      <c r="H167" s="23"/>
      <c r="I167" s="23"/>
      <c r="J167" s="23"/>
      <c r="O167" s="161"/>
      <c r="T167" s="161"/>
    </row>
    <row r="168" spans="4:20" x14ac:dyDescent="0.25">
      <c r="D168" s="141"/>
      <c r="E168" s="141"/>
      <c r="G168" s="161"/>
      <c r="H168" s="23"/>
      <c r="I168" s="23"/>
      <c r="J168" s="23"/>
      <c r="O168" s="161"/>
      <c r="T168" s="161"/>
    </row>
    <row r="169" spans="4:20" x14ac:dyDescent="0.25">
      <c r="D169" s="141"/>
      <c r="E169" s="141"/>
      <c r="G169" s="161"/>
      <c r="H169" s="23"/>
      <c r="I169" s="23"/>
      <c r="J169" s="23"/>
      <c r="O169" s="161"/>
      <c r="T169" s="161"/>
    </row>
    <row r="170" spans="4:20" x14ac:dyDescent="0.25">
      <c r="D170" s="141"/>
      <c r="E170" s="141"/>
      <c r="G170" s="161"/>
      <c r="H170" s="23"/>
      <c r="I170" s="23"/>
      <c r="J170" s="23"/>
      <c r="O170" s="161"/>
      <c r="T170" s="161"/>
    </row>
    <row r="171" spans="4:20" x14ac:dyDescent="0.25">
      <c r="D171" s="141"/>
      <c r="E171" s="141"/>
      <c r="G171" s="161"/>
      <c r="H171" s="23"/>
      <c r="I171" s="23"/>
      <c r="J171" s="23"/>
      <c r="O171" s="161"/>
      <c r="T171" s="161"/>
    </row>
    <row r="172" spans="4:20" x14ac:dyDescent="0.25">
      <c r="D172" s="141"/>
      <c r="E172" s="141"/>
      <c r="G172" s="161"/>
      <c r="H172" s="23"/>
      <c r="I172" s="23"/>
      <c r="J172" s="23"/>
      <c r="O172" s="161"/>
      <c r="T172" s="161"/>
    </row>
    <row r="173" spans="4:20" x14ac:dyDescent="0.25">
      <c r="D173" s="141"/>
      <c r="E173" s="141"/>
      <c r="G173" s="161"/>
      <c r="H173" s="23"/>
      <c r="I173" s="23"/>
      <c r="J173" s="23"/>
      <c r="O173" s="161"/>
      <c r="T173" s="161"/>
    </row>
    <row r="174" spans="4:20" x14ac:dyDescent="0.25">
      <c r="D174" s="141"/>
      <c r="E174" s="141"/>
      <c r="G174" s="161"/>
      <c r="H174" s="23"/>
      <c r="I174" s="23"/>
      <c r="J174" s="23"/>
      <c r="O174" s="161"/>
      <c r="T174" s="161"/>
    </row>
    <row r="175" spans="4:20" x14ac:dyDescent="0.25">
      <c r="D175" s="141"/>
      <c r="E175" s="141"/>
      <c r="G175" s="161"/>
      <c r="H175" s="23"/>
      <c r="I175" s="23"/>
      <c r="J175" s="23"/>
      <c r="O175" s="161"/>
      <c r="T175" s="161"/>
    </row>
    <row r="176" spans="4:20" x14ac:dyDescent="0.25">
      <c r="D176" s="141"/>
      <c r="E176" s="141"/>
      <c r="G176" s="161"/>
      <c r="H176" s="23"/>
      <c r="I176" s="23"/>
      <c r="J176" s="23"/>
      <c r="O176" s="161"/>
      <c r="T176" s="161"/>
    </row>
    <row r="177" spans="4:20" x14ac:dyDescent="0.25">
      <c r="D177" s="141"/>
      <c r="E177" s="141"/>
      <c r="G177" s="161"/>
      <c r="H177" s="23"/>
      <c r="I177" s="23"/>
      <c r="J177" s="23"/>
      <c r="O177" s="161"/>
      <c r="T177" s="161"/>
    </row>
    <row r="178" spans="4:20" x14ac:dyDescent="0.25">
      <c r="D178" s="141"/>
      <c r="E178" s="141"/>
      <c r="G178" s="161"/>
      <c r="H178" s="23"/>
      <c r="I178" s="23"/>
      <c r="J178" s="23"/>
      <c r="O178" s="161"/>
      <c r="T178" s="161"/>
    </row>
    <row r="179" spans="4:20" x14ac:dyDescent="0.25">
      <c r="D179" s="141"/>
      <c r="E179" s="141"/>
      <c r="G179" s="161"/>
      <c r="H179" s="23"/>
      <c r="I179" s="23"/>
      <c r="J179" s="23"/>
      <c r="O179" s="161"/>
      <c r="T179" s="161"/>
    </row>
    <row r="180" spans="4:20" x14ac:dyDescent="0.25">
      <c r="D180" s="141"/>
      <c r="E180" s="141"/>
      <c r="G180" s="161"/>
      <c r="H180" s="23"/>
      <c r="I180" s="23"/>
      <c r="J180" s="23"/>
      <c r="O180" s="161"/>
      <c r="T180" s="161"/>
    </row>
    <row r="181" spans="4:20" x14ac:dyDescent="0.25">
      <c r="D181" s="141"/>
      <c r="E181" s="141"/>
      <c r="G181" s="161"/>
      <c r="H181" s="23"/>
      <c r="I181" s="23"/>
      <c r="J181" s="23"/>
      <c r="O181" s="161"/>
      <c r="T181" s="161"/>
    </row>
    <row r="182" spans="4:20" x14ac:dyDescent="0.25">
      <c r="D182" s="141"/>
      <c r="E182" s="141"/>
      <c r="G182" s="161"/>
      <c r="H182" s="23"/>
      <c r="I182" s="23"/>
      <c r="J182" s="23"/>
      <c r="O182" s="161"/>
      <c r="T182" s="161"/>
    </row>
    <row r="183" spans="4:20" x14ac:dyDescent="0.25">
      <c r="D183" s="141"/>
      <c r="E183" s="141"/>
      <c r="G183" s="161"/>
      <c r="H183" s="23"/>
      <c r="I183" s="23"/>
      <c r="J183" s="23"/>
      <c r="O183" s="161"/>
      <c r="T183" s="161"/>
    </row>
    <row r="184" spans="4:20" x14ac:dyDescent="0.25">
      <c r="D184" s="141"/>
      <c r="E184" s="141"/>
      <c r="G184" s="161"/>
      <c r="H184" s="23"/>
      <c r="I184" s="23"/>
      <c r="J184" s="23"/>
      <c r="O184" s="161"/>
      <c r="T184" s="161"/>
    </row>
    <row r="185" spans="4:20" x14ac:dyDescent="0.25">
      <c r="D185" s="141"/>
      <c r="E185" s="141"/>
      <c r="G185" s="161"/>
      <c r="H185" s="23"/>
      <c r="I185" s="23"/>
      <c r="J185" s="23"/>
      <c r="O185" s="161"/>
      <c r="T185" s="161"/>
    </row>
    <row r="186" spans="4:20" x14ac:dyDescent="0.25">
      <c r="D186" s="141"/>
      <c r="E186" s="141"/>
      <c r="G186" s="161"/>
      <c r="H186" s="23"/>
      <c r="I186" s="23"/>
      <c r="J186" s="23"/>
      <c r="O186" s="161"/>
      <c r="T186" s="161"/>
    </row>
    <row r="187" spans="4:20" x14ac:dyDescent="0.25">
      <c r="D187" s="141"/>
      <c r="E187" s="141"/>
      <c r="G187" s="161"/>
      <c r="H187" s="23"/>
      <c r="I187" s="23"/>
      <c r="J187" s="23"/>
      <c r="O187" s="161"/>
      <c r="T187" s="161"/>
    </row>
    <row r="188" spans="4:20" x14ac:dyDescent="0.25">
      <c r="D188" s="141"/>
      <c r="E188" s="141"/>
      <c r="G188" s="161"/>
      <c r="H188" s="23"/>
      <c r="I188" s="23"/>
      <c r="J188" s="23"/>
      <c r="O188" s="161"/>
      <c r="T188" s="161"/>
    </row>
    <row r="189" spans="4:20" x14ac:dyDescent="0.25">
      <c r="D189" s="141"/>
      <c r="E189" s="141"/>
      <c r="G189" s="161"/>
      <c r="H189" s="23"/>
      <c r="I189" s="23"/>
      <c r="J189" s="23"/>
      <c r="O189" s="161"/>
      <c r="T189" s="161"/>
    </row>
    <row r="190" spans="4:20" x14ac:dyDescent="0.25">
      <c r="D190" s="141"/>
      <c r="E190" s="141"/>
      <c r="G190" s="161"/>
      <c r="H190" s="23"/>
      <c r="I190" s="23"/>
      <c r="J190" s="23"/>
      <c r="O190" s="161"/>
      <c r="T190" s="161"/>
    </row>
    <row r="191" spans="4:20" x14ac:dyDescent="0.25">
      <c r="D191" s="141"/>
      <c r="E191" s="141"/>
      <c r="G191" s="161"/>
      <c r="H191" s="23"/>
      <c r="I191" s="23"/>
      <c r="J191" s="23"/>
      <c r="O191" s="161"/>
      <c r="T191" s="161"/>
    </row>
    <row r="192" spans="4:20" x14ac:dyDescent="0.25">
      <c r="D192" s="141"/>
      <c r="E192" s="141"/>
      <c r="G192" s="161"/>
      <c r="H192" s="23"/>
      <c r="I192" s="23"/>
      <c r="J192" s="23"/>
      <c r="O192" s="161"/>
      <c r="T192" s="161"/>
    </row>
    <row r="193" spans="4:20" x14ac:dyDescent="0.25">
      <c r="D193" s="141"/>
      <c r="E193" s="141"/>
      <c r="G193" s="161"/>
      <c r="H193" s="23"/>
      <c r="I193" s="23"/>
      <c r="J193" s="23"/>
      <c r="O193" s="161"/>
      <c r="T193" s="161"/>
    </row>
    <row r="194" spans="4:20" x14ac:dyDescent="0.25">
      <c r="D194" s="141"/>
      <c r="E194" s="141"/>
      <c r="G194" s="161"/>
      <c r="H194" s="23"/>
      <c r="I194" s="23"/>
      <c r="J194" s="23"/>
      <c r="O194" s="161"/>
      <c r="T194" s="161"/>
    </row>
    <row r="195" spans="4:20" x14ac:dyDescent="0.25">
      <c r="D195" s="141"/>
      <c r="E195" s="141"/>
      <c r="G195" s="161"/>
      <c r="H195" s="23"/>
      <c r="I195" s="23"/>
      <c r="J195" s="23"/>
      <c r="O195" s="161"/>
      <c r="T195" s="161"/>
    </row>
    <row r="196" spans="4:20" x14ac:dyDescent="0.25">
      <c r="D196" s="141"/>
      <c r="E196" s="141"/>
      <c r="G196" s="161"/>
      <c r="H196" s="23"/>
      <c r="I196" s="23"/>
      <c r="J196" s="23"/>
      <c r="O196" s="161"/>
      <c r="T196" s="161"/>
    </row>
    <row r="197" spans="4:20" x14ac:dyDescent="0.25">
      <c r="D197" s="141"/>
      <c r="E197" s="141"/>
      <c r="G197" s="161"/>
      <c r="H197" s="23"/>
      <c r="I197" s="23"/>
      <c r="J197" s="23"/>
      <c r="O197" s="161"/>
      <c r="T197" s="161"/>
    </row>
    <row r="198" spans="4:20" x14ac:dyDescent="0.25">
      <c r="D198" s="141"/>
      <c r="E198" s="141"/>
      <c r="G198" s="161"/>
      <c r="H198" s="23"/>
      <c r="I198" s="23"/>
      <c r="J198" s="23"/>
      <c r="O198" s="161"/>
      <c r="T198" s="161"/>
    </row>
    <row r="199" spans="4:20" x14ac:dyDescent="0.25">
      <c r="D199" s="141"/>
      <c r="E199" s="141"/>
      <c r="G199" s="161"/>
      <c r="H199" s="23"/>
      <c r="I199" s="23"/>
      <c r="J199" s="23"/>
      <c r="O199" s="161"/>
      <c r="T199" s="161"/>
    </row>
    <row r="200" spans="4:20" x14ac:dyDescent="0.25">
      <c r="D200" s="141"/>
      <c r="E200" s="141"/>
      <c r="G200" s="161"/>
      <c r="H200" s="23"/>
      <c r="I200" s="23"/>
      <c r="J200" s="23"/>
      <c r="O200" s="161"/>
      <c r="T200" s="161"/>
    </row>
    <row r="201" spans="4:20" x14ac:dyDescent="0.25">
      <c r="D201" s="141"/>
      <c r="E201" s="141"/>
      <c r="G201" s="161"/>
      <c r="H201" s="23"/>
      <c r="I201" s="23"/>
      <c r="J201" s="23"/>
      <c r="O201" s="161"/>
      <c r="T201" s="161"/>
    </row>
    <row r="202" spans="4:20" x14ac:dyDescent="0.25">
      <c r="D202" s="141"/>
      <c r="E202" s="141"/>
      <c r="G202" s="161"/>
      <c r="H202" s="23"/>
      <c r="I202" s="23"/>
      <c r="J202" s="23"/>
      <c r="O202" s="161"/>
      <c r="T202" s="161"/>
    </row>
    <row r="203" spans="4:20" x14ac:dyDescent="0.25">
      <c r="D203" s="141"/>
      <c r="E203" s="141"/>
      <c r="G203" s="161"/>
      <c r="H203" s="23"/>
      <c r="I203" s="23"/>
      <c r="J203" s="23"/>
      <c r="O203" s="161"/>
      <c r="T203" s="161"/>
    </row>
    <row r="204" spans="4:20" x14ac:dyDescent="0.25">
      <c r="D204" s="141"/>
      <c r="E204" s="141"/>
      <c r="G204" s="161"/>
      <c r="H204" s="23"/>
      <c r="I204" s="23"/>
      <c r="J204" s="23"/>
      <c r="O204" s="161"/>
      <c r="T204" s="161"/>
    </row>
    <row r="205" spans="4:20" x14ac:dyDescent="0.25">
      <c r="D205" s="141"/>
      <c r="E205" s="141"/>
      <c r="G205" s="161"/>
      <c r="H205" s="23"/>
      <c r="I205" s="23"/>
      <c r="J205" s="23"/>
      <c r="O205" s="161"/>
      <c r="T205" s="161"/>
    </row>
    <row r="206" spans="4:20" x14ac:dyDescent="0.25">
      <c r="D206" s="141"/>
      <c r="E206" s="141"/>
      <c r="G206" s="161"/>
      <c r="H206" s="23"/>
      <c r="I206" s="23"/>
      <c r="J206" s="23"/>
      <c r="O206" s="161"/>
      <c r="T206" s="161"/>
    </row>
    <row r="207" spans="4:20" x14ac:dyDescent="0.25">
      <c r="D207" s="141"/>
      <c r="E207" s="141"/>
      <c r="G207" s="161"/>
      <c r="H207" s="23"/>
      <c r="I207" s="23"/>
      <c r="J207" s="23"/>
      <c r="O207" s="161"/>
      <c r="T207" s="161"/>
    </row>
    <row r="208" spans="4:20" x14ac:dyDescent="0.25">
      <c r="D208" s="141"/>
      <c r="E208" s="141"/>
      <c r="G208" s="161"/>
      <c r="H208" s="23"/>
      <c r="I208" s="23"/>
      <c r="J208" s="23"/>
      <c r="O208" s="161"/>
      <c r="T208" s="161"/>
    </row>
    <row r="209" spans="4:20" x14ac:dyDescent="0.25">
      <c r="D209" s="141"/>
      <c r="E209" s="141"/>
      <c r="G209" s="161"/>
      <c r="H209" s="23"/>
      <c r="I209" s="23"/>
      <c r="J209" s="23"/>
      <c r="O209" s="161"/>
      <c r="T209" s="161"/>
    </row>
    <row r="210" spans="4:20" x14ac:dyDescent="0.25">
      <c r="D210" s="141"/>
      <c r="E210" s="141"/>
      <c r="G210" s="161"/>
      <c r="H210" s="23"/>
      <c r="I210" s="23"/>
      <c r="J210" s="23"/>
      <c r="O210" s="161"/>
      <c r="T210" s="161"/>
    </row>
    <row r="211" spans="4:20" x14ac:dyDescent="0.25">
      <c r="D211" s="141"/>
      <c r="E211" s="141"/>
      <c r="G211" s="161"/>
      <c r="H211" s="23"/>
      <c r="I211" s="23"/>
      <c r="J211" s="23"/>
      <c r="O211" s="161"/>
      <c r="T211" s="161"/>
    </row>
    <row r="212" spans="4:20" x14ac:dyDescent="0.25">
      <c r="D212" s="141"/>
      <c r="E212" s="141"/>
      <c r="G212" s="161"/>
      <c r="H212" s="23"/>
      <c r="I212" s="23"/>
      <c r="J212" s="23"/>
      <c r="O212" s="161"/>
      <c r="T212" s="161"/>
    </row>
    <row r="213" spans="4:20" x14ac:dyDescent="0.25">
      <c r="D213" s="141"/>
      <c r="E213" s="141"/>
      <c r="G213" s="161"/>
      <c r="H213" s="23"/>
      <c r="I213" s="23"/>
      <c r="J213" s="23"/>
      <c r="O213" s="161"/>
      <c r="T213" s="161"/>
    </row>
    <row r="214" spans="4:20" x14ac:dyDescent="0.25">
      <c r="D214" s="141"/>
      <c r="E214" s="141"/>
      <c r="G214" s="161"/>
      <c r="H214" s="23"/>
      <c r="I214" s="23"/>
      <c r="J214" s="23"/>
      <c r="O214" s="161"/>
      <c r="T214" s="161"/>
    </row>
    <row r="215" spans="4:20" x14ac:dyDescent="0.25">
      <c r="D215" s="141"/>
      <c r="E215" s="141"/>
      <c r="G215" s="161"/>
      <c r="H215" s="23"/>
      <c r="I215" s="23"/>
      <c r="J215" s="23"/>
      <c r="O215" s="161"/>
      <c r="T215" s="161"/>
    </row>
    <row r="216" spans="4:20" x14ac:dyDescent="0.25">
      <c r="D216" s="141"/>
      <c r="E216" s="141"/>
      <c r="G216" s="161"/>
      <c r="H216" s="23"/>
      <c r="I216" s="23"/>
      <c r="J216" s="23"/>
      <c r="O216" s="161"/>
      <c r="T216" s="161"/>
    </row>
    <row r="217" spans="4:20" x14ac:dyDescent="0.25">
      <c r="G217" s="161"/>
      <c r="H217" s="23"/>
      <c r="I217" s="23"/>
      <c r="J217" s="23"/>
      <c r="O217" s="161"/>
      <c r="T217" s="161"/>
    </row>
    <row r="218" spans="4:20" x14ac:dyDescent="0.25">
      <c r="G218" s="161"/>
      <c r="H218" s="23"/>
      <c r="I218" s="23"/>
      <c r="J218" s="23"/>
      <c r="O218" s="161"/>
      <c r="T218" s="161"/>
    </row>
    <row r="219" spans="4:20" x14ac:dyDescent="0.25">
      <c r="G219" s="161"/>
      <c r="H219" s="23"/>
      <c r="I219" s="23"/>
      <c r="J219" s="23"/>
      <c r="O219" s="161"/>
      <c r="T219" s="161"/>
    </row>
    <row r="220" spans="4:20" x14ac:dyDescent="0.25">
      <c r="G220" s="161"/>
      <c r="H220" s="23"/>
      <c r="I220" s="23"/>
      <c r="J220" s="23"/>
      <c r="O220" s="161"/>
      <c r="T220" s="161"/>
    </row>
    <row r="221" spans="4:20" x14ac:dyDescent="0.25">
      <c r="G221" s="161"/>
      <c r="H221" s="23"/>
      <c r="I221" s="23"/>
      <c r="J221" s="23"/>
      <c r="O221" s="161"/>
      <c r="T221" s="161"/>
    </row>
    <row r="222" spans="4:20" x14ac:dyDescent="0.25">
      <c r="G222" s="161"/>
      <c r="H222" s="23"/>
      <c r="I222" s="23"/>
      <c r="J222" s="23"/>
      <c r="O222" s="161"/>
      <c r="T222" s="161"/>
    </row>
    <row r="223" spans="4:20" x14ac:dyDescent="0.25">
      <c r="G223" s="161"/>
      <c r="H223" s="23"/>
      <c r="I223" s="23"/>
      <c r="J223" s="23"/>
      <c r="O223" s="161"/>
      <c r="T223" s="161"/>
    </row>
    <row r="224" spans="4:20" x14ac:dyDescent="0.25">
      <c r="G224" s="161"/>
      <c r="H224" s="23"/>
      <c r="I224" s="23"/>
      <c r="J224" s="23"/>
      <c r="O224" s="161"/>
      <c r="T224" s="161"/>
    </row>
    <row r="225" spans="7:20" x14ac:dyDescent="0.25">
      <c r="G225" s="161"/>
      <c r="H225" s="23"/>
      <c r="I225" s="23"/>
      <c r="J225" s="23"/>
      <c r="O225" s="161"/>
      <c r="T225" s="161"/>
    </row>
    <row r="226" spans="7:20" x14ac:dyDescent="0.25">
      <c r="G226" s="161"/>
      <c r="H226" s="23"/>
      <c r="I226" s="23"/>
      <c r="J226" s="23"/>
      <c r="O226" s="161"/>
      <c r="T226" s="161"/>
    </row>
    <row r="227" spans="7:20" x14ac:dyDescent="0.25">
      <c r="G227" s="161"/>
      <c r="H227" s="23"/>
      <c r="I227" s="23"/>
      <c r="J227" s="23"/>
      <c r="O227" s="161"/>
      <c r="T227" s="161"/>
    </row>
    <row r="228" spans="7:20" x14ac:dyDescent="0.25">
      <c r="G228" s="161"/>
      <c r="H228" s="23"/>
      <c r="I228" s="23"/>
      <c r="J228" s="23"/>
      <c r="O228" s="161"/>
      <c r="T228" s="161"/>
    </row>
    <row r="229" spans="7:20" x14ac:dyDescent="0.25">
      <c r="G229" s="161"/>
      <c r="H229" s="23"/>
      <c r="I229" s="23"/>
      <c r="J229" s="23"/>
      <c r="O229" s="161"/>
      <c r="T229" s="161"/>
    </row>
    <row r="230" spans="7:20" x14ac:dyDescent="0.25">
      <c r="G230" s="161"/>
      <c r="H230" s="23"/>
      <c r="I230" s="23"/>
      <c r="J230" s="23"/>
      <c r="O230" s="161"/>
      <c r="T230" s="161"/>
    </row>
    <row r="231" spans="7:20" x14ac:dyDescent="0.25">
      <c r="G231" s="161"/>
      <c r="H231" s="23"/>
      <c r="I231" s="23"/>
      <c r="J231" s="23"/>
      <c r="O231" s="161"/>
      <c r="T231" s="161"/>
    </row>
    <row r="232" spans="7:20" x14ac:dyDescent="0.25">
      <c r="G232" s="161"/>
      <c r="H232" s="23"/>
      <c r="I232" s="23"/>
      <c r="J232" s="23"/>
      <c r="O232" s="161"/>
      <c r="T232" s="161"/>
    </row>
    <row r="233" spans="7:20" x14ac:dyDescent="0.25">
      <c r="G233" s="161"/>
      <c r="H233" s="23"/>
      <c r="I233" s="23"/>
      <c r="J233" s="23"/>
      <c r="O233" s="161"/>
      <c r="T233" s="161"/>
    </row>
    <row r="234" spans="7:20" x14ac:dyDescent="0.25">
      <c r="G234" s="161"/>
      <c r="H234" s="23"/>
      <c r="I234" s="23"/>
      <c r="J234" s="23"/>
      <c r="O234" s="161"/>
      <c r="T234" s="161"/>
    </row>
    <row r="235" spans="7:20" x14ac:dyDescent="0.25">
      <c r="G235" s="161"/>
      <c r="H235" s="23"/>
      <c r="I235" s="23"/>
      <c r="J235" s="23"/>
      <c r="O235" s="161"/>
      <c r="T235" s="161"/>
    </row>
    <row r="236" spans="7:20" x14ac:dyDescent="0.25">
      <c r="G236" s="161"/>
      <c r="H236" s="23"/>
      <c r="I236" s="23"/>
      <c r="J236" s="23"/>
      <c r="O236" s="161"/>
      <c r="T236" s="161"/>
    </row>
    <row r="237" spans="7:20" x14ac:dyDescent="0.25">
      <c r="G237" s="161"/>
      <c r="H237" s="23"/>
      <c r="I237" s="23"/>
      <c r="J237" s="23"/>
      <c r="O237" s="161"/>
      <c r="T237" s="161"/>
    </row>
    <row r="238" spans="7:20" x14ac:dyDescent="0.25">
      <c r="G238" s="161"/>
      <c r="H238" s="23"/>
      <c r="I238" s="23"/>
      <c r="J238" s="23"/>
      <c r="O238" s="161"/>
      <c r="T238" s="161"/>
    </row>
    <row r="239" spans="7:20" x14ac:dyDescent="0.25">
      <c r="G239" s="161"/>
      <c r="H239" s="23"/>
      <c r="I239" s="23"/>
      <c r="J239" s="23"/>
      <c r="O239" s="161"/>
      <c r="T239" s="161"/>
    </row>
    <row r="240" spans="7:20" x14ac:dyDescent="0.25">
      <c r="G240" s="161"/>
      <c r="H240" s="23"/>
      <c r="I240" s="23"/>
      <c r="J240" s="23"/>
      <c r="O240" s="161"/>
      <c r="T240" s="161"/>
    </row>
    <row r="241" spans="7:20" x14ac:dyDescent="0.25">
      <c r="G241" s="161"/>
      <c r="H241" s="23"/>
      <c r="I241" s="23"/>
      <c r="J241" s="23"/>
      <c r="O241" s="161"/>
      <c r="T241" s="161"/>
    </row>
    <row r="242" spans="7:20" x14ac:dyDescent="0.25">
      <c r="G242" s="161"/>
      <c r="H242" s="23"/>
      <c r="I242" s="23"/>
      <c r="J242" s="23"/>
      <c r="O242" s="161"/>
      <c r="T242" s="161"/>
    </row>
    <row r="243" spans="7:20" x14ac:dyDescent="0.25">
      <c r="G243" s="161"/>
      <c r="H243" s="23"/>
      <c r="I243" s="23"/>
      <c r="J243" s="23"/>
      <c r="O243" s="161"/>
      <c r="T243" s="161"/>
    </row>
    <row r="244" spans="7:20" x14ac:dyDescent="0.25">
      <c r="G244" s="161"/>
      <c r="H244" s="23"/>
      <c r="I244" s="23"/>
      <c r="J244" s="23"/>
      <c r="O244" s="161"/>
      <c r="T244" s="161"/>
    </row>
    <row r="245" spans="7:20" x14ac:dyDescent="0.25">
      <c r="G245" s="161"/>
      <c r="H245" s="23"/>
      <c r="I245" s="23"/>
      <c r="J245" s="23"/>
      <c r="O245" s="161"/>
      <c r="T245" s="161"/>
    </row>
    <row r="246" spans="7:20" x14ac:dyDescent="0.25">
      <c r="G246" s="161"/>
      <c r="H246" s="23"/>
      <c r="I246" s="23"/>
      <c r="J246" s="23"/>
      <c r="O246" s="161"/>
      <c r="T246" s="161"/>
    </row>
    <row r="247" spans="7:20" x14ac:dyDescent="0.25">
      <c r="G247" s="161"/>
      <c r="H247" s="23"/>
      <c r="I247" s="23"/>
      <c r="J247" s="23"/>
      <c r="O247" s="161"/>
      <c r="T247" s="161"/>
    </row>
    <row r="248" spans="7:20" x14ac:dyDescent="0.25">
      <c r="G248" s="161"/>
      <c r="H248" s="23"/>
      <c r="I248" s="23"/>
      <c r="J248" s="23"/>
      <c r="O248" s="161"/>
      <c r="T248" s="161"/>
    </row>
    <row r="249" spans="7:20" x14ac:dyDescent="0.25">
      <c r="G249" s="161"/>
      <c r="H249" s="23"/>
      <c r="I249" s="23"/>
      <c r="J249" s="23"/>
      <c r="O249" s="161"/>
      <c r="T249" s="161"/>
    </row>
    <row r="250" spans="7:20" x14ac:dyDescent="0.25">
      <c r="G250" s="161"/>
      <c r="H250" s="23"/>
      <c r="I250" s="23"/>
      <c r="J250" s="23"/>
      <c r="O250" s="161"/>
      <c r="T250" s="161"/>
    </row>
    <row r="251" spans="7:20" x14ac:dyDescent="0.25">
      <c r="G251" s="161"/>
      <c r="H251" s="23"/>
      <c r="I251" s="23"/>
      <c r="J251" s="23"/>
      <c r="O251" s="161"/>
      <c r="T251" s="161"/>
    </row>
    <row r="252" spans="7:20" x14ac:dyDescent="0.25">
      <c r="G252" s="161"/>
      <c r="H252" s="23"/>
      <c r="I252" s="23"/>
      <c r="J252" s="23"/>
      <c r="O252" s="161"/>
      <c r="T252" s="161"/>
    </row>
    <row r="253" spans="7:20" x14ac:dyDescent="0.25">
      <c r="G253" s="161"/>
      <c r="H253" s="23"/>
      <c r="I253" s="23"/>
      <c r="J253" s="23"/>
      <c r="O253" s="161"/>
      <c r="T253" s="161"/>
    </row>
    <row r="254" spans="7:20" x14ac:dyDescent="0.25">
      <c r="G254" s="161"/>
      <c r="H254" s="23"/>
      <c r="I254" s="23"/>
      <c r="J254" s="23"/>
      <c r="O254" s="161"/>
      <c r="T254" s="161"/>
    </row>
    <row r="255" spans="7:20" x14ac:dyDescent="0.25">
      <c r="G255" s="161"/>
      <c r="H255" s="23"/>
      <c r="I255" s="23"/>
      <c r="J255" s="23"/>
      <c r="O255" s="161"/>
      <c r="T255" s="161"/>
    </row>
    <row r="256" spans="7:20" x14ac:dyDescent="0.25">
      <c r="G256" s="161"/>
      <c r="H256" s="23"/>
      <c r="I256" s="23"/>
      <c r="J256" s="23"/>
      <c r="O256" s="161"/>
      <c r="T256" s="161"/>
    </row>
    <row r="257" spans="7:20" x14ac:dyDescent="0.25">
      <c r="G257" s="161"/>
      <c r="H257" s="23"/>
      <c r="I257" s="23"/>
      <c r="J257" s="23"/>
      <c r="O257" s="161"/>
      <c r="T257" s="161"/>
    </row>
    <row r="258" spans="7:20" x14ac:dyDescent="0.25">
      <c r="G258" s="161"/>
      <c r="H258" s="23"/>
      <c r="I258" s="23"/>
      <c r="J258" s="23"/>
      <c r="O258" s="161"/>
      <c r="T258" s="161"/>
    </row>
    <row r="259" spans="7:20" x14ac:dyDescent="0.25">
      <c r="G259" s="161"/>
      <c r="H259" s="23"/>
      <c r="I259" s="23"/>
      <c r="J259" s="23"/>
      <c r="O259" s="161"/>
      <c r="T259" s="161"/>
    </row>
    <row r="260" spans="7:20" x14ac:dyDescent="0.25">
      <c r="G260" s="161"/>
      <c r="H260" s="23"/>
      <c r="I260" s="23"/>
      <c r="J260" s="23"/>
      <c r="O260" s="161"/>
      <c r="T260" s="161"/>
    </row>
    <row r="261" spans="7:20" x14ac:dyDescent="0.25">
      <c r="G261" s="161"/>
      <c r="H261" s="23"/>
      <c r="I261" s="23"/>
      <c r="J261" s="23"/>
      <c r="O261" s="161"/>
      <c r="T261" s="161"/>
    </row>
    <row r="262" spans="7:20" x14ac:dyDescent="0.25">
      <c r="G262" s="161"/>
      <c r="H262" s="23"/>
      <c r="I262" s="23"/>
      <c r="J262" s="23"/>
      <c r="O262" s="161"/>
      <c r="T262" s="161"/>
    </row>
    <row r="263" spans="7:20" x14ac:dyDescent="0.25">
      <c r="G263" s="161"/>
      <c r="H263" s="23"/>
      <c r="I263" s="23"/>
      <c r="J263" s="23"/>
      <c r="O263" s="161"/>
      <c r="T263" s="161"/>
    </row>
    <row r="264" spans="7:20" x14ac:dyDescent="0.25">
      <c r="G264" s="161"/>
      <c r="H264" s="23"/>
      <c r="I264" s="23"/>
      <c r="J264" s="23"/>
      <c r="O264" s="161"/>
      <c r="T264" s="161"/>
    </row>
    <row r="265" spans="7:20" x14ac:dyDescent="0.25">
      <c r="G265" s="161"/>
      <c r="H265" s="23"/>
      <c r="I265" s="23"/>
      <c r="J265" s="23"/>
      <c r="O265" s="161"/>
      <c r="T265" s="161"/>
    </row>
    <row r="266" spans="7:20" x14ac:dyDescent="0.25">
      <c r="G266" s="161"/>
      <c r="H266" s="23"/>
      <c r="I266" s="23"/>
      <c r="J266" s="23"/>
      <c r="O266" s="161"/>
      <c r="T266" s="161"/>
    </row>
    <row r="267" spans="7:20" x14ac:dyDescent="0.25">
      <c r="G267" s="161"/>
      <c r="H267" s="23"/>
      <c r="I267" s="23"/>
      <c r="J267" s="23"/>
      <c r="O267" s="161"/>
      <c r="T267" s="161"/>
    </row>
    <row r="268" spans="7:20" x14ac:dyDescent="0.25">
      <c r="G268" s="161"/>
      <c r="H268" s="23"/>
      <c r="I268" s="23"/>
      <c r="J268" s="23"/>
      <c r="O268" s="161"/>
      <c r="T268" s="161"/>
    </row>
    <row r="269" spans="7:20" x14ac:dyDescent="0.25">
      <c r="G269" s="161"/>
      <c r="H269" s="23"/>
      <c r="I269" s="23"/>
      <c r="J269" s="23"/>
      <c r="O269" s="161"/>
      <c r="T269" s="161"/>
    </row>
    <row r="270" spans="7:20" x14ac:dyDescent="0.25">
      <c r="G270" s="161"/>
      <c r="H270" s="23"/>
      <c r="I270" s="23"/>
      <c r="J270" s="23"/>
      <c r="O270" s="161"/>
      <c r="T270" s="161"/>
    </row>
    <row r="271" spans="7:20" x14ac:dyDescent="0.25">
      <c r="G271" s="161"/>
      <c r="H271" s="23"/>
      <c r="I271" s="23"/>
      <c r="J271" s="23"/>
      <c r="O271" s="161"/>
      <c r="T271" s="161"/>
    </row>
    <row r="272" spans="7:20" x14ac:dyDescent="0.25">
      <c r="G272" s="161"/>
      <c r="H272" s="23"/>
      <c r="I272" s="23"/>
      <c r="J272" s="23"/>
      <c r="O272" s="161"/>
      <c r="T272" s="161"/>
    </row>
    <row r="273" spans="7:20" x14ac:dyDescent="0.25">
      <c r="G273" s="161"/>
      <c r="H273" s="23"/>
      <c r="I273" s="23"/>
      <c r="J273" s="23"/>
      <c r="O273" s="161"/>
      <c r="T273" s="161"/>
    </row>
    <row r="274" spans="7:20" x14ac:dyDescent="0.25">
      <c r="G274" s="161"/>
      <c r="H274" s="23"/>
      <c r="I274" s="23"/>
      <c r="J274" s="23"/>
      <c r="O274" s="161"/>
      <c r="T274" s="161"/>
    </row>
    <row r="275" spans="7:20" x14ac:dyDescent="0.25">
      <c r="G275" s="161"/>
      <c r="H275" s="23"/>
      <c r="I275" s="23"/>
      <c r="J275" s="23"/>
      <c r="O275" s="161"/>
      <c r="T275" s="161"/>
    </row>
    <row r="276" spans="7:20" x14ac:dyDescent="0.25">
      <c r="G276" s="161"/>
      <c r="H276" s="23"/>
      <c r="I276" s="23"/>
      <c r="J276" s="23"/>
      <c r="O276" s="161"/>
      <c r="T276" s="161"/>
    </row>
    <row r="277" spans="7:20" x14ac:dyDescent="0.25">
      <c r="G277" s="161"/>
      <c r="H277" s="23"/>
      <c r="I277" s="23"/>
      <c r="J277" s="23"/>
      <c r="O277" s="161"/>
      <c r="T277" s="161"/>
    </row>
    <row r="278" spans="7:20" x14ac:dyDescent="0.25">
      <c r="G278" s="161"/>
      <c r="H278" s="23"/>
      <c r="I278" s="23"/>
      <c r="J278" s="23"/>
      <c r="O278" s="161"/>
      <c r="T278" s="161"/>
    </row>
    <row r="279" spans="7:20" x14ac:dyDescent="0.25">
      <c r="G279" s="161"/>
      <c r="H279" s="23"/>
      <c r="I279" s="23"/>
      <c r="J279" s="23"/>
      <c r="O279" s="161"/>
      <c r="T279" s="161"/>
    </row>
    <row r="280" spans="7:20" x14ac:dyDescent="0.25">
      <c r="G280" s="161"/>
      <c r="H280" s="23"/>
      <c r="I280" s="23"/>
      <c r="J280" s="23"/>
      <c r="O280" s="161"/>
      <c r="T280" s="161"/>
    </row>
    <row r="281" spans="7:20" x14ac:dyDescent="0.25">
      <c r="G281" s="161"/>
      <c r="H281" s="23"/>
      <c r="I281" s="23"/>
      <c r="J281" s="23"/>
      <c r="O281" s="161"/>
      <c r="T281" s="161"/>
    </row>
    <row r="282" spans="7:20" x14ac:dyDescent="0.25">
      <c r="G282" s="161"/>
      <c r="H282" s="23"/>
      <c r="I282" s="23"/>
      <c r="J282" s="23"/>
      <c r="O282" s="161"/>
      <c r="T282" s="161"/>
    </row>
    <row r="283" spans="7:20" x14ac:dyDescent="0.25">
      <c r="G283" s="161"/>
      <c r="H283" s="23"/>
      <c r="I283" s="23"/>
      <c r="J283" s="23"/>
      <c r="O283" s="161"/>
      <c r="T283" s="161"/>
    </row>
    <row r="284" spans="7:20" x14ac:dyDescent="0.25">
      <c r="G284" s="161"/>
      <c r="H284" s="23"/>
      <c r="I284" s="23"/>
      <c r="J284" s="23"/>
      <c r="O284" s="161"/>
      <c r="T284" s="161"/>
    </row>
    <row r="285" spans="7:20" x14ac:dyDescent="0.25">
      <c r="G285" s="161"/>
      <c r="H285" s="23"/>
      <c r="I285" s="23"/>
      <c r="J285" s="23"/>
      <c r="O285" s="161"/>
      <c r="T285" s="161"/>
    </row>
    <row r="286" spans="7:20" x14ac:dyDescent="0.25">
      <c r="G286" s="161"/>
      <c r="H286" s="23"/>
      <c r="I286" s="23"/>
      <c r="J286" s="23"/>
      <c r="O286" s="161"/>
      <c r="T286" s="161"/>
    </row>
    <row r="287" spans="7:20" x14ac:dyDescent="0.25">
      <c r="G287" s="161"/>
      <c r="H287" s="23"/>
      <c r="I287" s="23"/>
      <c r="J287" s="23"/>
      <c r="O287" s="161"/>
      <c r="T287" s="161"/>
    </row>
    <row r="288" spans="7:20" x14ac:dyDescent="0.25">
      <c r="G288" s="161"/>
      <c r="H288" s="23"/>
      <c r="I288" s="23"/>
      <c r="J288" s="23"/>
      <c r="O288" s="161"/>
      <c r="T288" s="161"/>
    </row>
    <row r="289" spans="7:20" x14ac:dyDescent="0.25">
      <c r="G289" s="161"/>
      <c r="H289" s="23"/>
      <c r="I289" s="23"/>
      <c r="J289" s="23"/>
      <c r="O289" s="161"/>
      <c r="T289" s="161"/>
    </row>
    <row r="290" spans="7:20" x14ac:dyDescent="0.25">
      <c r="G290" s="161"/>
      <c r="H290" s="23"/>
      <c r="I290" s="23"/>
      <c r="J290" s="23"/>
      <c r="O290" s="161"/>
      <c r="T290" s="161"/>
    </row>
    <row r="291" spans="7:20" x14ac:dyDescent="0.25">
      <c r="G291" s="161"/>
      <c r="H291" s="23"/>
      <c r="I291" s="23"/>
      <c r="J291" s="23"/>
      <c r="O291" s="161"/>
      <c r="T291" s="161"/>
    </row>
    <row r="292" spans="7:20" x14ac:dyDescent="0.25">
      <c r="G292" s="161"/>
      <c r="H292" s="23"/>
      <c r="I292" s="23"/>
      <c r="J292" s="23"/>
      <c r="O292" s="161"/>
      <c r="T292" s="161"/>
    </row>
    <row r="293" spans="7:20" x14ac:dyDescent="0.25">
      <c r="G293" s="161"/>
      <c r="H293" s="23"/>
      <c r="I293" s="23"/>
      <c r="J293" s="23"/>
      <c r="O293" s="161"/>
      <c r="T293" s="161"/>
    </row>
    <row r="294" spans="7:20" x14ac:dyDescent="0.25">
      <c r="G294" s="161"/>
      <c r="H294" s="23"/>
      <c r="I294" s="23"/>
      <c r="J294" s="23"/>
      <c r="O294" s="161"/>
      <c r="T294" s="161"/>
    </row>
    <row r="295" spans="7:20" x14ac:dyDescent="0.25">
      <c r="G295" s="161"/>
      <c r="H295" s="23"/>
      <c r="I295" s="23"/>
      <c r="J295" s="23"/>
      <c r="O295" s="161"/>
      <c r="T295" s="161"/>
    </row>
    <row r="296" spans="7:20" x14ac:dyDescent="0.25">
      <c r="G296" s="161"/>
      <c r="H296" s="23"/>
      <c r="I296" s="23"/>
      <c r="J296" s="23"/>
      <c r="O296" s="161"/>
      <c r="T296" s="161"/>
    </row>
    <row r="297" spans="7:20" x14ac:dyDescent="0.25">
      <c r="G297" s="161"/>
      <c r="H297" s="23"/>
      <c r="I297" s="23"/>
      <c r="J297" s="23"/>
      <c r="O297" s="161"/>
      <c r="T297" s="161"/>
    </row>
    <row r="298" spans="7:20" x14ac:dyDescent="0.25">
      <c r="G298" s="161"/>
      <c r="H298" s="23"/>
      <c r="I298" s="23"/>
      <c r="J298" s="23"/>
      <c r="O298" s="161"/>
      <c r="T298" s="161"/>
    </row>
    <row r="299" spans="7:20" x14ac:dyDescent="0.25">
      <c r="G299" s="161"/>
      <c r="H299" s="23"/>
      <c r="I299" s="23"/>
      <c r="J299" s="23"/>
      <c r="O299" s="161"/>
      <c r="T299" s="161"/>
    </row>
    <row r="300" spans="7:20" x14ac:dyDescent="0.25">
      <c r="G300" s="161"/>
      <c r="H300" s="23"/>
      <c r="I300" s="23"/>
      <c r="J300" s="23"/>
      <c r="O300" s="161"/>
      <c r="T300" s="161"/>
    </row>
    <row r="301" spans="7:20" x14ac:dyDescent="0.25">
      <c r="G301" s="161"/>
      <c r="H301" s="23"/>
      <c r="I301" s="23"/>
      <c r="J301" s="23"/>
      <c r="O301" s="161"/>
      <c r="T301" s="161"/>
    </row>
    <row r="302" spans="7:20" x14ac:dyDescent="0.25">
      <c r="G302" s="161"/>
      <c r="H302" s="23"/>
      <c r="I302" s="23"/>
      <c r="J302" s="23"/>
      <c r="O302" s="161"/>
      <c r="T302" s="161"/>
    </row>
    <row r="303" spans="7:20" x14ac:dyDescent="0.25">
      <c r="G303" s="161"/>
      <c r="H303" s="23"/>
      <c r="I303" s="23"/>
      <c r="J303" s="23"/>
      <c r="O303" s="161"/>
      <c r="T303" s="161"/>
    </row>
    <row r="304" spans="7:20" x14ac:dyDescent="0.25">
      <c r="G304" s="161"/>
      <c r="H304" s="23"/>
      <c r="I304" s="23"/>
      <c r="J304" s="23"/>
      <c r="O304" s="161"/>
      <c r="T304" s="161"/>
    </row>
    <row r="305" spans="7:20" x14ac:dyDescent="0.25">
      <c r="G305" s="161"/>
      <c r="H305" s="23"/>
      <c r="I305" s="23"/>
      <c r="J305" s="23"/>
      <c r="O305" s="161"/>
      <c r="T305" s="161"/>
    </row>
    <row r="306" spans="7:20" x14ac:dyDescent="0.25">
      <c r="G306" s="161"/>
      <c r="H306" s="23"/>
      <c r="I306" s="23"/>
      <c r="J306" s="23"/>
      <c r="O306" s="161"/>
      <c r="T306" s="161"/>
    </row>
    <row r="307" spans="7:20" x14ac:dyDescent="0.25">
      <c r="G307" s="161"/>
      <c r="H307" s="23"/>
      <c r="I307" s="23"/>
      <c r="J307" s="23"/>
      <c r="O307" s="161"/>
      <c r="T307" s="161"/>
    </row>
    <row r="308" spans="7:20" x14ac:dyDescent="0.25">
      <c r="G308" s="161"/>
      <c r="H308" s="23"/>
      <c r="I308" s="23"/>
      <c r="J308" s="23"/>
      <c r="O308" s="161"/>
      <c r="T308" s="161"/>
    </row>
    <row r="309" spans="7:20" x14ac:dyDescent="0.25">
      <c r="G309" s="161"/>
      <c r="H309" s="23"/>
      <c r="I309" s="23"/>
      <c r="J309" s="23"/>
      <c r="O309" s="161"/>
      <c r="T309" s="161"/>
    </row>
    <row r="310" spans="7:20" x14ac:dyDescent="0.25">
      <c r="G310" s="161"/>
      <c r="H310" s="23"/>
      <c r="I310" s="23"/>
      <c r="J310" s="23"/>
      <c r="O310" s="161"/>
      <c r="T310" s="161"/>
    </row>
    <row r="311" spans="7:20" x14ac:dyDescent="0.25">
      <c r="G311" s="161"/>
      <c r="H311" s="23"/>
      <c r="I311" s="23"/>
      <c r="J311" s="23"/>
      <c r="O311" s="161"/>
      <c r="T311" s="161"/>
    </row>
    <row r="312" spans="7:20" x14ac:dyDescent="0.25">
      <c r="G312" s="161"/>
      <c r="H312" s="23"/>
      <c r="I312" s="23"/>
      <c r="J312" s="23"/>
      <c r="O312" s="161"/>
      <c r="T312" s="161"/>
    </row>
    <row r="313" spans="7:20" x14ac:dyDescent="0.25">
      <c r="G313" s="161"/>
      <c r="H313" s="23"/>
      <c r="I313" s="23"/>
      <c r="J313" s="23"/>
      <c r="O313" s="161"/>
      <c r="T313" s="161"/>
    </row>
    <row r="314" spans="7:20" x14ac:dyDescent="0.25">
      <c r="G314" s="161"/>
      <c r="H314" s="23"/>
      <c r="I314" s="23"/>
      <c r="J314" s="23"/>
      <c r="O314" s="161"/>
      <c r="T314" s="161"/>
    </row>
    <row r="315" spans="7:20" x14ac:dyDescent="0.25">
      <c r="G315" s="161"/>
      <c r="H315" s="23"/>
      <c r="I315" s="23"/>
      <c r="J315" s="23"/>
      <c r="O315" s="161"/>
      <c r="T315" s="161"/>
    </row>
    <row r="316" spans="7:20" x14ac:dyDescent="0.25">
      <c r="G316" s="161"/>
      <c r="H316" s="23"/>
      <c r="I316" s="23"/>
      <c r="J316" s="23"/>
      <c r="O316" s="161"/>
      <c r="T316" s="161"/>
    </row>
    <row r="317" spans="7:20" x14ac:dyDescent="0.25">
      <c r="G317" s="161"/>
      <c r="H317" s="23"/>
      <c r="I317" s="23"/>
      <c r="J317" s="23"/>
      <c r="O317" s="161"/>
      <c r="T317" s="161"/>
    </row>
    <row r="318" spans="7:20" x14ac:dyDescent="0.25">
      <c r="G318" s="161"/>
      <c r="H318" s="23"/>
      <c r="I318" s="23"/>
      <c r="J318" s="23"/>
      <c r="O318" s="161"/>
      <c r="T318" s="161"/>
    </row>
    <row r="319" spans="7:20" x14ac:dyDescent="0.25">
      <c r="G319" s="161"/>
      <c r="H319" s="23"/>
      <c r="I319" s="23"/>
      <c r="J319" s="23"/>
      <c r="O319" s="161"/>
      <c r="T319" s="161"/>
    </row>
    <row r="320" spans="7:20" x14ac:dyDescent="0.25">
      <c r="G320" s="161"/>
      <c r="H320" s="23"/>
      <c r="I320" s="23"/>
      <c r="J320" s="23"/>
      <c r="O320" s="161"/>
      <c r="T320" s="161"/>
    </row>
    <row r="321" spans="7:20" x14ac:dyDescent="0.25">
      <c r="G321" s="161"/>
      <c r="H321" s="23"/>
      <c r="I321" s="23"/>
      <c r="J321" s="23"/>
      <c r="O321" s="161"/>
      <c r="T321" s="161"/>
    </row>
    <row r="322" spans="7:20" x14ac:dyDescent="0.25">
      <c r="G322" s="161"/>
      <c r="H322" s="23"/>
      <c r="I322" s="23"/>
      <c r="J322" s="23"/>
      <c r="O322" s="161"/>
      <c r="T322" s="161"/>
    </row>
    <row r="323" spans="7:20" x14ac:dyDescent="0.25">
      <c r="G323" s="161"/>
      <c r="H323" s="23"/>
      <c r="I323" s="23"/>
      <c r="J323" s="23"/>
      <c r="O323" s="161"/>
      <c r="T323" s="161"/>
    </row>
    <row r="324" spans="7:20" x14ac:dyDescent="0.25">
      <c r="G324" s="161"/>
      <c r="H324" s="23"/>
      <c r="I324" s="23"/>
      <c r="J324" s="23"/>
      <c r="O324" s="161"/>
      <c r="T324" s="161"/>
    </row>
    <row r="325" spans="7:20" x14ac:dyDescent="0.25">
      <c r="G325" s="161"/>
      <c r="H325" s="23"/>
      <c r="I325" s="23"/>
      <c r="J325" s="23"/>
      <c r="O325" s="161"/>
      <c r="T325" s="161"/>
    </row>
    <row r="326" spans="7:20" x14ac:dyDescent="0.25">
      <c r="G326" s="161"/>
      <c r="H326" s="23"/>
      <c r="I326" s="23"/>
      <c r="J326" s="23"/>
      <c r="O326" s="161"/>
      <c r="T326" s="161"/>
    </row>
    <row r="327" spans="7:20" x14ac:dyDescent="0.25">
      <c r="G327" s="161"/>
      <c r="H327" s="23"/>
      <c r="I327" s="23"/>
      <c r="J327" s="23"/>
      <c r="O327" s="161"/>
      <c r="T327" s="161"/>
    </row>
    <row r="328" spans="7:20" x14ac:dyDescent="0.25">
      <c r="G328" s="161"/>
      <c r="H328" s="23"/>
      <c r="I328" s="23"/>
      <c r="J328" s="23"/>
      <c r="O328" s="161"/>
      <c r="T328" s="161"/>
    </row>
    <row r="329" spans="7:20" x14ac:dyDescent="0.25">
      <c r="G329" s="161"/>
      <c r="H329" s="23"/>
      <c r="I329" s="23"/>
      <c r="J329" s="23"/>
      <c r="O329" s="161"/>
      <c r="T329" s="161"/>
    </row>
    <row r="330" spans="7:20" x14ac:dyDescent="0.25">
      <c r="G330" s="161"/>
      <c r="H330" s="23"/>
      <c r="I330" s="23"/>
      <c r="J330" s="23"/>
      <c r="O330" s="161"/>
      <c r="T330" s="161"/>
    </row>
    <row r="331" spans="7:20" x14ac:dyDescent="0.25">
      <c r="G331" s="161"/>
      <c r="H331" s="23"/>
      <c r="I331" s="23"/>
      <c r="J331" s="23"/>
      <c r="O331" s="161"/>
      <c r="T331" s="161"/>
    </row>
    <row r="332" spans="7:20" x14ac:dyDescent="0.25">
      <c r="G332" s="161"/>
      <c r="H332" s="23"/>
      <c r="I332" s="23"/>
      <c r="J332" s="23"/>
      <c r="O332" s="161"/>
      <c r="T332" s="161"/>
    </row>
    <row r="333" spans="7:20" x14ac:dyDescent="0.25">
      <c r="G333" s="161"/>
      <c r="H333" s="23"/>
      <c r="I333" s="23"/>
      <c r="J333" s="23"/>
      <c r="O333" s="161"/>
      <c r="T333" s="161"/>
    </row>
    <row r="334" spans="7:20" x14ac:dyDescent="0.25">
      <c r="G334" s="161"/>
      <c r="H334" s="23"/>
      <c r="I334" s="23"/>
      <c r="J334" s="23"/>
      <c r="O334" s="161"/>
      <c r="T334" s="161"/>
    </row>
    <row r="335" spans="7:20" x14ac:dyDescent="0.25">
      <c r="G335" s="161"/>
      <c r="H335" s="23"/>
      <c r="I335" s="23"/>
      <c r="J335" s="23"/>
      <c r="O335" s="161"/>
      <c r="T335" s="161"/>
    </row>
    <row r="336" spans="7:20" x14ac:dyDescent="0.25">
      <c r="G336" s="161"/>
      <c r="H336" s="23"/>
      <c r="I336" s="23"/>
      <c r="J336" s="23"/>
      <c r="O336" s="161"/>
      <c r="T336" s="161"/>
    </row>
    <row r="337" spans="7:20" x14ac:dyDescent="0.25">
      <c r="G337" s="161"/>
      <c r="H337" s="23"/>
      <c r="I337" s="23"/>
      <c r="J337" s="23"/>
      <c r="O337" s="161"/>
      <c r="T337" s="161"/>
    </row>
    <row r="338" spans="7:20" x14ac:dyDescent="0.25">
      <c r="G338" s="161"/>
      <c r="H338" s="23"/>
      <c r="I338" s="23"/>
      <c r="J338" s="23"/>
      <c r="O338" s="161"/>
      <c r="T338" s="161"/>
    </row>
    <row r="339" spans="7:20" x14ac:dyDescent="0.25">
      <c r="G339" s="161"/>
      <c r="H339" s="23"/>
      <c r="I339" s="23"/>
      <c r="J339" s="23"/>
      <c r="O339" s="161"/>
      <c r="T339" s="161"/>
    </row>
    <row r="340" spans="7:20" x14ac:dyDescent="0.25">
      <c r="G340" s="161"/>
      <c r="H340" s="23"/>
      <c r="I340" s="23"/>
      <c r="J340" s="23"/>
      <c r="O340" s="161"/>
      <c r="T340" s="161"/>
    </row>
    <row r="341" spans="7:20" x14ac:dyDescent="0.25">
      <c r="G341" s="161"/>
      <c r="H341" s="23"/>
      <c r="I341" s="23"/>
      <c r="J341" s="23"/>
      <c r="O341" s="161"/>
      <c r="T341" s="161"/>
    </row>
    <row r="342" spans="7:20" x14ac:dyDescent="0.25">
      <c r="G342" s="161"/>
      <c r="H342" s="23"/>
      <c r="I342" s="23"/>
      <c r="J342" s="23"/>
      <c r="O342" s="161"/>
      <c r="T342" s="161"/>
    </row>
    <row r="343" spans="7:20" x14ac:dyDescent="0.25">
      <c r="G343" s="161"/>
      <c r="H343" s="23"/>
      <c r="I343" s="23"/>
      <c r="J343" s="23"/>
      <c r="O343" s="161"/>
      <c r="T343" s="161"/>
    </row>
    <row r="344" spans="7:20" x14ac:dyDescent="0.25">
      <c r="G344" s="161"/>
      <c r="H344" s="23"/>
      <c r="I344" s="23"/>
      <c r="J344" s="23"/>
      <c r="O344" s="161"/>
      <c r="T344" s="161"/>
    </row>
    <row r="345" spans="7:20" x14ac:dyDescent="0.25">
      <c r="G345" s="161"/>
      <c r="H345" s="23"/>
      <c r="I345" s="23"/>
      <c r="J345" s="23"/>
      <c r="O345" s="161"/>
      <c r="T345" s="161"/>
    </row>
    <row r="346" spans="7:20" x14ac:dyDescent="0.25">
      <c r="G346" s="161"/>
      <c r="H346" s="23"/>
      <c r="I346" s="23"/>
      <c r="J346" s="23"/>
      <c r="O346" s="161"/>
      <c r="T346" s="161"/>
    </row>
    <row r="347" spans="7:20" x14ac:dyDescent="0.25">
      <c r="G347" s="161"/>
      <c r="H347" s="23"/>
      <c r="I347" s="23"/>
      <c r="J347" s="23"/>
      <c r="O347" s="161"/>
      <c r="T347" s="161"/>
    </row>
    <row r="348" spans="7:20" x14ac:dyDescent="0.25">
      <c r="G348" s="161"/>
      <c r="H348" s="23"/>
      <c r="I348" s="23"/>
      <c r="J348" s="23"/>
      <c r="O348" s="161"/>
      <c r="T348" s="161"/>
    </row>
    <row r="349" spans="7:20" x14ac:dyDescent="0.25">
      <c r="G349" s="161"/>
      <c r="H349" s="23"/>
      <c r="I349" s="23"/>
      <c r="J349" s="23"/>
      <c r="O349" s="161"/>
      <c r="T349" s="161"/>
    </row>
    <row r="350" spans="7:20" x14ac:dyDescent="0.25">
      <c r="G350" s="161"/>
      <c r="H350" s="23"/>
      <c r="I350" s="23"/>
      <c r="J350" s="23"/>
      <c r="O350" s="161"/>
      <c r="T350" s="161"/>
    </row>
    <row r="351" spans="7:20" x14ac:dyDescent="0.25">
      <c r="G351" s="161"/>
      <c r="H351" s="23"/>
      <c r="I351" s="23"/>
      <c r="J351" s="23"/>
      <c r="O351" s="161"/>
      <c r="T351" s="161"/>
    </row>
    <row r="352" spans="7:20" x14ac:dyDescent="0.25">
      <c r="G352" s="161"/>
      <c r="H352" s="23"/>
      <c r="I352" s="23"/>
      <c r="J352" s="23"/>
      <c r="O352" s="161"/>
      <c r="T352" s="161"/>
    </row>
    <row r="353" spans="7:20" x14ac:dyDescent="0.25">
      <c r="G353" s="161"/>
      <c r="H353" s="23"/>
      <c r="I353" s="23"/>
      <c r="J353" s="23"/>
      <c r="O353" s="161"/>
      <c r="T353" s="161"/>
    </row>
    <row r="354" spans="7:20" x14ac:dyDescent="0.25">
      <c r="G354" s="161"/>
      <c r="H354" s="23"/>
      <c r="I354" s="23"/>
      <c r="J354" s="23"/>
      <c r="O354" s="161"/>
      <c r="T354" s="161"/>
    </row>
    <row r="355" spans="7:20" x14ac:dyDescent="0.25">
      <c r="G355" s="161"/>
      <c r="H355" s="23"/>
      <c r="I355" s="23"/>
      <c r="J355" s="23"/>
      <c r="O355" s="161"/>
      <c r="T355" s="161"/>
    </row>
    <row r="356" spans="7:20" x14ac:dyDescent="0.25">
      <c r="G356" s="161"/>
      <c r="H356" s="23"/>
      <c r="I356" s="23"/>
      <c r="J356" s="23"/>
      <c r="O356" s="161"/>
      <c r="T356" s="161"/>
    </row>
    <row r="357" spans="7:20" x14ac:dyDescent="0.25">
      <c r="G357" s="161"/>
      <c r="H357" s="23"/>
      <c r="I357" s="23"/>
      <c r="J357" s="23"/>
      <c r="O357" s="161"/>
      <c r="T357" s="161"/>
    </row>
    <row r="358" spans="7:20" x14ac:dyDescent="0.25">
      <c r="G358" s="161"/>
      <c r="H358" s="23"/>
      <c r="I358" s="23"/>
      <c r="J358" s="23"/>
      <c r="O358" s="161"/>
      <c r="T358" s="161"/>
    </row>
    <row r="359" spans="7:20" x14ac:dyDescent="0.25">
      <c r="G359" s="161"/>
      <c r="H359" s="23"/>
      <c r="I359" s="23"/>
      <c r="J359" s="23"/>
      <c r="O359" s="161"/>
      <c r="T359" s="161"/>
    </row>
    <row r="360" spans="7:20" x14ac:dyDescent="0.25">
      <c r="G360" s="161"/>
      <c r="H360" s="23"/>
      <c r="I360" s="23"/>
      <c r="J360" s="23"/>
      <c r="O360" s="161"/>
      <c r="T360" s="161"/>
    </row>
    <row r="361" spans="7:20" x14ac:dyDescent="0.25">
      <c r="G361" s="161"/>
      <c r="H361" s="23"/>
      <c r="I361" s="23"/>
      <c r="J361" s="23"/>
      <c r="O361" s="161"/>
      <c r="T361" s="161"/>
    </row>
    <row r="362" spans="7:20" x14ac:dyDescent="0.25">
      <c r="G362" s="161"/>
      <c r="H362" s="23"/>
      <c r="I362" s="23"/>
      <c r="J362" s="23"/>
      <c r="O362" s="161"/>
      <c r="T362" s="161"/>
    </row>
    <row r="363" spans="7:20" x14ac:dyDescent="0.25">
      <c r="G363" s="161"/>
      <c r="H363" s="23"/>
      <c r="I363" s="23"/>
      <c r="J363" s="23"/>
      <c r="O363" s="161"/>
      <c r="T363" s="161"/>
    </row>
    <row r="364" spans="7:20" x14ac:dyDescent="0.25">
      <c r="G364" s="161"/>
      <c r="H364" s="23"/>
      <c r="I364" s="23"/>
      <c r="J364" s="23"/>
      <c r="O364" s="161"/>
      <c r="T364" s="161"/>
    </row>
    <row r="365" spans="7:20" x14ac:dyDescent="0.25">
      <c r="G365" s="161"/>
      <c r="H365" s="23"/>
      <c r="I365" s="23"/>
      <c r="J365" s="23"/>
      <c r="O365" s="161"/>
      <c r="T365" s="161"/>
    </row>
    <row r="366" spans="7:20" x14ac:dyDescent="0.25">
      <c r="G366" s="161"/>
      <c r="H366" s="23"/>
      <c r="I366" s="23"/>
      <c r="J366" s="23"/>
      <c r="O366" s="161"/>
      <c r="T366" s="161"/>
    </row>
    <row r="367" spans="7:20" x14ac:dyDescent="0.25">
      <c r="G367" s="161"/>
      <c r="H367" s="23"/>
      <c r="I367" s="23"/>
      <c r="J367" s="23"/>
      <c r="O367" s="161"/>
      <c r="T367" s="161"/>
    </row>
    <row r="368" spans="7:20" x14ac:dyDescent="0.25">
      <c r="G368" s="161"/>
      <c r="H368" s="23"/>
      <c r="I368" s="23"/>
      <c r="J368" s="23"/>
      <c r="O368" s="161"/>
      <c r="T368" s="161"/>
    </row>
    <row r="369" spans="7:20" x14ac:dyDescent="0.25">
      <c r="G369" s="161"/>
      <c r="H369" s="23"/>
      <c r="I369" s="23"/>
      <c r="J369" s="23"/>
      <c r="O369" s="161"/>
      <c r="T369" s="161"/>
    </row>
    <row r="370" spans="7:20" x14ac:dyDescent="0.25">
      <c r="G370" s="161"/>
      <c r="H370" s="23"/>
      <c r="I370" s="23"/>
      <c r="J370" s="23"/>
      <c r="O370" s="161"/>
      <c r="T370" s="161"/>
    </row>
    <row r="371" spans="7:20" x14ac:dyDescent="0.25">
      <c r="G371" s="161"/>
      <c r="H371" s="23"/>
      <c r="I371" s="23"/>
      <c r="J371" s="23"/>
      <c r="O371" s="161"/>
      <c r="T371" s="161"/>
    </row>
    <row r="372" spans="7:20" x14ac:dyDescent="0.25">
      <c r="G372" s="161"/>
      <c r="H372" s="23"/>
      <c r="I372" s="23"/>
      <c r="J372" s="23"/>
      <c r="O372" s="161"/>
      <c r="T372" s="161"/>
    </row>
    <row r="373" spans="7:20" x14ac:dyDescent="0.25">
      <c r="G373" s="161"/>
      <c r="H373" s="23"/>
      <c r="I373" s="23"/>
      <c r="J373" s="23"/>
      <c r="O373" s="161"/>
      <c r="T373" s="161"/>
    </row>
    <row r="374" spans="7:20" x14ac:dyDescent="0.25">
      <c r="G374" s="161"/>
      <c r="H374" s="23"/>
      <c r="I374" s="23"/>
      <c r="J374" s="23"/>
      <c r="O374" s="161"/>
      <c r="T374" s="161"/>
    </row>
    <row r="375" spans="7:20" x14ac:dyDescent="0.25">
      <c r="G375" s="161"/>
      <c r="H375" s="23"/>
      <c r="I375" s="23"/>
      <c r="J375" s="23"/>
      <c r="O375" s="161"/>
      <c r="T375" s="161"/>
    </row>
    <row r="376" spans="7:20" x14ac:dyDescent="0.25">
      <c r="G376" s="161"/>
      <c r="H376" s="23"/>
      <c r="I376" s="23"/>
      <c r="J376" s="23"/>
      <c r="O376" s="161"/>
      <c r="T376" s="161"/>
    </row>
    <row r="377" spans="7:20" x14ac:dyDescent="0.25">
      <c r="G377" s="161"/>
      <c r="H377" s="23"/>
      <c r="I377" s="23"/>
      <c r="J377" s="23"/>
      <c r="O377" s="161"/>
      <c r="T377" s="161"/>
    </row>
    <row r="378" spans="7:20" x14ac:dyDescent="0.25">
      <c r="G378" s="161"/>
      <c r="H378" s="23"/>
      <c r="I378" s="23"/>
      <c r="J378" s="23"/>
      <c r="O378" s="161"/>
      <c r="T378" s="161"/>
    </row>
    <row r="379" spans="7:20" x14ac:dyDescent="0.25">
      <c r="G379" s="161"/>
      <c r="H379" s="23"/>
      <c r="I379" s="23"/>
      <c r="J379" s="23"/>
      <c r="O379" s="161"/>
      <c r="T379" s="161"/>
    </row>
    <row r="380" spans="7:20" x14ac:dyDescent="0.25">
      <c r="G380" s="161"/>
      <c r="H380" s="23"/>
      <c r="I380" s="23"/>
      <c r="J380" s="23"/>
      <c r="O380" s="161"/>
      <c r="T380" s="161"/>
    </row>
    <row r="381" spans="7:20" x14ac:dyDescent="0.25">
      <c r="G381" s="161"/>
      <c r="H381" s="23"/>
      <c r="I381" s="23"/>
      <c r="J381" s="23"/>
      <c r="O381" s="161"/>
      <c r="T381" s="161"/>
    </row>
    <row r="382" spans="7:20" x14ac:dyDescent="0.25">
      <c r="G382" s="161"/>
      <c r="H382" s="23"/>
      <c r="I382" s="23"/>
      <c r="J382" s="23"/>
      <c r="O382" s="161"/>
      <c r="T382" s="161"/>
    </row>
    <row r="383" spans="7:20" x14ac:dyDescent="0.25">
      <c r="G383" s="161"/>
      <c r="H383" s="23"/>
      <c r="I383" s="23"/>
      <c r="J383" s="23"/>
      <c r="O383" s="161"/>
      <c r="T383" s="161"/>
    </row>
    <row r="384" spans="7:20" x14ac:dyDescent="0.25">
      <c r="G384" s="161"/>
      <c r="H384" s="23"/>
      <c r="I384" s="23"/>
      <c r="J384" s="23"/>
      <c r="O384" s="161"/>
      <c r="T384" s="161"/>
    </row>
    <row r="385" spans="7:20" x14ac:dyDescent="0.25">
      <c r="G385" s="161"/>
      <c r="H385" s="23"/>
      <c r="I385" s="23"/>
      <c r="J385" s="23"/>
      <c r="O385" s="161"/>
      <c r="T385" s="161"/>
    </row>
    <row r="386" spans="7:20" x14ac:dyDescent="0.25">
      <c r="G386" s="161"/>
      <c r="H386" s="23"/>
      <c r="I386" s="23"/>
      <c r="J386" s="23"/>
      <c r="O386" s="161"/>
      <c r="T386" s="161"/>
    </row>
    <row r="387" spans="7:20" x14ac:dyDescent="0.25">
      <c r="G387" s="161"/>
      <c r="H387" s="23"/>
      <c r="I387" s="23"/>
      <c r="J387" s="23"/>
      <c r="O387" s="161"/>
      <c r="T387" s="161"/>
    </row>
    <row r="388" spans="7:20" x14ac:dyDescent="0.25">
      <c r="G388" s="161"/>
      <c r="H388" s="23"/>
      <c r="I388" s="23"/>
      <c r="J388" s="23"/>
      <c r="O388" s="161"/>
      <c r="T388" s="161"/>
    </row>
    <row r="389" spans="7:20" x14ac:dyDescent="0.25">
      <c r="G389" s="161"/>
      <c r="H389" s="23"/>
      <c r="I389" s="23"/>
      <c r="J389" s="23"/>
      <c r="O389" s="161"/>
      <c r="T389" s="161"/>
    </row>
    <row r="390" spans="7:20" x14ac:dyDescent="0.25">
      <c r="G390" s="161"/>
      <c r="H390" s="23"/>
      <c r="I390" s="23"/>
      <c r="J390" s="23"/>
      <c r="O390" s="161"/>
      <c r="T390" s="161"/>
    </row>
    <row r="391" spans="7:20" x14ac:dyDescent="0.25">
      <c r="G391" s="161"/>
      <c r="H391" s="23"/>
      <c r="I391" s="23"/>
      <c r="J391" s="23"/>
      <c r="O391" s="161"/>
      <c r="T391" s="161"/>
    </row>
    <row r="392" spans="7:20" x14ac:dyDescent="0.25">
      <c r="G392" s="161"/>
      <c r="H392" s="23"/>
      <c r="I392" s="23"/>
      <c r="J392" s="23"/>
      <c r="O392" s="161"/>
      <c r="T392" s="161"/>
    </row>
    <row r="393" spans="7:20" x14ac:dyDescent="0.25">
      <c r="G393" s="161"/>
      <c r="H393" s="23"/>
      <c r="I393" s="23"/>
      <c r="J393" s="23"/>
      <c r="O393" s="161"/>
      <c r="T393" s="161"/>
    </row>
    <row r="394" spans="7:20" x14ac:dyDescent="0.25">
      <c r="G394" s="161"/>
      <c r="H394" s="23"/>
      <c r="I394" s="23"/>
      <c r="J394" s="23"/>
      <c r="O394" s="161"/>
      <c r="T394" s="161"/>
    </row>
    <row r="395" spans="7:20" x14ac:dyDescent="0.25">
      <c r="G395" s="161"/>
      <c r="H395" s="23"/>
      <c r="I395" s="23"/>
      <c r="J395" s="23"/>
      <c r="O395" s="161"/>
      <c r="T395" s="161"/>
    </row>
    <row r="396" spans="7:20" x14ac:dyDescent="0.25">
      <c r="G396" s="161"/>
      <c r="H396" s="23"/>
      <c r="I396" s="23"/>
      <c r="J396" s="23"/>
      <c r="O396" s="161"/>
      <c r="T396" s="161"/>
    </row>
    <row r="397" spans="7:20" x14ac:dyDescent="0.25">
      <c r="G397" s="161"/>
      <c r="H397" s="23"/>
      <c r="I397" s="23"/>
      <c r="J397" s="23"/>
      <c r="O397" s="161"/>
      <c r="T397" s="161"/>
    </row>
    <row r="398" spans="7:20" x14ac:dyDescent="0.25">
      <c r="G398" s="161"/>
      <c r="H398" s="23"/>
      <c r="I398" s="23"/>
      <c r="J398" s="23"/>
      <c r="O398" s="161"/>
      <c r="T398" s="161"/>
    </row>
    <row r="399" spans="7:20" x14ac:dyDescent="0.25">
      <c r="G399" s="161"/>
      <c r="H399" s="23"/>
      <c r="I399" s="23"/>
      <c r="J399" s="23"/>
      <c r="O399" s="161"/>
      <c r="T399" s="161"/>
    </row>
    <row r="400" spans="7:20" x14ac:dyDescent="0.25">
      <c r="G400" s="161"/>
      <c r="H400" s="23"/>
      <c r="I400" s="23"/>
      <c r="J400" s="23"/>
      <c r="O400" s="161"/>
      <c r="T400" s="161"/>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F1" sqref="F1"/>
    </sheetView>
  </sheetViews>
  <sheetFormatPr defaultColWidth="8.85546875" defaultRowHeight="15" x14ac:dyDescent="0.25"/>
  <cols>
    <col min="1" max="1" width="27.7109375" style="250"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13"/>
      <c r="G1" s="213"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c r="I5" s="23"/>
      <c r="J5" s="161"/>
      <c r="K5" s="161" t="s">
        <v>957</v>
      </c>
      <c r="L5" s="23">
        <v>5</v>
      </c>
      <c r="M5" s="23">
        <v>20</v>
      </c>
      <c r="N5" s="23" t="s">
        <v>493</v>
      </c>
      <c r="O5" s="161" t="s">
        <v>618</v>
      </c>
      <c r="P5" s="23" t="s">
        <v>493</v>
      </c>
      <c r="Q5" s="23" t="s">
        <v>494</v>
      </c>
      <c r="R5" s="23" t="s">
        <v>896</v>
      </c>
      <c r="S5" s="23" t="s">
        <v>498</v>
      </c>
      <c r="T5" s="161"/>
    </row>
    <row r="6" spans="1:20" s="20" customFormat="1" ht="19.5" customHeight="1" x14ac:dyDescent="0.25">
      <c r="A6" s="247"/>
      <c r="C6" s="21"/>
      <c r="D6" s="21"/>
      <c r="E6" s="21"/>
      <c r="F6" s="21"/>
      <c r="G6" s="161" t="s">
        <v>953</v>
      </c>
      <c r="H6" s="23"/>
      <c r="I6" s="23"/>
      <c r="J6" s="161"/>
      <c r="O6" s="161" t="s">
        <v>619</v>
      </c>
      <c r="T6" s="161"/>
    </row>
    <row r="7" spans="1:20" s="20" customFormat="1" ht="19.5" customHeight="1" x14ac:dyDescent="0.25">
      <c r="A7" s="247"/>
      <c r="C7" s="21"/>
      <c r="D7" s="21"/>
      <c r="E7" s="21"/>
      <c r="F7" s="21"/>
      <c r="G7" s="161" t="s">
        <v>954</v>
      </c>
      <c r="H7" s="23"/>
      <c r="I7" s="23"/>
      <c r="J7" s="161"/>
      <c r="O7" s="161" t="s">
        <v>620</v>
      </c>
      <c r="T7" s="161"/>
    </row>
    <row r="8" spans="1:20" s="20" customFormat="1" ht="19.5" customHeight="1" x14ac:dyDescent="0.25">
      <c r="A8" s="247"/>
      <c r="C8" s="21"/>
      <c r="D8" s="21"/>
      <c r="E8" s="21"/>
      <c r="F8" s="21"/>
      <c r="G8" s="161" t="s">
        <v>955</v>
      </c>
      <c r="H8" s="23"/>
      <c r="I8" s="23"/>
      <c r="J8" s="161"/>
      <c r="O8" s="161" t="s">
        <v>621</v>
      </c>
      <c r="T8" s="161"/>
    </row>
    <row r="9" spans="1:20" s="20" customFormat="1" ht="19.5" customHeight="1" x14ac:dyDescent="0.25">
      <c r="A9" s="247"/>
      <c r="C9" s="21"/>
      <c r="D9" s="21"/>
      <c r="E9" s="21"/>
      <c r="F9" s="21"/>
      <c r="G9" s="161" t="s">
        <v>956</v>
      </c>
      <c r="H9" s="23"/>
      <c r="I9" s="23"/>
      <c r="J9" s="161"/>
      <c r="O9" s="161" t="s">
        <v>622</v>
      </c>
      <c r="T9" s="161"/>
    </row>
    <row r="10" spans="1:20" s="20" customFormat="1" ht="19.5" customHeight="1" x14ac:dyDescent="0.25">
      <c r="A10" s="247"/>
      <c r="C10" s="21"/>
      <c r="D10" s="21"/>
      <c r="E10" s="21"/>
      <c r="F10" s="21"/>
      <c r="G10" s="161"/>
      <c r="H10" s="23"/>
      <c r="I10" s="23"/>
      <c r="J10" s="161"/>
      <c r="O10" s="161" t="s">
        <v>623</v>
      </c>
      <c r="T10" s="161"/>
    </row>
    <row r="11" spans="1:20" s="20" customFormat="1" ht="19.5" customHeight="1" x14ac:dyDescent="0.25">
      <c r="A11" s="247"/>
      <c r="C11" s="21"/>
      <c r="D11" s="21"/>
      <c r="E11" s="21"/>
      <c r="F11" s="21"/>
      <c r="G11" s="161"/>
      <c r="H11" s="23"/>
      <c r="I11" s="23"/>
      <c r="J11" s="161"/>
      <c r="O11" s="161" t="s">
        <v>624</v>
      </c>
      <c r="T11" s="161"/>
    </row>
    <row r="12" spans="1:20" s="20" customFormat="1" ht="19.5" customHeight="1" x14ac:dyDescent="0.25">
      <c r="A12" s="247"/>
      <c r="C12" s="21"/>
      <c r="D12" s="21"/>
      <c r="E12" s="21"/>
      <c r="F12" s="21"/>
      <c r="G12" s="161"/>
      <c r="H12" s="23"/>
      <c r="I12" s="23"/>
      <c r="J12" s="161"/>
      <c r="O12" s="161" t="s">
        <v>625</v>
      </c>
      <c r="T12" s="161"/>
    </row>
    <row r="13" spans="1:20" s="20" customFormat="1" ht="19.5" customHeight="1" x14ac:dyDescent="0.25">
      <c r="A13" s="247"/>
      <c r="C13" s="21"/>
      <c r="D13" s="21"/>
      <c r="E13" s="21"/>
      <c r="F13" s="21"/>
      <c r="G13" s="161"/>
      <c r="H13" s="23"/>
      <c r="I13" s="23"/>
      <c r="J13" s="161"/>
      <c r="O13" s="161" t="s">
        <v>626</v>
      </c>
      <c r="T13" s="161"/>
    </row>
    <row r="14" spans="1:20" s="20" customFormat="1" ht="19.5" customHeight="1" x14ac:dyDescent="0.25">
      <c r="A14" s="247"/>
      <c r="C14" s="21"/>
      <c r="D14" s="21"/>
      <c r="E14" s="21"/>
      <c r="F14" s="21"/>
      <c r="G14" s="161"/>
      <c r="H14" s="23"/>
      <c r="I14" s="23"/>
      <c r="J14" s="161"/>
      <c r="O14" s="161" t="s">
        <v>627</v>
      </c>
      <c r="T14" s="161"/>
    </row>
    <row r="15" spans="1:20" s="20" customFormat="1" ht="19.5" customHeight="1" x14ac:dyDescent="0.25">
      <c r="A15" s="247"/>
      <c r="C15" s="21"/>
      <c r="D15" s="21"/>
      <c r="E15" s="21"/>
      <c r="F15" s="21"/>
      <c r="G15" s="161"/>
      <c r="H15" s="23"/>
      <c r="I15" s="23"/>
      <c r="J15" s="161"/>
      <c r="O15" s="161" t="s">
        <v>607</v>
      </c>
      <c r="T15" s="161"/>
    </row>
    <row r="16" spans="1:20" s="20" customFormat="1" ht="19.5" customHeight="1" x14ac:dyDescent="0.25">
      <c r="A16" s="247"/>
      <c r="C16" s="21"/>
      <c r="D16" s="21"/>
      <c r="E16" s="21"/>
      <c r="F16" s="21"/>
      <c r="G16" s="161"/>
      <c r="H16" s="23"/>
      <c r="I16" s="23"/>
      <c r="J16" s="161"/>
      <c r="O16" s="161" t="s">
        <v>628</v>
      </c>
      <c r="T16" s="161"/>
    </row>
    <row r="17" spans="1:20" s="20" customFormat="1" ht="19.5" customHeight="1" x14ac:dyDescent="0.25">
      <c r="A17" s="247"/>
      <c r="C17" s="21"/>
      <c r="D17" s="138"/>
      <c r="E17" s="139"/>
      <c r="F17" s="21"/>
      <c r="G17" s="161"/>
      <c r="H17" s="23"/>
      <c r="I17" s="23"/>
      <c r="J17" s="161"/>
      <c r="O17" s="161" t="s">
        <v>629</v>
      </c>
      <c r="T17" s="161"/>
    </row>
    <row r="18" spans="1:20" s="20" customFormat="1" ht="19.5" customHeight="1" x14ac:dyDescent="0.25">
      <c r="A18" s="247"/>
      <c r="C18" s="21"/>
      <c r="D18" s="138"/>
      <c r="E18" s="139"/>
      <c r="F18" s="21"/>
      <c r="G18" s="161"/>
      <c r="H18" s="23"/>
      <c r="I18" s="23"/>
      <c r="J18" s="161"/>
      <c r="O18" s="161" t="s">
        <v>630</v>
      </c>
      <c r="T18" s="161"/>
    </row>
    <row r="19" spans="1:20" s="20" customFormat="1" ht="19.5" customHeight="1" x14ac:dyDescent="0.25">
      <c r="A19" s="247"/>
      <c r="C19" s="21"/>
      <c r="D19" s="138"/>
      <c r="E19" s="139"/>
      <c r="F19" s="21"/>
      <c r="G19" s="161"/>
      <c r="H19" s="23"/>
      <c r="I19" s="23"/>
      <c r="J19" s="161"/>
      <c r="O19" s="161" t="s">
        <v>631</v>
      </c>
      <c r="T19" s="161"/>
    </row>
    <row r="20" spans="1:20" s="20" customFormat="1" ht="19.5" customHeight="1" x14ac:dyDescent="0.25">
      <c r="A20" s="247"/>
      <c r="C20" s="21"/>
      <c r="D20" s="138"/>
      <c r="E20" s="139"/>
      <c r="F20" s="21"/>
      <c r="G20" s="161"/>
      <c r="H20" s="23"/>
      <c r="I20" s="23"/>
      <c r="J20" s="161"/>
      <c r="O20" s="161" t="s">
        <v>632</v>
      </c>
      <c r="T20" s="161"/>
    </row>
    <row r="21" spans="1:20" s="20" customFormat="1" ht="19.5" customHeight="1" x14ac:dyDescent="0.25">
      <c r="A21" s="247"/>
      <c r="C21" s="21"/>
      <c r="D21" s="138"/>
      <c r="E21" s="139"/>
      <c r="F21" s="21"/>
      <c r="G21" s="161"/>
      <c r="H21" s="23"/>
      <c r="I21" s="23"/>
      <c r="J21" s="161"/>
      <c r="O21" s="161" t="s">
        <v>633</v>
      </c>
      <c r="T21" s="161"/>
    </row>
    <row r="22" spans="1:20" s="20" customFormat="1" ht="19.5" customHeight="1" x14ac:dyDescent="0.25">
      <c r="A22" s="247"/>
      <c r="C22" s="21"/>
      <c r="D22" s="138"/>
      <c r="E22" s="139"/>
      <c r="F22" s="21"/>
      <c r="G22" s="161"/>
      <c r="H22" s="23"/>
      <c r="I22" s="23"/>
      <c r="J22" s="161"/>
      <c r="O22" s="161" t="s">
        <v>634</v>
      </c>
      <c r="T22" s="161"/>
    </row>
    <row r="23" spans="1:20" s="20" customFormat="1" ht="19.5" customHeight="1" x14ac:dyDescent="0.25">
      <c r="A23" s="247"/>
      <c r="C23" s="21"/>
      <c r="D23" s="138"/>
      <c r="E23" s="139"/>
      <c r="F23" s="21"/>
      <c r="G23" s="161"/>
      <c r="H23" s="23"/>
      <c r="I23" s="23"/>
      <c r="J23" s="161"/>
      <c r="O23" s="161" t="s">
        <v>635</v>
      </c>
      <c r="T23" s="161"/>
    </row>
    <row r="24" spans="1:20" s="20" customFormat="1" ht="19.5" customHeight="1" x14ac:dyDescent="0.25">
      <c r="A24" s="247"/>
      <c r="C24" s="21"/>
      <c r="D24" s="138"/>
      <c r="E24" s="139"/>
      <c r="F24" s="21"/>
      <c r="G24" s="161"/>
      <c r="H24" s="23"/>
      <c r="I24" s="23"/>
      <c r="J24" s="161"/>
      <c r="O24" s="161" t="s">
        <v>636</v>
      </c>
      <c r="T24" s="161"/>
    </row>
    <row r="25" spans="1:20" s="20" customFormat="1" ht="19.5" customHeight="1" x14ac:dyDescent="0.25">
      <c r="A25" s="247"/>
      <c r="C25" s="21"/>
      <c r="D25" s="138"/>
      <c r="E25" s="139"/>
      <c r="F25" s="21"/>
      <c r="G25" s="161"/>
      <c r="H25" s="23"/>
      <c r="I25" s="23"/>
      <c r="J25" s="161"/>
      <c r="O25" s="161" t="s">
        <v>637</v>
      </c>
      <c r="T25" s="161"/>
    </row>
    <row r="26" spans="1:20" s="20" customFormat="1" ht="19.5" customHeight="1" x14ac:dyDescent="0.25">
      <c r="A26" s="247"/>
      <c r="C26" s="21"/>
      <c r="D26" s="138"/>
      <c r="E26" s="139"/>
      <c r="F26" s="21"/>
      <c r="G26" s="161"/>
      <c r="H26" s="23"/>
      <c r="I26" s="23"/>
      <c r="J26" s="161"/>
      <c r="O26" s="161" t="s">
        <v>638</v>
      </c>
      <c r="T26" s="161"/>
    </row>
    <row r="27" spans="1:20" s="20" customFormat="1" ht="19.5" customHeight="1" x14ac:dyDescent="0.25">
      <c r="A27" s="247"/>
      <c r="C27" s="21"/>
      <c r="D27" s="138"/>
      <c r="E27" s="139"/>
      <c r="F27" s="21"/>
      <c r="G27" s="161"/>
      <c r="H27" s="23"/>
      <c r="I27" s="23"/>
      <c r="J27" s="161"/>
      <c r="O27" s="161" t="s">
        <v>639</v>
      </c>
      <c r="T27" s="161"/>
    </row>
    <row r="28" spans="1:20" s="20" customFormat="1" ht="19.5" customHeight="1" x14ac:dyDescent="0.25">
      <c r="A28" s="247"/>
      <c r="C28" s="21"/>
      <c r="D28" s="138"/>
      <c r="E28" s="139"/>
      <c r="F28" s="21"/>
      <c r="G28" s="161"/>
      <c r="H28" s="23"/>
      <c r="I28" s="23"/>
      <c r="J28" s="161"/>
      <c r="O28" s="161" t="s">
        <v>640</v>
      </c>
      <c r="T28" s="161"/>
    </row>
    <row r="29" spans="1:20" s="20" customFormat="1" ht="19.5" customHeight="1" x14ac:dyDescent="0.25">
      <c r="A29" s="247"/>
      <c r="C29" s="21"/>
      <c r="D29" s="138"/>
      <c r="E29" s="139"/>
      <c r="F29" s="21"/>
      <c r="G29" s="161"/>
      <c r="H29" s="23"/>
      <c r="I29" s="23"/>
      <c r="J29" s="161"/>
      <c r="O29" s="161" t="s">
        <v>642</v>
      </c>
      <c r="T29" s="161"/>
    </row>
    <row r="30" spans="1:20" s="20" customFormat="1" ht="19.5" customHeight="1" x14ac:dyDescent="0.25">
      <c r="A30" s="247"/>
      <c r="C30" s="21"/>
      <c r="D30" s="138"/>
      <c r="E30" s="139"/>
      <c r="F30" s="21"/>
      <c r="G30" s="161"/>
      <c r="H30" s="23"/>
      <c r="I30" s="23"/>
      <c r="J30" s="161"/>
      <c r="O30" s="161" t="s">
        <v>643</v>
      </c>
      <c r="T30" s="161"/>
    </row>
    <row r="31" spans="1:20" s="20" customFormat="1" ht="19.5" customHeight="1" x14ac:dyDescent="0.25">
      <c r="A31" s="247"/>
      <c r="C31" s="21"/>
      <c r="D31" s="138"/>
      <c r="E31" s="139"/>
      <c r="F31" s="21"/>
      <c r="G31" s="161"/>
      <c r="H31" s="23"/>
      <c r="I31" s="23"/>
      <c r="J31" s="23"/>
      <c r="O31" s="161" t="s">
        <v>644</v>
      </c>
      <c r="T31" s="161"/>
    </row>
    <row r="32" spans="1:20" s="20" customFormat="1" ht="19.5" customHeight="1" x14ac:dyDescent="0.25">
      <c r="A32" s="247"/>
      <c r="C32" s="21"/>
      <c r="D32" s="138"/>
      <c r="E32" s="139"/>
      <c r="F32" s="21"/>
      <c r="G32" s="161"/>
      <c r="H32" s="23"/>
      <c r="I32" s="23"/>
      <c r="J32" s="23"/>
      <c r="O32" s="161" t="s">
        <v>645</v>
      </c>
      <c r="T32" s="161"/>
    </row>
    <row r="33" spans="1:20" s="20" customFormat="1" ht="19.5" customHeight="1" x14ac:dyDescent="0.25">
      <c r="A33" s="247"/>
      <c r="C33" s="21"/>
      <c r="D33" s="138"/>
      <c r="E33" s="139"/>
      <c r="F33" s="21"/>
      <c r="G33" s="161"/>
      <c r="H33" s="23"/>
      <c r="I33" s="23"/>
      <c r="J33" s="23"/>
      <c r="O33" s="161" t="s">
        <v>646</v>
      </c>
      <c r="T33" s="161"/>
    </row>
    <row r="34" spans="1:20" s="20" customFormat="1" ht="19.5" customHeight="1" x14ac:dyDescent="0.25">
      <c r="A34" s="247"/>
      <c r="C34" s="21"/>
      <c r="D34" s="138"/>
      <c r="E34" s="139"/>
      <c r="F34" s="21"/>
      <c r="G34" s="161"/>
      <c r="H34" s="23"/>
      <c r="I34" s="23"/>
      <c r="J34" s="23"/>
      <c r="O34" s="161" t="s">
        <v>647</v>
      </c>
      <c r="T34" s="161"/>
    </row>
    <row r="35" spans="1:20" s="20" customFormat="1" ht="19.5" customHeight="1" x14ac:dyDescent="0.25">
      <c r="A35" s="247"/>
      <c r="C35" s="21"/>
      <c r="D35" s="138"/>
      <c r="E35" s="139"/>
      <c r="F35" s="21"/>
      <c r="G35" s="161"/>
      <c r="H35" s="23"/>
      <c r="I35" s="23"/>
      <c r="J35" s="23"/>
      <c r="O35" s="161" t="s">
        <v>609</v>
      </c>
      <c r="T35" s="161"/>
    </row>
    <row r="36" spans="1:20" s="20" customFormat="1" ht="19.5" customHeight="1" x14ac:dyDescent="0.25">
      <c r="A36" s="247"/>
      <c r="C36" s="21"/>
      <c r="D36" s="138"/>
      <c r="E36" s="139"/>
      <c r="F36" s="21"/>
      <c r="G36" s="161"/>
      <c r="H36" s="23"/>
      <c r="I36" s="23"/>
      <c r="J36" s="23"/>
      <c r="O36" s="161" t="s">
        <v>610</v>
      </c>
      <c r="T36" s="161"/>
    </row>
    <row r="37" spans="1:20" s="20" customFormat="1" ht="19.5" customHeight="1" x14ac:dyDescent="0.25">
      <c r="A37" s="247"/>
      <c r="C37" s="21"/>
      <c r="D37" s="138"/>
      <c r="E37" s="139"/>
      <c r="F37" s="21"/>
      <c r="G37" s="161"/>
      <c r="H37" s="23"/>
      <c r="I37" s="23"/>
      <c r="J37" s="23"/>
      <c r="O37" s="161" t="s">
        <v>648</v>
      </c>
      <c r="T37" s="161"/>
    </row>
    <row r="38" spans="1:20" s="20" customFormat="1" ht="19.5" customHeight="1" x14ac:dyDescent="0.25">
      <c r="A38" s="247"/>
      <c r="C38" s="21"/>
      <c r="D38" s="138"/>
      <c r="E38" s="139"/>
      <c r="F38" s="21"/>
      <c r="G38" s="161"/>
      <c r="H38" s="23"/>
      <c r="I38" s="23"/>
      <c r="J38" s="23"/>
      <c r="O38" s="161" t="s">
        <v>649</v>
      </c>
      <c r="T38" s="161"/>
    </row>
    <row r="39" spans="1:20" s="20" customFormat="1" ht="19.5" customHeight="1" x14ac:dyDescent="0.25">
      <c r="A39" s="247"/>
      <c r="C39" s="21"/>
      <c r="D39" s="138"/>
      <c r="E39" s="139"/>
      <c r="F39" s="21"/>
      <c r="G39" s="161"/>
      <c r="H39" s="23"/>
      <c r="I39" s="23"/>
      <c r="J39" s="23"/>
      <c r="O39" s="161" t="s">
        <v>650</v>
      </c>
      <c r="T39" s="161"/>
    </row>
    <row r="40" spans="1:20" s="20" customFormat="1" ht="19.5" customHeight="1" x14ac:dyDescent="0.25">
      <c r="A40" s="247"/>
      <c r="C40" s="21"/>
      <c r="D40" s="138"/>
      <c r="E40" s="139"/>
      <c r="F40" s="21"/>
      <c r="G40" s="161"/>
      <c r="H40" s="23"/>
      <c r="I40" s="23"/>
      <c r="J40" s="23"/>
      <c r="O40" s="161" t="s">
        <v>651</v>
      </c>
      <c r="T40" s="161"/>
    </row>
    <row r="41" spans="1:20" s="20" customFormat="1" ht="19.5" customHeight="1" x14ac:dyDescent="0.25">
      <c r="A41" s="247"/>
      <c r="C41" s="21"/>
      <c r="D41" s="138"/>
      <c r="E41" s="139"/>
      <c r="F41" s="21"/>
      <c r="G41" s="161"/>
      <c r="H41" s="23"/>
      <c r="I41" s="23"/>
      <c r="J41" s="23"/>
      <c r="O41" s="161" t="s">
        <v>504</v>
      </c>
      <c r="T41" s="161"/>
    </row>
    <row r="42" spans="1:20" s="20" customFormat="1" ht="19.5" customHeight="1" x14ac:dyDescent="0.25">
      <c r="A42" s="247"/>
      <c r="C42" s="21"/>
      <c r="D42" s="138"/>
      <c r="E42" s="139"/>
      <c r="F42" s="21"/>
      <c r="G42" s="161"/>
      <c r="H42" s="23"/>
      <c r="I42" s="23"/>
      <c r="J42" s="23"/>
      <c r="O42" s="161" t="s">
        <v>505</v>
      </c>
      <c r="T42" s="161"/>
    </row>
    <row r="43" spans="1:20" s="20" customFormat="1" ht="19.5" customHeight="1" x14ac:dyDescent="0.25">
      <c r="A43" s="247"/>
      <c r="C43" s="21"/>
      <c r="D43" s="138"/>
      <c r="E43" s="139"/>
      <c r="F43" s="21"/>
      <c r="G43" s="161"/>
      <c r="H43" s="23"/>
      <c r="I43" s="23"/>
      <c r="J43" s="23"/>
      <c r="O43" s="161" t="s">
        <v>652</v>
      </c>
      <c r="T43" s="161"/>
    </row>
    <row r="44" spans="1:20" s="20" customFormat="1" ht="19.5" customHeight="1" x14ac:dyDescent="0.25">
      <c r="A44" s="247"/>
      <c r="C44" s="21"/>
      <c r="D44" s="138"/>
      <c r="E44" s="139"/>
      <c r="F44" s="21"/>
      <c r="G44" s="161"/>
      <c r="H44" s="23"/>
      <c r="I44" s="23"/>
      <c r="J44" s="23"/>
      <c r="O44" s="161" t="s">
        <v>502</v>
      </c>
      <c r="T44" s="161"/>
    </row>
    <row r="45" spans="1:20" s="20" customFormat="1" ht="19.5" customHeight="1" x14ac:dyDescent="0.25">
      <c r="A45" s="247"/>
      <c r="C45" s="21"/>
      <c r="D45" s="138"/>
      <c r="E45" s="139"/>
      <c r="F45" s="21"/>
      <c r="G45" s="161"/>
      <c r="H45" s="23"/>
      <c r="I45" s="23"/>
      <c r="J45" s="23"/>
      <c r="O45" s="161" t="s">
        <v>501</v>
      </c>
      <c r="T45" s="161"/>
    </row>
    <row r="46" spans="1:20" s="20" customFormat="1" ht="19.5" customHeight="1" x14ac:dyDescent="0.25">
      <c r="A46" s="247"/>
      <c r="C46" s="21"/>
      <c r="D46" s="138"/>
      <c r="E46" s="139"/>
      <c r="F46" s="21"/>
      <c r="G46" s="161"/>
      <c r="H46" s="23"/>
      <c r="I46" s="23"/>
      <c r="J46" s="23"/>
      <c r="O46" s="161" t="s">
        <v>500</v>
      </c>
      <c r="T46" s="161"/>
    </row>
    <row r="47" spans="1:20" s="20" customFormat="1" ht="19.5" customHeight="1" x14ac:dyDescent="0.25">
      <c r="A47" s="247"/>
      <c r="C47" s="21"/>
      <c r="D47" s="138"/>
      <c r="E47" s="139"/>
      <c r="F47" s="21"/>
      <c r="G47" s="161"/>
      <c r="H47" s="23"/>
      <c r="I47" s="23"/>
      <c r="J47" s="23"/>
      <c r="O47" s="161" t="s">
        <v>503</v>
      </c>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254"/>
      <c r="H121" s="23"/>
      <c r="I121" s="23"/>
      <c r="J121" s="23"/>
      <c r="O121" s="161"/>
      <c r="T121" s="161"/>
    </row>
    <row r="122" spans="1:20" s="20" customFormat="1" ht="25.5" customHeight="1" x14ac:dyDescent="0.25">
      <c r="A122" s="247"/>
      <c r="D122" s="140"/>
      <c r="E122" s="140"/>
      <c r="G122" s="254"/>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7"/>
      <c r="D129" s="140"/>
      <c r="E129" s="140"/>
      <c r="G129" s="254"/>
      <c r="H129" s="23"/>
      <c r="I129" s="23"/>
      <c r="J129" s="23"/>
      <c r="O129" s="161"/>
      <c r="T129" s="161"/>
    </row>
    <row r="130" spans="1:20" s="20" customFormat="1" ht="19.5" customHeight="1" x14ac:dyDescent="0.25">
      <c r="A130" s="247"/>
      <c r="D130" s="140"/>
      <c r="E130" s="140"/>
      <c r="G130" s="161"/>
      <c r="H130" s="23"/>
      <c r="I130" s="23"/>
      <c r="J130" s="23"/>
      <c r="O130" s="161"/>
      <c r="T130" s="161"/>
    </row>
    <row r="131" spans="1:20" s="20" customFormat="1" ht="19.5" customHeight="1" x14ac:dyDescent="0.25">
      <c r="A131" s="247"/>
      <c r="D131" s="140"/>
      <c r="E131" s="140"/>
      <c r="G131" s="254"/>
      <c r="H131" s="23"/>
      <c r="I131" s="23"/>
      <c r="J131" s="23"/>
      <c r="O131" s="161"/>
      <c r="T131" s="161"/>
    </row>
    <row r="132" spans="1:20" s="20" customFormat="1" ht="19.5" customHeight="1" x14ac:dyDescent="0.25">
      <c r="A132" s="247"/>
      <c r="D132" s="140"/>
      <c r="E132" s="140"/>
      <c r="G132" s="161"/>
      <c r="H132" s="23"/>
      <c r="I132" s="23"/>
      <c r="J132" s="23"/>
      <c r="O132" s="161"/>
      <c r="T132" s="161"/>
    </row>
    <row r="133" spans="1:20" s="20" customFormat="1" ht="19.5" customHeight="1" x14ac:dyDescent="0.25">
      <c r="A133" s="247"/>
      <c r="D133" s="140"/>
      <c r="E133" s="140"/>
      <c r="G133" s="254"/>
      <c r="H133" s="23"/>
      <c r="I133" s="23"/>
      <c r="J133" s="23"/>
      <c r="O133" s="161"/>
      <c r="T133" s="161"/>
    </row>
    <row r="134" spans="1:20" s="20" customFormat="1" ht="19.5" customHeight="1" x14ac:dyDescent="0.25">
      <c r="A134" s="247"/>
      <c r="D134" s="140"/>
      <c r="E134" s="140"/>
      <c r="G134" s="254"/>
      <c r="H134" s="23"/>
      <c r="I134" s="23"/>
      <c r="J134" s="23"/>
      <c r="O134" s="161"/>
      <c r="T134" s="161"/>
    </row>
    <row r="135" spans="1:20" s="20" customFormat="1" ht="19.5" customHeight="1" x14ac:dyDescent="0.25">
      <c r="A135" s="247"/>
      <c r="D135" s="140"/>
      <c r="E135" s="140"/>
      <c r="G135" s="254"/>
      <c r="H135" s="23"/>
      <c r="I135" s="23"/>
      <c r="J135" s="23"/>
      <c r="O135" s="161"/>
      <c r="T135" s="161"/>
    </row>
    <row r="136" spans="1:20" s="20" customFormat="1" x14ac:dyDescent="0.25">
      <c r="A136" s="247"/>
      <c r="D136" s="140"/>
      <c r="E136" s="140"/>
      <c r="G136" s="161"/>
      <c r="H136" s="23"/>
      <c r="I136" s="23"/>
      <c r="J136" s="23"/>
      <c r="O136" s="161"/>
      <c r="T136" s="161"/>
    </row>
    <row r="137" spans="1:20" s="20" customFormat="1" x14ac:dyDescent="0.25">
      <c r="A137" s="247"/>
      <c r="D137" s="140"/>
      <c r="E137" s="140"/>
      <c r="G137" s="161"/>
      <c r="H137" s="23"/>
      <c r="I137" s="23"/>
      <c r="J137" s="23"/>
      <c r="O137" s="161"/>
      <c r="T137" s="161"/>
    </row>
    <row r="138" spans="1:20" s="20" customFormat="1" x14ac:dyDescent="0.25">
      <c r="A138" s="247"/>
      <c r="D138" s="140"/>
      <c r="E138" s="140"/>
      <c r="G138" s="161"/>
      <c r="H138" s="23"/>
      <c r="I138" s="23"/>
      <c r="J138" s="23"/>
      <c r="O138" s="161"/>
      <c r="T138" s="161"/>
    </row>
    <row r="139" spans="1:20" x14ac:dyDescent="0.25">
      <c r="A139" s="247"/>
      <c r="D139" s="141"/>
      <c r="E139" s="141"/>
      <c r="G139" s="161"/>
      <c r="H139" s="23"/>
      <c r="I139" s="23"/>
      <c r="J139" s="23"/>
      <c r="O139" s="161"/>
      <c r="T139" s="161"/>
    </row>
    <row r="140" spans="1:20" x14ac:dyDescent="0.25">
      <c r="A140" s="247"/>
      <c r="D140" s="141"/>
      <c r="E140" s="141"/>
      <c r="G140" s="161"/>
      <c r="H140" s="23"/>
      <c r="I140" s="23"/>
      <c r="J140" s="23"/>
      <c r="O140" s="161"/>
      <c r="T140" s="161"/>
    </row>
    <row r="141" spans="1:20" x14ac:dyDescent="0.25">
      <c r="A141" s="247"/>
      <c r="D141" s="141"/>
      <c r="E141" s="141"/>
      <c r="G141" s="161"/>
      <c r="H141" s="23"/>
      <c r="I141" s="23"/>
      <c r="J141" s="23"/>
      <c r="O141" s="161"/>
      <c r="T141" s="161"/>
    </row>
    <row r="142" spans="1:20" x14ac:dyDescent="0.25">
      <c r="A142" s="247"/>
      <c r="D142" s="141"/>
      <c r="E142" s="141"/>
      <c r="G142" s="161"/>
      <c r="H142" s="23"/>
      <c r="I142" s="23"/>
      <c r="J142" s="23"/>
      <c r="O142" s="161"/>
      <c r="T142" s="161"/>
    </row>
    <row r="143" spans="1:20" x14ac:dyDescent="0.25">
      <c r="A143" s="247"/>
      <c r="D143" s="141"/>
      <c r="E143" s="141"/>
      <c r="G143" s="161"/>
      <c r="H143" s="23"/>
      <c r="I143" s="23"/>
      <c r="J143" s="23"/>
      <c r="O143" s="161"/>
      <c r="T143" s="161"/>
    </row>
    <row r="144" spans="1:20" x14ac:dyDescent="0.25">
      <c r="A144" s="247"/>
      <c r="D144" s="141"/>
      <c r="E144" s="141"/>
      <c r="G144" s="161"/>
      <c r="H144" s="23"/>
      <c r="I144" s="23"/>
      <c r="J144" s="23"/>
      <c r="O144" s="161"/>
      <c r="T144" s="161"/>
    </row>
    <row r="145" spans="1:20" x14ac:dyDescent="0.25">
      <c r="A145" s="247"/>
      <c r="D145" s="141"/>
      <c r="E145" s="141"/>
      <c r="G145" s="161"/>
      <c r="H145" s="23"/>
      <c r="I145" s="23"/>
      <c r="J145" s="23"/>
      <c r="O145" s="161"/>
      <c r="T145" s="161"/>
    </row>
    <row r="146" spans="1:20" x14ac:dyDescent="0.25">
      <c r="A146" s="247"/>
      <c r="D146" s="141"/>
      <c r="E146" s="141"/>
      <c r="G146" s="161"/>
      <c r="H146" s="23"/>
      <c r="I146" s="23"/>
      <c r="J146" s="23"/>
      <c r="O146" s="161"/>
      <c r="T146" s="161"/>
    </row>
    <row r="147" spans="1:20" x14ac:dyDescent="0.25">
      <c r="A147" s="247"/>
      <c r="D147" s="141"/>
      <c r="E147" s="141"/>
      <c r="G147" s="161"/>
      <c r="H147" s="23"/>
      <c r="I147" s="23"/>
      <c r="J147" s="23"/>
      <c r="O147" s="161"/>
      <c r="T147" s="161"/>
    </row>
    <row r="148" spans="1:20" x14ac:dyDescent="0.25">
      <c r="A148" s="247"/>
      <c r="D148" s="141"/>
      <c r="E148" s="141"/>
      <c r="G148" s="161"/>
      <c r="H148" s="23"/>
      <c r="I148" s="23"/>
      <c r="J148" s="23"/>
      <c r="O148" s="161"/>
      <c r="T148" s="161"/>
    </row>
    <row r="149" spans="1:20" x14ac:dyDescent="0.25">
      <c r="A149" s="247"/>
      <c r="D149" s="141"/>
      <c r="E149" s="141"/>
      <c r="G149" s="161"/>
      <c r="H149" s="23"/>
      <c r="I149" s="23"/>
      <c r="J149" s="23"/>
      <c r="O149" s="161"/>
      <c r="T149" s="161"/>
    </row>
    <row r="150" spans="1:20" x14ac:dyDescent="0.25">
      <c r="A150" s="247"/>
      <c r="D150" s="141"/>
      <c r="E150" s="141"/>
      <c r="G150" s="161"/>
      <c r="H150" s="23"/>
      <c r="I150" s="23"/>
      <c r="J150" s="23"/>
      <c r="O150" s="161"/>
      <c r="T150" s="161"/>
    </row>
    <row r="151" spans="1:20" x14ac:dyDescent="0.25">
      <c r="A151" s="247"/>
      <c r="D151" s="141"/>
      <c r="E151" s="141"/>
      <c r="G151" s="161"/>
      <c r="H151" s="23"/>
      <c r="I151" s="23"/>
      <c r="J151" s="23"/>
      <c r="O151" s="161"/>
      <c r="T151" s="161"/>
    </row>
    <row r="152" spans="1:20" x14ac:dyDescent="0.25">
      <c r="A152" s="247"/>
      <c r="D152" s="141"/>
      <c r="E152" s="141"/>
      <c r="G152" s="161"/>
      <c r="H152" s="23"/>
      <c r="I152" s="23"/>
      <c r="J152" s="23"/>
      <c r="O152" s="161"/>
      <c r="T152" s="161"/>
    </row>
    <row r="153" spans="1:20" x14ac:dyDescent="0.25">
      <c r="A153" s="247"/>
      <c r="D153" s="141"/>
      <c r="E153" s="141"/>
      <c r="G153" s="161"/>
      <c r="H153" s="23"/>
      <c r="I153" s="23"/>
      <c r="J153" s="23"/>
      <c r="O153" s="161"/>
      <c r="T153" s="161"/>
    </row>
    <row r="154" spans="1:20" x14ac:dyDescent="0.25">
      <c r="A154" s="247"/>
      <c r="D154" s="141"/>
      <c r="E154" s="141"/>
      <c r="G154" s="161"/>
      <c r="H154" s="23"/>
      <c r="I154" s="23"/>
      <c r="J154" s="23"/>
      <c r="O154" s="161"/>
      <c r="T154" s="161"/>
    </row>
    <row r="155" spans="1:20" x14ac:dyDescent="0.25">
      <c r="A155" s="247"/>
      <c r="D155" s="141"/>
      <c r="E155" s="141"/>
      <c r="G155" s="161"/>
      <c r="H155" s="23"/>
      <c r="I155" s="23"/>
      <c r="J155" s="23"/>
      <c r="O155" s="161"/>
      <c r="T155" s="161"/>
    </row>
    <row r="156" spans="1:20" x14ac:dyDescent="0.25">
      <c r="A156" s="247"/>
      <c r="D156" s="141"/>
      <c r="E156" s="141"/>
      <c r="G156" s="161"/>
      <c r="H156" s="23"/>
      <c r="I156" s="23"/>
      <c r="J156" s="23"/>
      <c r="O156" s="161"/>
      <c r="T156" s="161"/>
    </row>
    <row r="157" spans="1:20" x14ac:dyDescent="0.25">
      <c r="A157" s="247"/>
      <c r="D157" s="141"/>
      <c r="E157" s="141"/>
      <c r="G157" s="161"/>
      <c r="H157" s="23"/>
      <c r="I157" s="23"/>
      <c r="J157" s="23"/>
      <c r="O157" s="161"/>
      <c r="T157" s="161"/>
    </row>
    <row r="158" spans="1:20" x14ac:dyDescent="0.25">
      <c r="A158" s="247"/>
      <c r="D158" s="141"/>
      <c r="E158" s="141"/>
      <c r="G158" s="161"/>
      <c r="H158" s="23"/>
      <c r="I158" s="23"/>
      <c r="J158" s="23"/>
      <c r="O158" s="161"/>
      <c r="T158" s="161"/>
    </row>
    <row r="159" spans="1:20" x14ac:dyDescent="0.25">
      <c r="A159" s="247"/>
      <c r="D159" s="141"/>
      <c r="E159" s="141"/>
      <c r="G159" s="161"/>
      <c r="H159" s="23"/>
      <c r="I159" s="23"/>
      <c r="J159" s="23"/>
      <c r="O159" s="161"/>
      <c r="T159" s="161"/>
    </row>
    <row r="160" spans="1:20" x14ac:dyDescent="0.25">
      <c r="A160" s="247"/>
      <c r="D160" s="141"/>
      <c r="E160" s="141"/>
      <c r="G160" s="161"/>
      <c r="H160" s="23"/>
      <c r="I160" s="23"/>
      <c r="J160" s="23"/>
      <c r="O160" s="161"/>
      <c r="T160" s="161"/>
    </row>
    <row r="161" spans="1:20" x14ac:dyDescent="0.25">
      <c r="A161" s="247"/>
      <c r="D161" s="141"/>
      <c r="E161" s="141"/>
      <c r="G161" s="161"/>
      <c r="H161" s="23"/>
      <c r="I161" s="23"/>
      <c r="J161" s="23"/>
      <c r="O161" s="161"/>
      <c r="T161" s="161"/>
    </row>
    <row r="162" spans="1:20" x14ac:dyDescent="0.25">
      <c r="A162" s="247"/>
      <c r="D162" s="141"/>
      <c r="E162" s="141"/>
      <c r="G162" s="161"/>
      <c r="H162" s="23"/>
      <c r="I162" s="23"/>
      <c r="J162" s="23"/>
      <c r="O162" s="161"/>
      <c r="T162" s="161"/>
    </row>
    <row r="163" spans="1:20" x14ac:dyDescent="0.25">
      <c r="A163" s="247"/>
      <c r="D163" s="141"/>
      <c r="E163" s="141"/>
      <c r="G163" s="161"/>
      <c r="H163" s="23"/>
      <c r="I163" s="23"/>
      <c r="J163" s="23"/>
      <c r="O163" s="161"/>
      <c r="T163" s="161"/>
    </row>
    <row r="164" spans="1:20" x14ac:dyDescent="0.25">
      <c r="A164" s="247"/>
      <c r="D164" s="141"/>
      <c r="E164" s="141"/>
      <c r="G164" s="161"/>
      <c r="H164" s="23"/>
      <c r="I164" s="23"/>
      <c r="J164" s="23"/>
      <c r="O164" s="161"/>
      <c r="T164" s="161"/>
    </row>
    <row r="165" spans="1:20" x14ac:dyDescent="0.25">
      <c r="A165" s="247"/>
      <c r="D165" s="141"/>
      <c r="E165" s="141"/>
      <c r="G165" s="161"/>
      <c r="H165" s="23"/>
      <c r="I165" s="23"/>
      <c r="J165" s="23"/>
      <c r="O165" s="161"/>
      <c r="T165" s="161"/>
    </row>
    <row r="166" spans="1:20" x14ac:dyDescent="0.25">
      <c r="A166" s="247"/>
      <c r="D166" s="141"/>
      <c r="E166" s="141"/>
      <c r="G166" s="161"/>
      <c r="H166" s="23"/>
      <c r="I166" s="23"/>
      <c r="J166" s="23"/>
      <c r="O166" s="161"/>
      <c r="T166" s="161"/>
    </row>
    <row r="167" spans="1:20" x14ac:dyDescent="0.25">
      <c r="A167" s="247"/>
      <c r="D167" s="141"/>
      <c r="E167" s="141"/>
      <c r="G167" s="161"/>
      <c r="H167" s="23"/>
      <c r="I167" s="23"/>
      <c r="J167" s="23"/>
      <c r="O167" s="161"/>
      <c r="T167" s="161"/>
    </row>
    <row r="168" spans="1:20" x14ac:dyDescent="0.25">
      <c r="A168" s="247"/>
      <c r="D168" s="141"/>
      <c r="E168" s="141"/>
      <c r="G168" s="161"/>
      <c r="H168" s="23"/>
      <c r="I168" s="23"/>
      <c r="J168" s="23"/>
      <c r="O168" s="161"/>
      <c r="T168" s="161"/>
    </row>
    <row r="169" spans="1:20" x14ac:dyDescent="0.25">
      <c r="A169" s="247"/>
      <c r="D169" s="141"/>
      <c r="E169" s="141"/>
      <c r="G169" s="161"/>
      <c r="H169" s="23"/>
      <c r="I169" s="23"/>
      <c r="J169" s="23"/>
      <c r="O169" s="161"/>
      <c r="T169" s="161"/>
    </row>
    <row r="170" spans="1:20" x14ac:dyDescent="0.25">
      <c r="A170" s="247"/>
      <c r="D170" s="141"/>
      <c r="E170" s="141"/>
      <c r="G170" s="161"/>
      <c r="H170" s="23"/>
      <c r="I170" s="23"/>
      <c r="J170" s="23"/>
      <c r="O170" s="161"/>
      <c r="T170" s="161"/>
    </row>
    <row r="171" spans="1:20" x14ac:dyDescent="0.25">
      <c r="A171" s="247"/>
      <c r="D171" s="141"/>
      <c r="E171" s="141"/>
      <c r="G171" s="161"/>
      <c r="H171" s="23"/>
      <c r="I171" s="23"/>
      <c r="J171" s="23"/>
      <c r="O171" s="161"/>
      <c r="T171" s="161"/>
    </row>
    <row r="172" spans="1:20" x14ac:dyDescent="0.25">
      <c r="A172" s="247"/>
      <c r="D172" s="141"/>
      <c r="E172" s="141"/>
      <c r="G172" s="161"/>
      <c r="H172" s="23"/>
      <c r="I172" s="23"/>
      <c r="J172" s="23"/>
      <c r="O172" s="161"/>
      <c r="T172" s="161"/>
    </row>
    <row r="173" spans="1:20" x14ac:dyDescent="0.25">
      <c r="A173" s="247"/>
      <c r="D173" s="141"/>
      <c r="E173" s="141"/>
      <c r="G173" s="161"/>
      <c r="H173" s="23"/>
      <c r="I173" s="23"/>
      <c r="J173" s="23"/>
      <c r="O173" s="161"/>
      <c r="T173" s="161"/>
    </row>
    <row r="174" spans="1:20" x14ac:dyDescent="0.25">
      <c r="A174" s="247"/>
      <c r="D174" s="141"/>
      <c r="E174" s="141"/>
      <c r="G174" s="161"/>
      <c r="H174" s="23"/>
      <c r="I174" s="23"/>
      <c r="J174" s="23"/>
      <c r="O174" s="161"/>
      <c r="T174" s="161"/>
    </row>
    <row r="175" spans="1:20" x14ac:dyDescent="0.25">
      <c r="A175" s="247"/>
      <c r="D175" s="141"/>
      <c r="E175" s="141"/>
      <c r="G175" s="161"/>
      <c r="H175" s="23"/>
      <c r="I175" s="23"/>
      <c r="J175" s="23"/>
      <c r="O175" s="161"/>
      <c r="T175" s="161"/>
    </row>
    <row r="176" spans="1:20" x14ac:dyDescent="0.25">
      <c r="A176" s="247"/>
      <c r="D176" s="141"/>
      <c r="E176" s="141"/>
      <c r="G176" s="161"/>
      <c r="H176" s="23"/>
      <c r="I176" s="23"/>
      <c r="J176" s="23"/>
      <c r="O176" s="161"/>
      <c r="T176" s="161"/>
    </row>
    <row r="177" spans="1:20" x14ac:dyDescent="0.25">
      <c r="A177" s="247"/>
      <c r="D177" s="141"/>
      <c r="E177" s="141"/>
      <c r="G177" s="161"/>
      <c r="H177" s="23"/>
      <c r="I177" s="23"/>
      <c r="J177" s="23"/>
      <c r="O177" s="161"/>
      <c r="T177" s="161"/>
    </row>
    <row r="178" spans="1:20" x14ac:dyDescent="0.25">
      <c r="A178" s="247"/>
      <c r="D178" s="141"/>
      <c r="E178" s="141"/>
      <c r="G178" s="161"/>
      <c r="H178" s="23"/>
      <c r="I178" s="23"/>
      <c r="J178" s="23"/>
      <c r="O178" s="161"/>
      <c r="T178" s="161"/>
    </row>
    <row r="179" spans="1:20" x14ac:dyDescent="0.25">
      <c r="A179" s="247"/>
      <c r="D179" s="141"/>
      <c r="E179" s="141"/>
      <c r="G179" s="161"/>
      <c r="H179" s="23"/>
      <c r="I179" s="23"/>
      <c r="J179" s="23"/>
      <c r="O179" s="161"/>
      <c r="T179" s="161"/>
    </row>
    <row r="180" spans="1:20" x14ac:dyDescent="0.25">
      <c r="A180" s="247"/>
      <c r="D180" s="141"/>
      <c r="E180" s="141"/>
      <c r="G180" s="161"/>
      <c r="H180" s="23"/>
      <c r="I180" s="23"/>
      <c r="J180" s="23"/>
      <c r="O180" s="161"/>
      <c r="T180" s="161"/>
    </row>
    <row r="181" spans="1:20" x14ac:dyDescent="0.25">
      <c r="A181" s="247"/>
      <c r="D181" s="141"/>
      <c r="E181" s="141"/>
      <c r="G181" s="161"/>
      <c r="H181" s="23"/>
      <c r="I181" s="23"/>
      <c r="J181" s="23"/>
      <c r="O181" s="161"/>
      <c r="T181" s="161"/>
    </row>
    <row r="182" spans="1:20" x14ac:dyDescent="0.25">
      <c r="A182" s="247"/>
      <c r="D182" s="141"/>
      <c r="E182" s="141"/>
      <c r="G182" s="161"/>
      <c r="H182" s="23"/>
      <c r="I182" s="23"/>
      <c r="J182" s="23"/>
      <c r="O182" s="161"/>
      <c r="T182" s="161"/>
    </row>
    <row r="183" spans="1:20" x14ac:dyDescent="0.25">
      <c r="A183" s="247"/>
      <c r="D183" s="141"/>
      <c r="E183" s="141"/>
      <c r="G183" s="161"/>
      <c r="H183" s="23"/>
      <c r="I183" s="23"/>
      <c r="J183" s="23"/>
      <c r="O183" s="161"/>
      <c r="T183" s="161"/>
    </row>
    <row r="184" spans="1:20" x14ac:dyDescent="0.25">
      <c r="A184" s="247"/>
      <c r="D184" s="141"/>
      <c r="E184" s="141"/>
      <c r="G184" s="161"/>
      <c r="H184" s="23"/>
      <c r="I184" s="23"/>
      <c r="J184" s="23"/>
      <c r="O184" s="161"/>
      <c r="T184" s="161"/>
    </row>
    <row r="185" spans="1:20" x14ac:dyDescent="0.25">
      <c r="A185" s="247"/>
      <c r="D185" s="141"/>
      <c r="E185" s="141"/>
      <c r="G185" s="161"/>
      <c r="H185" s="23"/>
      <c r="I185" s="23"/>
      <c r="J185" s="23"/>
      <c r="O185" s="161"/>
      <c r="T185" s="161"/>
    </row>
    <row r="186" spans="1:20" x14ac:dyDescent="0.25">
      <c r="A186" s="247"/>
      <c r="D186" s="141"/>
      <c r="E186" s="141"/>
      <c r="G186" s="161"/>
      <c r="H186" s="23"/>
      <c r="I186" s="23"/>
      <c r="J186" s="23"/>
      <c r="O186" s="161"/>
      <c r="T186" s="161"/>
    </row>
    <row r="187" spans="1:20" x14ac:dyDescent="0.25">
      <c r="A187" s="247"/>
      <c r="D187" s="141"/>
      <c r="E187" s="141"/>
      <c r="G187" s="161"/>
      <c r="H187" s="23"/>
      <c r="I187" s="23"/>
      <c r="J187" s="23"/>
      <c r="O187" s="161"/>
      <c r="T187" s="161"/>
    </row>
    <row r="188" spans="1:20" x14ac:dyDescent="0.25">
      <c r="A188" s="247"/>
      <c r="D188" s="141"/>
      <c r="E188" s="141"/>
      <c r="G188" s="161"/>
      <c r="H188" s="23"/>
      <c r="I188" s="23"/>
      <c r="J188" s="23"/>
      <c r="O188" s="161"/>
      <c r="T188" s="161"/>
    </row>
    <row r="189" spans="1:20" x14ac:dyDescent="0.25">
      <c r="A189" s="247"/>
      <c r="D189" s="141"/>
      <c r="E189" s="141"/>
      <c r="G189" s="161"/>
      <c r="H189" s="23"/>
      <c r="I189" s="23"/>
      <c r="J189" s="23"/>
      <c r="O189" s="161"/>
      <c r="T189" s="161"/>
    </row>
    <row r="190" spans="1:20" x14ac:dyDescent="0.25">
      <c r="A190" s="247"/>
      <c r="D190" s="141"/>
      <c r="E190" s="141"/>
      <c r="G190" s="161"/>
      <c r="H190" s="23"/>
      <c r="I190" s="23"/>
      <c r="J190" s="23"/>
      <c r="O190" s="161"/>
      <c r="T190" s="161"/>
    </row>
    <row r="191" spans="1:20" x14ac:dyDescent="0.25">
      <c r="A191" s="247"/>
      <c r="D191" s="141"/>
      <c r="E191" s="141"/>
      <c r="G191" s="161"/>
      <c r="H191" s="23"/>
      <c r="I191" s="23"/>
      <c r="J191" s="23"/>
      <c r="O191" s="161"/>
      <c r="T191" s="161"/>
    </row>
    <row r="192" spans="1:20" x14ac:dyDescent="0.25">
      <c r="A192" s="247"/>
      <c r="D192" s="141"/>
      <c r="E192" s="141"/>
      <c r="G192" s="161"/>
      <c r="H192" s="23"/>
      <c r="I192" s="23"/>
      <c r="J192" s="23"/>
      <c r="O192" s="161"/>
      <c r="T192" s="161"/>
    </row>
    <row r="193" spans="1:20" x14ac:dyDescent="0.25">
      <c r="A193" s="247"/>
      <c r="D193" s="141"/>
      <c r="E193" s="141"/>
      <c r="G193" s="161"/>
      <c r="H193" s="23"/>
      <c r="I193" s="23"/>
      <c r="J193" s="23"/>
      <c r="O193" s="161"/>
      <c r="T193" s="161"/>
    </row>
    <row r="194" spans="1:20" x14ac:dyDescent="0.25">
      <c r="A194" s="247"/>
      <c r="D194" s="141"/>
      <c r="E194" s="141"/>
      <c r="G194" s="161"/>
      <c r="H194" s="23"/>
      <c r="I194" s="23"/>
      <c r="J194" s="23"/>
      <c r="O194" s="161"/>
      <c r="T194" s="161"/>
    </row>
    <row r="195" spans="1:20" x14ac:dyDescent="0.25">
      <c r="A195" s="247"/>
      <c r="D195" s="141"/>
      <c r="E195" s="141"/>
      <c r="G195" s="161"/>
      <c r="H195" s="23"/>
      <c r="I195" s="23"/>
      <c r="J195" s="23"/>
      <c r="O195" s="161"/>
      <c r="T195" s="161"/>
    </row>
    <row r="196" spans="1:20" x14ac:dyDescent="0.25">
      <c r="A196" s="247"/>
      <c r="D196" s="141"/>
      <c r="E196" s="141"/>
      <c r="G196" s="161"/>
      <c r="H196" s="23"/>
      <c r="I196" s="23"/>
      <c r="J196" s="23"/>
      <c r="O196" s="161"/>
      <c r="T196" s="161"/>
    </row>
    <row r="197" spans="1:20" x14ac:dyDescent="0.25">
      <c r="A197" s="247"/>
      <c r="D197" s="141"/>
      <c r="E197" s="141"/>
      <c r="G197" s="161"/>
      <c r="H197" s="23"/>
      <c r="I197" s="23"/>
      <c r="J197" s="23"/>
      <c r="O197" s="161"/>
      <c r="T197" s="161"/>
    </row>
    <row r="198" spans="1:20" x14ac:dyDescent="0.25">
      <c r="A198" s="247"/>
      <c r="D198" s="141"/>
      <c r="E198" s="141"/>
      <c r="G198" s="161"/>
      <c r="H198" s="23"/>
      <c r="I198" s="23"/>
      <c r="J198" s="23"/>
      <c r="O198" s="161"/>
      <c r="T198" s="161"/>
    </row>
    <row r="199" spans="1:20" x14ac:dyDescent="0.25">
      <c r="A199" s="247"/>
      <c r="D199" s="141"/>
      <c r="E199" s="141"/>
      <c r="G199" s="161"/>
      <c r="H199" s="23"/>
      <c r="I199" s="23"/>
      <c r="J199" s="23"/>
      <c r="O199" s="161"/>
      <c r="T199" s="161"/>
    </row>
    <row r="200" spans="1:20" x14ac:dyDescent="0.25">
      <c r="A200" s="247"/>
      <c r="D200" s="141"/>
      <c r="E200" s="141"/>
      <c r="G200" s="161"/>
      <c r="H200" s="23"/>
      <c r="I200" s="23"/>
      <c r="J200" s="23"/>
      <c r="O200" s="161"/>
      <c r="T200" s="161"/>
    </row>
    <row r="201" spans="1:20" x14ac:dyDescent="0.25">
      <c r="A201" s="247"/>
      <c r="D201" s="141"/>
      <c r="E201" s="141"/>
      <c r="G201" s="161"/>
      <c r="H201" s="23"/>
      <c r="I201" s="23"/>
      <c r="J201" s="23"/>
      <c r="O201" s="161"/>
      <c r="T201" s="161"/>
    </row>
    <row r="202" spans="1:20" x14ac:dyDescent="0.25">
      <c r="A202" s="247"/>
      <c r="D202" s="141"/>
      <c r="E202" s="141"/>
      <c r="G202" s="161"/>
      <c r="H202" s="23"/>
      <c r="I202" s="23"/>
      <c r="J202" s="23"/>
      <c r="O202" s="161"/>
      <c r="T202" s="161"/>
    </row>
    <row r="203" spans="1:20" x14ac:dyDescent="0.25">
      <c r="A203" s="247"/>
      <c r="D203" s="141"/>
      <c r="E203" s="141"/>
      <c r="G203" s="161"/>
      <c r="H203" s="23"/>
      <c r="I203" s="23"/>
      <c r="J203" s="23"/>
      <c r="O203" s="161"/>
      <c r="T203" s="161"/>
    </row>
    <row r="204" spans="1:20" x14ac:dyDescent="0.25">
      <c r="A204" s="247"/>
      <c r="D204" s="141"/>
      <c r="E204" s="141"/>
      <c r="G204" s="161"/>
      <c r="H204" s="23"/>
      <c r="I204" s="23"/>
      <c r="J204" s="23"/>
      <c r="O204" s="161"/>
      <c r="T204" s="161"/>
    </row>
    <row r="205" spans="1:20" x14ac:dyDescent="0.25">
      <c r="A205" s="247"/>
      <c r="D205" s="141"/>
      <c r="E205" s="141"/>
      <c r="G205" s="161"/>
      <c r="H205" s="23"/>
      <c r="I205" s="23"/>
      <c r="J205" s="23"/>
      <c r="O205" s="161"/>
      <c r="T205" s="161"/>
    </row>
    <row r="206" spans="1:20" x14ac:dyDescent="0.25">
      <c r="A206" s="247"/>
      <c r="D206" s="141"/>
      <c r="E206" s="141"/>
      <c r="G206" s="161"/>
      <c r="H206" s="23"/>
      <c r="I206" s="23"/>
      <c r="J206" s="23"/>
      <c r="O206" s="161"/>
      <c r="T206" s="161"/>
    </row>
    <row r="207" spans="1:20" x14ac:dyDescent="0.25">
      <c r="A207" s="247"/>
      <c r="D207" s="141"/>
      <c r="E207" s="141"/>
      <c r="G207" s="161"/>
      <c r="H207" s="23"/>
      <c r="I207" s="23"/>
      <c r="J207" s="23"/>
      <c r="O207" s="161"/>
      <c r="T207" s="161"/>
    </row>
    <row r="208" spans="1:20" x14ac:dyDescent="0.25">
      <c r="A208" s="247"/>
      <c r="D208" s="141"/>
      <c r="E208" s="141"/>
      <c r="G208" s="161"/>
      <c r="H208" s="23"/>
      <c r="I208" s="23"/>
      <c r="J208" s="23"/>
      <c r="O208" s="161"/>
      <c r="T208" s="161"/>
    </row>
    <row r="209" spans="1:20" x14ac:dyDescent="0.25">
      <c r="A209" s="247"/>
      <c r="D209" s="141"/>
      <c r="E209" s="141"/>
      <c r="G209" s="161"/>
      <c r="H209" s="23"/>
      <c r="I209" s="23"/>
      <c r="J209" s="23"/>
      <c r="O209" s="161"/>
      <c r="T209" s="161"/>
    </row>
    <row r="210" spans="1:20" x14ac:dyDescent="0.25">
      <c r="A210" s="247"/>
      <c r="D210" s="141"/>
      <c r="E210" s="141"/>
      <c r="G210" s="161"/>
      <c r="H210" s="23"/>
      <c r="I210" s="23"/>
      <c r="J210" s="23"/>
      <c r="O210" s="161"/>
      <c r="T210" s="161"/>
    </row>
    <row r="211" spans="1:20" x14ac:dyDescent="0.25">
      <c r="A211" s="247"/>
      <c r="D211" s="141"/>
      <c r="E211" s="141"/>
      <c r="G211" s="161"/>
      <c r="H211" s="23"/>
      <c r="I211" s="23"/>
      <c r="J211" s="23"/>
      <c r="O211" s="161"/>
      <c r="T211" s="161"/>
    </row>
    <row r="212" spans="1:20" x14ac:dyDescent="0.25">
      <c r="A212" s="247"/>
      <c r="D212" s="141"/>
      <c r="E212" s="141"/>
      <c r="G212" s="161"/>
      <c r="H212" s="23"/>
      <c r="I212" s="23"/>
      <c r="J212" s="23"/>
      <c r="O212" s="161"/>
      <c r="T212" s="161"/>
    </row>
    <row r="213" spans="1:20" x14ac:dyDescent="0.25">
      <c r="A213" s="247"/>
      <c r="D213" s="141"/>
      <c r="E213" s="141"/>
      <c r="G213" s="161"/>
      <c r="H213" s="23"/>
      <c r="I213" s="23"/>
      <c r="J213" s="23"/>
      <c r="O213" s="161"/>
      <c r="T213" s="161"/>
    </row>
    <row r="214" spans="1:20" x14ac:dyDescent="0.25">
      <c r="A214" s="247"/>
      <c r="D214" s="141"/>
      <c r="E214" s="141"/>
      <c r="G214" s="161"/>
      <c r="H214" s="23"/>
      <c r="I214" s="23"/>
      <c r="J214" s="23"/>
      <c r="O214" s="161"/>
      <c r="T214" s="161"/>
    </row>
    <row r="215" spans="1:20" x14ac:dyDescent="0.25">
      <c r="A215" s="247"/>
      <c r="D215" s="141"/>
      <c r="E215" s="141"/>
      <c r="G215" s="161"/>
      <c r="H215" s="23"/>
      <c r="I215" s="23"/>
      <c r="J215" s="23"/>
      <c r="O215" s="161"/>
      <c r="T215" s="161"/>
    </row>
    <row r="216" spans="1:20" x14ac:dyDescent="0.25">
      <c r="A216" s="247"/>
      <c r="D216" s="141"/>
      <c r="E216" s="141"/>
      <c r="G216" s="161"/>
      <c r="H216" s="23"/>
      <c r="I216" s="23"/>
      <c r="J216" s="23"/>
      <c r="O216" s="161"/>
      <c r="T216" s="161"/>
    </row>
    <row r="217" spans="1:20" x14ac:dyDescent="0.25">
      <c r="A217" s="247"/>
      <c r="G217" s="161"/>
      <c r="H217" s="23"/>
      <c r="I217" s="23"/>
      <c r="J217" s="23"/>
      <c r="O217" s="161"/>
      <c r="T217" s="161"/>
    </row>
    <row r="218" spans="1:20" x14ac:dyDescent="0.25">
      <c r="A218" s="247"/>
      <c r="G218" s="161"/>
      <c r="H218" s="23"/>
      <c r="I218" s="23"/>
      <c r="J218" s="23"/>
      <c r="O218" s="161"/>
      <c r="T218" s="161"/>
    </row>
    <row r="219" spans="1:20" x14ac:dyDescent="0.25">
      <c r="A219" s="247"/>
      <c r="G219" s="161"/>
      <c r="H219" s="23"/>
      <c r="I219" s="23"/>
      <c r="J219" s="23"/>
      <c r="O219" s="161"/>
      <c r="T219" s="161"/>
    </row>
    <row r="220" spans="1:20" x14ac:dyDescent="0.25">
      <c r="A220" s="247"/>
      <c r="G220" s="161"/>
      <c r="H220" s="23"/>
      <c r="I220" s="23"/>
      <c r="J220" s="23"/>
      <c r="O220" s="161"/>
      <c r="T220" s="161"/>
    </row>
    <row r="221" spans="1:20" x14ac:dyDescent="0.25">
      <c r="A221" s="247"/>
      <c r="G221" s="161"/>
      <c r="H221" s="23"/>
      <c r="I221" s="23"/>
      <c r="J221" s="23"/>
      <c r="O221" s="161"/>
      <c r="T221" s="161"/>
    </row>
    <row r="222" spans="1:20" x14ac:dyDescent="0.25">
      <c r="A222" s="247"/>
      <c r="G222" s="161"/>
      <c r="H222" s="23"/>
      <c r="I222" s="23"/>
      <c r="J222" s="23"/>
      <c r="O222" s="161"/>
      <c r="T222" s="161"/>
    </row>
    <row r="223" spans="1:20" x14ac:dyDescent="0.25">
      <c r="A223" s="247"/>
      <c r="G223" s="161"/>
      <c r="H223" s="23"/>
      <c r="I223" s="23"/>
      <c r="J223" s="23"/>
      <c r="O223" s="161"/>
      <c r="T223" s="161"/>
    </row>
    <row r="224" spans="1:20" x14ac:dyDescent="0.25">
      <c r="A224" s="247"/>
      <c r="G224" s="161"/>
      <c r="H224" s="23"/>
      <c r="I224" s="23"/>
      <c r="J224" s="23"/>
      <c r="O224" s="161"/>
      <c r="T224" s="161"/>
    </row>
    <row r="225" spans="1:20" x14ac:dyDescent="0.25">
      <c r="A225" s="247"/>
      <c r="G225" s="161"/>
      <c r="H225" s="23"/>
      <c r="I225" s="23"/>
      <c r="J225" s="23"/>
      <c r="O225" s="161"/>
      <c r="T225" s="161"/>
    </row>
    <row r="226" spans="1:20" x14ac:dyDescent="0.25">
      <c r="A226" s="247"/>
      <c r="G226" s="161"/>
      <c r="H226" s="23"/>
      <c r="I226" s="23"/>
      <c r="J226" s="23"/>
      <c r="O226" s="161"/>
      <c r="T226" s="161"/>
    </row>
    <row r="227" spans="1:20" x14ac:dyDescent="0.25">
      <c r="A227" s="247"/>
      <c r="G227" s="161"/>
      <c r="H227" s="23"/>
      <c r="I227" s="23"/>
      <c r="J227" s="23"/>
      <c r="O227" s="161"/>
      <c r="T227" s="161"/>
    </row>
    <row r="228" spans="1:20" x14ac:dyDescent="0.25">
      <c r="A228" s="247"/>
      <c r="G228" s="161"/>
      <c r="H228" s="23"/>
      <c r="I228" s="23"/>
      <c r="J228" s="23"/>
      <c r="O228" s="161"/>
      <c r="T228" s="161"/>
    </row>
    <row r="229" spans="1:20" x14ac:dyDescent="0.25">
      <c r="A229" s="247"/>
      <c r="G229" s="161"/>
      <c r="H229" s="23"/>
      <c r="I229" s="23"/>
      <c r="J229" s="23"/>
      <c r="O229" s="161"/>
      <c r="T229" s="161"/>
    </row>
    <row r="230" spans="1:20" x14ac:dyDescent="0.25">
      <c r="A230" s="247"/>
      <c r="G230" s="161"/>
      <c r="H230" s="23"/>
      <c r="I230" s="23"/>
      <c r="J230" s="23"/>
      <c r="O230" s="161"/>
      <c r="T230" s="161"/>
    </row>
    <row r="231" spans="1:20" x14ac:dyDescent="0.25">
      <c r="A231" s="247"/>
      <c r="G231" s="161"/>
      <c r="H231" s="23"/>
      <c r="I231" s="23"/>
      <c r="J231" s="23"/>
      <c r="O231" s="161"/>
      <c r="T231" s="161"/>
    </row>
    <row r="232" spans="1:20" x14ac:dyDescent="0.25">
      <c r="A232" s="247"/>
      <c r="G232" s="161"/>
      <c r="H232" s="23"/>
      <c r="I232" s="23"/>
      <c r="J232" s="23"/>
      <c r="O232" s="161"/>
      <c r="T232" s="161"/>
    </row>
    <row r="233" spans="1:20" x14ac:dyDescent="0.25">
      <c r="A233" s="247"/>
      <c r="G233" s="161"/>
      <c r="H233" s="23"/>
      <c r="I233" s="23"/>
      <c r="J233" s="23"/>
      <c r="O233" s="161"/>
      <c r="T233" s="161"/>
    </row>
    <row r="234" spans="1:20" x14ac:dyDescent="0.25">
      <c r="A234" s="247"/>
      <c r="G234" s="161"/>
      <c r="H234" s="23"/>
      <c r="I234" s="23"/>
      <c r="J234" s="23"/>
      <c r="O234" s="161"/>
      <c r="T234" s="161"/>
    </row>
    <row r="235" spans="1:20" x14ac:dyDescent="0.25">
      <c r="A235" s="247"/>
      <c r="G235" s="161"/>
      <c r="H235" s="23"/>
      <c r="I235" s="23"/>
      <c r="J235" s="23"/>
      <c r="O235" s="161"/>
      <c r="T235" s="161"/>
    </row>
    <row r="236" spans="1:20" x14ac:dyDescent="0.25">
      <c r="A236" s="247"/>
      <c r="G236" s="161"/>
      <c r="H236" s="23"/>
      <c r="I236" s="23"/>
      <c r="J236" s="23"/>
      <c r="O236" s="161"/>
      <c r="T236" s="161"/>
    </row>
    <row r="237" spans="1:20" x14ac:dyDescent="0.25">
      <c r="A237" s="247"/>
      <c r="G237" s="161"/>
      <c r="H237" s="23"/>
      <c r="I237" s="23"/>
      <c r="J237" s="23"/>
      <c r="O237" s="161"/>
      <c r="T237" s="161"/>
    </row>
    <row r="238" spans="1:20" x14ac:dyDescent="0.25">
      <c r="A238" s="247"/>
      <c r="G238" s="161"/>
      <c r="H238" s="23"/>
      <c r="I238" s="23"/>
      <c r="J238" s="23"/>
      <c r="O238" s="161"/>
      <c r="T238" s="161"/>
    </row>
    <row r="239" spans="1:20" x14ac:dyDescent="0.25">
      <c r="A239" s="247"/>
      <c r="G239" s="161"/>
      <c r="H239" s="23"/>
      <c r="I239" s="23"/>
      <c r="J239" s="23"/>
      <c r="O239" s="161"/>
      <c r="T239" s="161"/>
    </row>
    <row r="240" spans="1:20" x14ac:dyDescent="0.25">
      <c r="A240" s="247"/>
      <c r="G240" s="161"/>
      <c r="H240" s="23"/>
      <c r="I240" s="23"/>
      <c r="J240" s="23"/>
      <c r="O240" s="161"/>
      <c r="T240" s="161"/>
    </row>
    <row r="241" spans="1:20" x14ac:dyDescent="0.25">
      <c r="A241" s="247"/>
      <c r="G241" s="161"/>
      <c r="H241" s="23"/>
      <c r="I241" s="23"/>
      <c r="J241" s="23"/>
      <c r="O241" s="161"/>
      <c r="T241" s="161"/>
    </row>
    <row r="242" spans="1:20" x14ac:dyDescent="0.25">
      <c r="A242" s="247"/>
      <c r="G242" s="161"/>
      <c r="H242" s="23"/>
      <c r="I242" s="23"/>
      <c r="J242" s="23"/>
      <c r="O242" s="161"/>
      <c r="T242" s="161"/>
    </row>
    <row r="243" spans="1:20" x14ac:dyDescent="0.25">
      <c r="A243" s="247"/>
      <c r="G243" s="161"/>
      <c r="H243" s="23"/>
      <c r="I243" s="23"/>
      <c r="J243" s="23"/>
      <c r="O243" s="161"/>
      <c r="T243" s="161"/>
    </row>
    <row r="244" spans="1:20" x14ac:dyDescent="0.25">
      <c r="A244" s="247"/>
      <c r="G244" s="161"/>
      <c r="H244" s="23"/>
      <c r="I244" s="23"/>
      <c r="J244" s="23"/>
      <c r="O244" s="161"/>
      <c r="T244" s="161"/>
    </row>
    <row r="245" spans="1:20" x14ac:dyDescent="0.25">
      <c r="A245" s="247"/>
      <c r="G245" s="161"/>
      <c r="H245" s="23"/>
      <c r="I245" s="23"/>
      <c r="J245" s="23"/>
      <c r="O245" s="161"/>
      <c r="T245" s="161"/>
    </row>
    <row r="246" spans="1:20" x14ac:dyDescent="0.25">
      <c r="A246" s="247"/>
      <c r="G246" s="161"/>
      <c r="H246" s="23"/>
      <c r="I246" s="23"/>
      <c r="J246" s="23"/>
      <c r="O246" s="161"/>
      <c r="T246" s="161"/>
    </row>
    <row r="247" spans="1:20" x14ac:dyDescent="0.25">
      <c r="A247" s="247"/>
      <c r="G247" s="161"/>
      <c r="H247" s="23"/>
      <c r="I247" s="23"/>
      <c r="J247" s="23"/>
      <c r="O247" s="161"/>
      <c r="T247" s="161"/>
    </row>
    <row r="248" spans="1:20" x14ac:dyDescent="0.25">
      <c r="A248" s="247"/>
      <c r="G248" s="161"/>
      <c r="H248" s="23"/>
      <c r="I248" s="23"/>
      <c r="J248" s="23"/>
      <c r="O248" s="161"/>
      <c r="T248" s="161"/>
    </row>
    <row r="249" spans="1:20" x14ac:dyDescent="0.25">
      <c r="A249" s="247"/>
      <c r="G249" s="161"/>
      <c r="H249" s="23"/>
      <c r="I249" s="23"/>
      <c r="J249" s="23"/>
      <c r="O249" s="161"/>
      <c r="T249" s="161"/>
    </row>
    <row r="250" spans="1:20" x14ac:dyDescent="0.25">
      <c r="A250" s="247"/>
      <c r="G250" s="161"/>
      <c r="H250" s="23"/>
      <c r="I250" s="23"/>
      <c r="J250" s="23"/>
      <c r="O250" s="161"/>
      <c r="T250" s="161"/>
    </row>
    <row r="251" spans="1:20" x14ac:dyDescent="0.25">
      <c r="A251" s="247"/>
      <c r="G251" s="161"/>
      <c r="H251" s="23"/>
      <c r="I251" s="23"/>
      <c r="J251" s="23"/>
      <c r="O251" s="161"/>
      <c r="T251" s="161"/>
    </row>
    <row r="252" spans="1:20" x14ac:dyDescent="0.25">
      <c r="A252" s="247"/>
      <c r="G252" s="161"/>
      <c r="H252" s="23"/>
      <c r="I252" s="23"/>
      <c r="J252" s="23"/>
      <c r="O252" s="161"/>
      <c r="T252" s="161"/>
    </row>
    <row r="253" spans="1:20" x14ac:dyDescent="0.25">
      <c r="A253" s="247"/>
      <c r="G253" s="161"/>
      <c r="H253" s="23"/>
      <c r="I253" s="23"/>
      <c r="J253" s="23"/>
      <c r="O253" s="161"/>
      <c r="T253" s="161"/>
    </row>
    <row r="254" spans="1:20" x14ac:dyDescent="0.25">
      <c r="A254" s="247"/>
      <c r="G254" s="161"/>
      <c r="H254" s="23"/>
      <c r="I254" s="23"/>
      <c r="J254" s="23"/>
      <c r="O254" s="161"/>
      <c r="T254" s="161"/>
    </row>
    <row r="255" spans="1:20" x14ac:dyDescent="0.25">
      <c r="A255" s="247"/>
      <c r="G255" s="161"/>
      <c r="H255" s="23"/>
      <c r="I255" s="23"/>
      <c r="J255" s="23"/>
      <c r="O255" s="161"/>
      <c r="T255" s="161"/>
    </row>
    <row r="256" spans="1:20" x14ac:dyDescent="0.25">
      <c r="A256" s="247"/>
      <c r="G256" s="161"/>
      <c r="H256" s="23"/>
      <c r="I256" s="23"/>
      <c r="J256" s="23"/>
      <c r="O256" s="161"/>
      <c r="T256" s="161"/>
    </row>
    <row r="257" spans="1:20" x14ac:dyDescent="0.25">
      <c r="A257" s="247"/>
      <c r="G257" s="161"/>
      <c r="H257" s="23"/>
      <c r="I257" s="23"/>
      <c r="J257" s="23"/>
      <c r="O257" s="161"/>
      <c r="T257" s="161"/>
    </row>
    <row r="258" spans="1:20" x14ac:dyDescent="0.25">
      <c r="A258" s="247"/>
      <c r="G258" s="161"/>
      <c r="H258" s="23"/>
      <c r="I258" s="23"/>
      <c r="J258" s="23"/>
      <c r="O258" s="161"/>
      <c r="T258" s="161"/>
    </row>
    <row r="259" spans="1:20" x14ac:dyDescent="0.25">
      <c r="A259" s="247"/>
      <c r="G259" s="161"/>
      <c r="H259" s="23"/>
      <c r="I259" s="23"/>
      <c r="J259" s="23"/>
      <c r="O259" s="161"/>
      <c r="T259" s="161"/>
    </row>
    <row r="260" spans="1:20" x14ac:dyDescent="0.25">
      <c r="A260" s="247"/>
      <c r="G260" s="161"/>
      <c r="H260" s="23"/>
      <c r="I260" s="23"/>
      <c r="J260" s="23"/>
      <c r="O260" s="161"/>
      <c r="T260" s="161"/>
    </row>
    <row r="261" spans="1:20" x14ac:dyDescent="0.25">
      <c r="A261" s="247"/>
      <c r="G261" s="161"/>
      <c r="H261" s="23"/>
      <c r="I261" s="23"/>
      <c r="J261" s="23"/>
      <c r="O261" s="161"/>
      <c r="T261" s="161"/>
    </row>
    <row r="262" spans="1:20" x14ac:dyDescent="0.25">
      <c r="A262" s="247"/>
      <c r="G262" s="161"/>
      <c r="H262" s="23"/>
      <c r="I262" s="23"/>
      <c r="J262" s="23"/>
      <c r="O262" s="161"/>
      <c r="T262" s="161"/>
    </row>
    <row r="263" spans="1:20" x14ac:dyDescent="0.25">
      <c r="A263" s="247"/>
      <c r="G263" s="161"/>
      <c r="H263" s="23"/>
      <c r="I263" s="23"/>
      <c r="J263" s="23"/>
      <c r="O263" s="161"/>
      <c r="T263" s="161"/>
    </row>
    <row r="264" spans="1:20" x14ac:dyDescent="0.25">
      <c r="A264" s="247"/>
      <c r="G264" s="161"/>
      <c r="H264" s="23"/>
      <c r="I264" s="23"/>
      <c r="J264" s="23"/>
      <c r="O264" s="161"/>
      <c r="T264" s="161"/>
    </row>
    <row r="265" spans="1:20" x14ac:dyDescent="0.25">
      <c r="A265" s="247"/>
      <c r="G265" s="161"/>
      <c r="H265" s="23"/>
      <c r="I265" s="23"/>
      <c r="J265" s="23"/>
      <c r="O265" s="161"/>
      <c r="T265" s="161"/>
    </row>
    <row r="266" spans="1:20" x14ac:dyDescent="0.25">
      <c r="A266" s="247"/>
      <c r="G266" s="161"/>
      <c r="H266" s="23"/>
      <c r="I266" s="23"/>
      <c r="J266" s="23"/>
      <c r="O266" s="161"/>
      <c r="T266" s="161"/>
    </row>
    <row r="267" spans="1:20" x14ac:dyDescent="0.25">
      <c r="A267" s="247"/>
      <c r="G267" s="161"/>
      <c r="H267" s="23"/>
      <c r="I267" s="23"/>
      <c r="J267" s="23"/>
      <c r="O267" s="161"/>
      <c r="T267" s="161"/>
    </row>
    <row r="268" spans="1:20" x14ac:dyDescent="0.25">
      <c r="A268" s="247"/>
      <c r="G268" s="161"/>
      <c r="H268" s="23"/>
      <c r="I268" s="23"/>
      <c r="J268" s="23"/>
      <c r="O268" s="161"/>
      <c r="T268" s="161"/>
    </row>
    <row r="269" spans="1:20" x14ac:dyDescent="0.25">
      <c r="A269" s="247"/>
      <c r="G269" s="161"/>
      <c r="H269" s="23"/>
      <c r="I269" s="23"/>
      <c r="J269" s="23"/>
      <c r="O269" s="161"/>
      <c r="T269" s="161"/>
    </row>
    <row r="270" spans="1:20" x14ac:dyDescent="0.25">
      <c r="A270" s="247"/>
      <c r="G270" s="161"/>
      <c r="H270" s="23"/>
      <c r="I270" s="23"/>
      <c r="J270" s="23"/>
      <c r="O270" s="161"/>
      <c r="T270" s="161"/>
    </row>
    <row r="271" spans="1:20" x14ac:dyDescent="0.25">
      <c r="A271" s="247"/>
      <c r="G271" s="161"/>
      <c r="H271" s="23"/>
      <c r="I271" s="23"/>
      <c r="J271" s="23"/>
      <c r="O271" s="161"/>
      <c r="T271" s="161"/>
    </row>
    <row r="272" spans="1:20" x14ac:dyDescent="0.25">
      <c r="A272" s="247"/>
      <c r="G272" s="161"/>
      <c r="H272" s="23"/>
      <c r="I272" s="23"/>
      <c r="J272" s="23"/>
      <c r="O272" s="161"/>
      <c r="T272" s="161"/>
    </row>
    <row r="273" spans="1:20" x14ac:dyDescent="0.25">
      <c r="A273" s="247"/>
      <c r="G273" s="161"/>
      <c r="H273" s="23"/>
      <c r="I273" s="23"/>
      <c r="J273" s="23"/>
      <c r="O273" s="161"/>
      <c r="T273" s="161"/>
    </row>
    <row r="274" spans="1:20" x14ac:dyDescent="0.25">
      <c r="A274" s="247"/>
      <c r="G274" s="161"/>
      <c r="H274" s="23"/>
      <c r="I274" s="23"/>
      <c r="J274" s="23"/>
      <c r="O274" s="161"/>
      <c r="T274" s="161"/>
    </row>
    <row r="275" spans="1:20" x14ac:dyDescent="0.25">
      <c r="A275" s="247"/>
      <c r="G275" s="161"/>
      <c r="H275" s="23"/>
      <c r="I275" s="23"/>
      <c r="J275" s="23"/>
      <c r="O275" s="161"/>
      <c r="T275" s="161"/>
    </row>
    <row r="276" spans="1:20" x14ac:dyDescent="0.25">
      <c r="A276" s="247"/>
      <c r="G276" s="161"/>
      <c r="H276" s="23"/>
      <c r="I276" s="23"/>
      <c r="J276" s="23"/>
      <c r="O276" s="161"/>
      <c r="T276" s="161"/>
    </row>
    <row r="277" spans="1:20" x14ac:dyDescent="0.25">
      <c r="A277" s="247"/>
      <c r="G277" s="161"/>
      <c r="H277" s="23"/>
      <c r="I277" s="23"/>
      <c r="J277" s="23"/>
      <c r="O277" s="161"/>
      <c r="T277" s="161"/>
    </row>
    <row r="278" spans="1:20" x14ac:dyDescent="0.25">
      <c r="A278" s="247"/>
      <c r="G278" s="161"/>
      <c r="H278" s="23"/>
      <c r="I278" s="23"/>
      <c r="J278" s="23"/>
      <c r="O278" s="161"/>
      <c r="T278" s="161"/>
    </row>
    <row r="279" spans="1:20" x14ac:dyDescent="0.25">
      <c r="A279" s="247"/>
      <c r="G279" s="161"/>
      <c r="H279" s="23"/>
      <c r="I279" s="23"/>
      <c r="J279" s="23"/>
      <c r="O279" s="161"/>
      <c r="T279" s="161"/>
    </row>
    <row r="280" spans="1:20" x14ac:dyDescent="0.25">
      <c r="A280" s="247"/>
      <c r="G280" s="161"/>
      <c r="H280" s="23"/>
      <c r="I280" s="23"/>
      <c r="J280" s="23"/>
      <c r="O280" s="161"/>
      <c r="T280" s="161"/>
    </row>
    <row r="281" spans="1:20" x14ac:dyDescent="0.25">
      <c r="A281" s="247"/>
      <c r="G281" s="161"/>
      <c r="H281" s="23"/>
      <c r="I281" s="23"/>
      <c r="J281" s="23"/>
      <c r="O281" s="161"/>
      <c r="T281" s="161"/>
    </row>
    <row r="282" spans="1:20" x14ac:dyDescent="0.25">
      <c r="A282" s="247"/>
      <c r="G282" s="161"/>
      <c r="H282" s="23"/>
      <c r="I282" s="23"/>
      <c r="J282" s="23"/>
      <c r="O282" s="161"/>
      <c r="T282" s="161"/>
    </row>
    <row r="283" spans="1:20" x14ac:dyDescent="0.25">
      <c r="A283" s="247"/>
      <c r="G283" s="161"/>
      <c r="H283" s="23"/>
      <c r="I283" s="23"/>
      <c r="J283" s="23"/>
      <c r="O283" s="161"/>
      <c r="T283" s="161"/>
    </row>
    <row r="284" spans="1:20" x14ac:dyDescent="0.25">
      <c r="A284" s="247"/>
      <c r="G284" s="161"/>
      <c r="H284" s="23"/>
      <c r="I284" s="23"/>
      <c r="J284" s="23"/>
      <c r="O284" s="161"/>
      <c r="T284" s="161"/>
    </row>
    <row r="285" spans="1:20" x14ac:dyDescent="0.25">
      <c r="A285" s="247"/>
      <c r="G285" s="161"/>
      <c r="H285" s="23"/>
      <c r="I285" s="23"/>
      <c r="J285" s="23"/>
      <c r="O285" s="161"/>
      <c r="T285" s="161"/>
    </row>
    <row r="286" spans="1:20" x14ac:dyDescent="0.25">
      <c r="A286" s="247"/>
      <c r="G286" s="161"/>
      <c r="H286" s="23"/>
      <c r="I286" s="23"/>
      <c r="J286" s="23"/>
      <c r="O286" s="161"/>
      <c r="T286" s="161"/>
    </row>
    <row r="287" spans="1:20" x14ac:dyDescent="0.25">
      <c r="A287" s="247"/>
      <c r="G287" s="161"/>
      <c r="H287" s="23"/>
      <c r="I287" s="23"/>
      <c r="J287" s="23"/>
      <c r="O287" s="161"/>
      <c r="T287" s="161"/>
    </row>
    <row r="288" spans="1:20" x14ac:dyDescent="0.25">
      <c r="A288" s="247"/>
      <c r="G288" s="161"/>
      <c r="H288" s="23"/>
      <c r="I288" s="23"/>
      <c r="J288" s="23"/>
      <c r="O288" s="161"/>
      <c r="T288" s="161"/>
    </row>
    <row r="289" spans="1:20" x14ac:dyDescent="0.25">
      <c r="A289" s="247"/>
      <c r="G289" s="161"/>
      <c r="H289" s="23"/>
      <c r="I289" s="23"/>
      <c r="J289" s="23"/>
      <c r="O289" s="161"/>
      <c r="T289" s="161"/>
    </row>
    <row r="290" spans="1:20" x14ac:dyDescent="0.25">
      <c r="A290" s="247"/>
      <c r="G290" s="161"/>
      <c r="H290" s="23"/>
      <c r="I290" s="23"/>
      <c r="J290" s="23"/>
      <c r="O290" s="161"/>
      <c r="T290" s="161"/>
    </row>
    <row r="291" spans="1:20" x14ac:dyDescent="0.25">
      <c r="A291" s="247"/>
      <c r="G291" s="161"/>
      <c r="H291" s="23"/>
      <c r="I291" s="23"/>
      <c r="J291" s="23"/>
      <c r="O291" s="161"/>
      <c r="T291" s="161"/>
    </row>
    <row r="292" spans="1:20" x14ac:dyDescent="0.25">
      <c r="A292" s="247"/>
      <c r="G292" s="161"/>
      <c r="H292" s="23"/>
      <c r="I292" s="23"/>
      <c r="J292" s="23"/>
      <c r="O292" s="161"/>
      <c r="T292" s="161"/>
    </row>
    <row r="293" spans="1:20" x14ac:dyDescent="0.25">
      <c r="A293" s="247"/>
      <c r="G293" s="161"/>
      <c r="H293" s="23"/>
      <c r="I293" s="23"/>
      <c r="J293" s="23"/>
      <c r="O293" s="161"/>
      <c r="T293" s="161"/>
    </row>
    <row r="294" spans="1:20" x14ac:dyDescent="0.25">
      <c r="A294" s="247"/>
      <c r="G294" s="161"/>
      <c r="H294" s="23"/>
      <c r="I294" s="23"/>
      <c r="J294" s="23"/>
      <c r="O294" s="161"/>
      <c r="T294" s="161"/>
    </row>
    <row r="295" spans="1:20" x14ac:dyDescent="0.25">
      <c r="A295" s="247"/>
      <c r="G295" s="161"/>
      <c r="H295" s="23"/>
      <c r="I295" s="23"/>
      <c r="J295" s="23"/>
      <c r="O295" s="161"/>
      <c r="T295" s="161"/>
    </row>
    <row r="296" spans="1:20" x14ac:dyDescent="0.25">
      <c r="A296" s="247"/>
      <c r="G296" s="161"/>
      <c r="H296" s="23"/>
      <c r="I296" s="23"/>
      <c r="J296" s="23"/>
      <c r="O296" s="161"/>
      <c r="T296" s="161"/>
    </row>
    <row r="297" spans="1:20" x14ac:dyDescent="0.25">
      <c r="A297" s="247"/>
      <c r="G297" s="161"/>
      <c r="H297" s="23"/>
      <c r="I297" s="23"/>
      <c r="J297" s="23"/>
      <c r="O297" s="161"/>
      <c r="T297" s="161"/>
    </row>
    <row r="298" spans="1:20" x14ac:dyDescent="0.25">
      <c r="A298" s="247"/>
      <c r="G298" s="161"/>
      <c r="H298" s="23"/>
      <c r="I298" s="23"/>
      <c r="J298" s="23"/>
      <c r="O298" s="161"/>
      <c r="T298" s="161"/>
    </row>
    <row r="299" spans="1:20" x14ac:dyDescent="0.25">
      <c r="A299" s="247"/>
      <c r="G299" s="161"/>
      <c r="H299" s="23"/>
      <c r="I299" s="23"/>
      <c r="J299" s="23"/>
      <c r="O299" s="161"/>
      <c r="T299" s="161"/>
    </row>
    <row r="300" spans="1:20" x14ac:dyDescent="0.25">
      <c r="A300" s="247"/>
      <c r="G300" s="161"/>
      <c r="H300" s="23"/>
      <c r="I300" s="23"/>
      <c r="J300" s="23"/>
      <c r="O300" s="161"/>
      <c r="T300" s="161"/>
    </row>
    <row r="301" spans="1:20" x14ac:dyDescent="0.25">
      <c r="A301" s="247"/>
      <c r="G301" s="161"/>
      <c r="H301" s="23"/>
      <c r="I301" s="23"/>
      <c r="J301" s="23"/>
      <c r="O301" s="161"/>
      <c r="T301" s="161"/>
    </row>
    <row r="302" spans="1:20" x14ac:dyDescent="0.25">
      <c r="A302" s="247"/>
      <c r="G302" s="161"/>
      <c r="H302" s="23"/>
      <c r="I302" s="23"/>
      <c r="J302" s="23"/>
      <c r="O302" s="161"/>
      <c r="T302" s="161"/>
    </row>
    <row r="303" spans="1:20" x14ac:dyDescent="0.25">
      <c r="A303" s="247"/>
      <c r="G303" s="161"/>
      <c r="H303" s="23"/>
      <c r="I303" s="23"/>
      <c r="J303" s="23"/>
      <c r="O303" s="161"/>
      <c r="T303" s="161"/>
    </row>
    <row r="304" spans="1:20" x14ac:dyDescent="0.25">
      <c r="A304" s="247"/>
      <c r="G304" s="161"/>
      <c r="H304" s="23"/>
      <c r="I304" s="23"/>
      <c r="J304" s="23"/>
      <c r="O304" s="161"/>
      <c r="T304" s="161"/>
    </row>
    <row r="305" spans="1:20" x14ac:dyDescent="0.25">
      <c r="A305" s="247"/>
      <c r="G305" s="161"/>
      <c r="H305" s="23"/>
      <c r="I305" s="23"/>
      <c r="J305" s="23"/>
      <c r="O305" s="161"/>
      <c r="T305" s="161"/>
    </row>
    <row r="306" spans="1:20" x14ac:dyDescent="0.25">
      <c r="A306" s="247"/>
      <c r="G306" s="161"/>
      <c r="H306" s="23"/>
      <c r="I306" s="23"/>
      <c r="J306" s="23"/>
      <c r="O306" s="161"/>
      <c r="T306" s="161"/>
    </row>
    <row r="307" spans="1:20" x14ac:dyDescent="0.25">
      <c r="A307" s="247"/>
      <c r="G307" s="161"/>
      <c r="H307" s="23"/>
      <c r="I307" s="23"/>
      <c r="J307" s="23"/>
      <c r="O307" s="161"/>
      <c r="T307" s="161"/>
    </row>
    <row r="308" spans="1:20" x14ac:dyDescent="0.25">
      <c r="A308" s="247"/>
      <c r="G308" s="161"/>
      <c r="H308" s="23"/>
      <c r="I308" s="23"/>
      <c r="J308" s="23"/>
      <c r="O308" s="161"/>
      <c r="T308" s="161"/>
    </row>
    <row r="309" spans="1:20" x14ac:dyDescent="0.25">
      <c r="A309" s="247"/>
      <c r="G309" s="161"/>
      <c r="H309" s="23"/>
      <c r="I309" s="23"/>
      <c r="J309" s="23"/>
      <c r="O309" s="161"/>
      <c r="T309" s="161"/>
    </row>
    <row r="310" spans="1:20" x14ac:dyDescent="0.25">
      <c r="A310" s="247"/>
      <c r="G310" s="161"/>
      <c r="H310" s="23"/>
      <c r="I310" s="23"/>
      <c r="J310" s="23"/>
      <c r="O310" s="161"/>
      <c r="T310" s="161"/>
    </row>
    <row r="311" spans="1:20" x14ac:dyDescent="0.25">
      <c r="A311" s="247"/>
      <c r="G311" s="161"/>
      <c r="H311" s="23"/>
      <c r="I311" s="23"/>
      <c r="J311" s="23"/>
      <c r="O311" s="161"/>
      <c r="T311" s="161"/>
    </row>
    <row r="312" spans="1:20" x14ac:dyDescent="0.25">
      <c r="A312" s="247"/>
      <c r="G312" s="161"/>
      <c r="H312" s="23"/>
      <c r="I312" s="23"/>
      <c r="J312" s="23"/>
      <c r="O312" s="161"/>
      <c r="T312" s="161"/>
    </row>
    <row r="313" spans="1:20" x14ac:dyDescent="0.25">
      <c r="A313" s="247"/>
      <c r="G313" s="161"/>
      <c r="H313" s="23"/>
      <c r="I313" s="23"/>
      <c r="J313" s="23"/>
      <c r="O313" s="161"/>
      <c r="T313" s="161"/>
    </row>
    <row r="314" spans="1:20" x14ac:dyDescent="0.25">
      <c r="A314" s="247"/>
      <c r="G314" s="161"/>
      <c r="H314" s="23"/>
      <c r="I314" s="23"/>
      <c r="J314" s="23"/>
      <c r="O314" s="161"/>
      <c r="T314" s="161"/>
    </row>
    <row r="315" spans="1:20" x14ac:dyDescent="0.25">
      <c r="A315" s="247"/>
      <c r="G315" s="161"/>
      <c r="H315" s="23"/>
      <c r="I315" s="23"/>
      <c r="J315" s="23"/>
      <c r="O315" s="161"/>
      <c r="T315" s="161"/>
    </row>
    <row r="316" spans="1:20" x14ac:dyDescent="0.25">
      <c r="A316" s="247"/>
      <c r="G316" s="161"/>
      <c r="H316" s="23"/>
      <c r="I316" s="23"/>
      <c r="J316" s="23"/>
      <c r="O316" s="161"/>
      <c r="T316" s="161"/>
    </row>
    <row r="317" spans="1:20" x14ac:dyDescent="0.25">
      <c r="A317" s="247"/>
      <c r="G317" s="161"/>
      <c r="H317" s="23"/>
      <c r="I317" s="23"/>
      <c r="J317" s="23"/>
      <c r="O317" s="161"/>
      <c r="T317" s="161"/>
    </row>
    <row r="318" spans="1:20" x14ac:dyDescent="0.25">
      <c r="A318" s="247"/>
      <c r="G318" s="161"/>
      <c r="H318" s="23"/>
      <c r="I318" s="23"/>
      <c r="J318" s="23"/>
      <c r="O318" s="161"/>
      <c r="T318" s="161"/>
    </row>
    <row r="319" spans="1:20" x14ac:dyDescent="0.25">
      <c r="A319" s="247"/>
      <c r="G319" s="161"/>
      <c r="H319" s="23"/>
      <c r="I319" s="23"/>
      <c r="J319" s="23"/>
      <c r="O319" s="161"/>
      <c r="T319" s="161"/>
    </row>
    <row r="320" spans="1:20" x14ac:dyDescent="0.25">
      <c r="A320" s="247"/>
      <c r="G320" s="161"/>
      <c r="H320" s="23"/>
      <c r="I320" s="23"/>
      <c r="J320" s="23"/>
      <c r="O320" s="161"/>
      <c r="T320" s="161"/>
    </row>
    <row r="321" spans="1:20" x14ac:dyDescent="0.25">
      <c r="A321" s="247"/>
      <c r="G321" s="161"/>
      <c r="H321" s="23"/>
      <c r="I321" s="23"/>
      <c r="J321" s="23"/>
      <c r="O321" s="161"/>
      <c r="T321" s="161"/>
    </row>
    <row r="322" spans="1:20" x14ac:dyDescent="0.25">
      <c r="A322" s="247"/>
      <c r="G322" s="161"/>
      <c r="H322" s="23"/>
      <c r="I322" s="23"/>
      <c r="J322" s="23"/>
      <c r="O322" s="161"/>
      <c r="T322" s="161"/>
    </row>
    <row r="323" spans="1:20" x14ac:dyDescent="0.25">
      <c r="A323" s="247"/>
      <c r="G323" s="161"/>
      <c r="H323" s="23"/>
      <c r="I323" s="23"/>
      <c r="J323" s="23"/>
      <c r="O323" s="161"/>
      <c r="T323" s="161"/>
    </row>
    <row r="324" spans="1:20" x14ac:dyDescent="0.25">
      <c r="A324" s="247"/>
      <c r="G324" s="161"/>
      <c r="H324" s="23"/>
      <c r="I324" s="23"/>
      <c r="J324" s="23"/>
      <c r="O324" s="161"/>
      <c r="T324" s="161"/>
    </row>
    <row r="325" spans="1:20" x14ac:dyDescent="0.25">
      <c r="A325" s="247"/>
      <c r="G325" s="161"/>
      <c r="H325" s="23"/>
      <c r="I325" s="23"/>
      <c r="J325" s="23"/>
      <c r="O325" s="161"/>
      <c r="T325" s="161"/>
    </row>
    <row r="326" spans="1:20" x14ac:dyDescent="0.25">
      <c r="A326" s="247"/>
      <c r="G326" s="161"/>
      <c r="H326" s="23"/>
      <c r="I326" s="23"/>
      <c r="J326" s="23"/>
      <c r="O326" s="161"/>
      <c r="T326" s="161"/>
    </row>
    <row r="327" spans="1:20" x14ac:dyDescent="0.25">
      <c r="A327" s="247"/>
      <c r="G327" s="161"/>
      <c r="H327" s="23"/>
      <c r="I327" s="23"/>
      <c r="J327" s="23"/>
      <c r="O327" s="161"/>
      <c r="T327" s="161"/>
    </row>
    <row r="328" spans="1:20" x14ac:dyDescent="0.25">
      <c r="A328" s="247"/>
      <c r="G328" s="161"/>
      <c r="H328" s="23"/>
      <c r="I328" s="23"/>
      <c r="J328" s="23"/>
      <c r="O328" s="161"/>
      <c r="T328" s="161"/>
    </row>
    <row r="329" spans="1:20" x14ac:dyDescent="0.25">
      <c r="A329" s="247"/>
      <c r="G329" s="161"/>
      <c r="H329" s="23"/>
      <c r="I329" s="23"/>
      <c r="J329" s="23"/>
      <c r="O329" s="161"/>
      <c r="T329" s="161"/>
    </row>
    <row r="330" spans="1:20" x14ac:dyDescent="0.25">
      <c r="A330" s="247"/>
      <c r="G330" s="161"/>
      <c r="H330" s="23"/>
      <c r="I330" s="23"/>
      <c r="J330" s="23"/>
      <c r="O330" s="161"/>
      <c r="T330" s="161"/>
    </row>
    <row r="331" spans="1:20" x14ac:dyDescent="0.25">
      <c r="A331" s="247"/>
      <c r="G331" s="161"/>
      <c r="H331" s="23"/>
      <c r="I331" s="23"/>
      <c r="J331" s="23"/>
      <c r="O331" s="161"/>
      <c r="T331" s="161"/>
    </row>
    <row r="332" spans="1:20" x14ac:dyDescent="0.25">
      <c r="A332" s="247"/>
      <c r="G332" s="161"/>
      <c r="H332" s="23"/>
      <c r="I332" s="23"/>
      <c r="J332" s="23"/>
      <c r="O332" s="161"/>
      <c r="T332" s="161"/>
    </row>
    <row r="333" spans="1:20" x14ac:dyDescent="0.25">
      <c r="A333" s="247"/>
      <c r="G333" s="161"/>
      <c r="H333" s="23"/>
      <c r="I333" s="23"/>
      <c r="J333" s="23"/>
      <c r="O333" s="161"/>
      <c r="T333" s="161"/>
    </row>
    <row r="334" spans="1:20" x14ac:dyDescent="0.25">
      <c r="A334" s="247"/>
      <c r="G334" s="161"/>
      <c r="H334" s="23"/>
      <c r="I334" s="23"/>
      <c r="J334" s="23"/>
      <c r="O334" s="161"/>
      <c r="T334" s="161"/>
    </row>
    <row r="335" spans="1:20" x14ac:dyDescent="0.25">
      <c r="A335" s="247"/>
      <c r="G335" s="161"/>
      <c r="H335" s="23"/>
      <c r="I335" s="23"/>
      <c r="J335" s="23"/>
      <c r="O335" s="161"/>
      <c r="T335" s="161"/>
    </row>
    <row r="336" spans="1:20" x14ac:dyDescent="0.25">
      <c r="A336" s="247"/>
      <c r="G336" s="161"/>
      <c r="H336" s="23"/>
      <c r="I336" s="23"/>
      <c r="J336" s="23"/>
      <c r="O336" s="161"/>
      <c r="T336" s="161"/>
    </row>
    <row r="337" spans="1:20" x14ac:dyDescent="0.25">
      <c r="A337" s="247"/>
      <c r="G337" s="161"/>
      <c r="H337" s="23"/>
      <c r="I337" s="23"/>
      <c r="J337" s="23"/>
      <c r="O337" s="161"/>
      <c r="T337" s="161"/>
    </row>
    <row r="338" spans="1:20" x14ac:dyDescent="0.25">
      <c r="A338" s="247"/>
      <c r="G338" s="161"/>
      <c r="H338" s="23"/>
      <c r="I338" s="23"/>
      <c r="J338" s="23"/>
      <c r="O338" s="161"/>
      <c r="T338" s="161"/>
    </row>
    <row r="339" spans="1:20" x14ac:dyDescent="0.25">
      <c r="A339" s="247"/>
      <c r="G339" s="161"/>
      <c r="H339" s="23"/>
      <c r="I339" s="23"/>
      <c r="J339" s="23"/>
      <c r="O339" s="161"/>
      <c r="T339" s="161"/>
    </row>
    <row r="340" spans="1:20" x14ac:dyDescent="0.25">
      <c r="A340" s="247"/>
      <c r="G340" s="161"/>
      <c r="H340" s="23"/>
      <c r="I340" s="23"/>
      <c r="J340" s="23"/>
      <c r="O340" s="161"/>
      <c r="T340" s="161"/>
    </row>
    <row r="341" spans="1:20" x14ac:dyDescent="0.25">
      <c r="A341" s="247"/>
      <c r="G341" s="161"/>
      <c r="H341" s="23"/>
      <c r="I341" s="23"/>
      <c r="J341" s="23"/>
      <c r="O341" s="161"/>
      <c r="T341" s="161"/>
    </row>
    <row r="342" spans="1:20" x14ac:dyDescent="0.25">
      <c r="A342" s="247"/>
      <c r="G342" s="161"/>
      <c r="H342" s="23"/>
      <c r="I342" s="23"/>
      <c r="J342" s="23"/>
      <c r="O342" s="161"/>
      <c r="T342" s="161"/>
    </row>
    <row r="343" spans="1:20" x14ac:dyDescent="0.25">
      <c r="A343" s="247"/>
      <c r="G343" s="161"/>
      <c r="H343" s="23"/>
      <c r="I343" s="23"/>
      <c r="J343" s="23"/>
      <c r="O343" s="161"/>
      <c r="T343" s="161"/>
    </row>
    <row r="344" spans="1:20" x14ac:dyDescent="0.25">
      <c r="A344" s="247"/>
      <c r="G344" s="161"/>
      <c r="H344" s="23"/>
      <c r="I344" s="23"/>
      <c r="J344" s="23"/>
      <c r="O344" s="161"/>
      <c r="T344" s="161"/>
    </row>
    <row r="345" spans="1:20" x14ac:dyDescent="0.25">
      <c r="A345" s="247"/>
      <c r="G345" s="161"/>
      <c r="H345" s="23"/>
      <c r="I345" s="23"/>
      <c r="J345" s="23"/>
      <c r="O345" s="161"/>
      <c r="T345" s="161"/>
    </row>
    <row r="346" spans="1:20" x14ac:dyDescent="0.25">
      <c r="A346" s="247"/>
      <c r="G346" s="161"/>
      <c r="H346" s="23"/>
      <c r="I346" s="23"/>
      <c r="J346" s="23"/>
      <c r="O346" s="161"/>
      <c r="T346" s="161"/>
    </row>
    <row r="347" spans="1:20" x14ac:dyDescent="0.25">
      <c r="A347" s="247"/>
      <c r="G347" s="161"/>
      <c r="H347" s="23"/>
      <c r="I347" s="23"/>
      <c r="J347" s="23"/>
      <c r="O347" s="161"/>
      <c r="T347" s="161"/>
    </row>
    <row r="348" spans="1:20" x14ac:dyDescent="0.25">
      <c r="A348" s="247"/>
      <c r="G348" s="161"/>
      <c r="H348" s="23"/>
      <c r="I348" s="23"/>
      <c r="J348" s="23"/>
      <c r="O348" s="161"/>
      <c r="T348" s="161"/>
    </row>
    <row r="349" spans="1:20" x14ac:dyDescent="0.25">
      <c r="A349" s="247"/>
      <c r="G349" s="161"/>
      <c r="H349" s="23"/>
      <c r="I349" s="23"/>
      <c r="J349" s="23"/>
      <c r="O349" s="161"/>
      <c r="T349" s="161"/>
    </row>
    <row r="350" spans="1:20" x14ac:dyDescent="0.25">
      <c r="A350" s="247"/>
      <c r="G350" s="161"/>
      <c r="H350" s="23"/>
      <c r="I350" s="23"/>
      <c r="J350" s="23"/>
      <c r="O350" s="161"/>
      <c r="T350" s="161"/>
    </row>
    <row r="351" spans="1:20" x14ac:dyDescent="0.25">
      <c r="A351" s="247"/>
      <c r="G351" s="161"/>
      <c r="H351" s="23"/>
      <c r="I351" s="23"/>
      <c r="J351" s="23"/>
      <c r="O351" s="161"/>
      <c r="T351" s="161"/>
    </row>
    <row r="352" spans="1:20" x14ac:dyDescent="0.25">
      <c r="A352" s="247"/>
      <c r="G352" s="161"/>
      <c r="H352" s="23"/>
      <c r="I352" s="23"/>
      <c r="J352" s="23"/>
      <c r="O352" s="161"/>
      <c r="T352" s="161"/>
    </row>
    <row r="353" spans="1:20" x14ac:dyDescent="0.25">
      <c r="A353" s="247"/>
      <c r="G353" s="161"/>
      <c r="H353" s="23"/>
      <c r="I353" s="23"/>
      <c r="J353" s="23"/>
      <c r="O353" s="161"/>
      <c r="T353" s="161"/>
    </row>
    <row r="354" spans="1:20" x14ac:dyDescent="0.25">
      <c r="A354" s="247"/>
      <c r="G354" s="161"/>
      <c r="H354" s="23"/>
      <c r="I354" s="23"/>
      <c r="J354" s="23"/>
      <c r="O354" s="161"/>
      <c r="T354" s="161"/>
    </row>
    <row r="355" spans="1:20" x14ac:dyDescent="0.25">
      <c r="A355" s="247"/>
      <c r="G355" s="161"/>
      <c r="H355" s="23"/>
      <c r="I355" s="23"/>
      <c r="J355" s="23"/>
      <c r="O355" s="161"/>
      <c r="T355" s="161"/>
    </row>
    <row r="356" spans="1:20" x14ac:dyDescent="0.25">
      <c r="A356" s="247"/>
      <c r="G356" s="161"/>
      <c r="H356" s="23"/>
      <c r="I356" s="23"/>
      <c r="J356" s="23"/>
      <c r="O356" s="161"/>
      <c r="T356" s="161"/>
    </row>
    <row r="357" spans="1:20" x14ac:dyDescent="0.25">
      <c r="A357" s="247"/>
      <c r="G357" s="161"/>
      <c r="H357" s="23"/>
      <c r="I357" s="23"/>
      <c r="J357" s="23"/>
      <c r="O357" s="161"/>
      <c r="T357" s="161"/>
    </row>
    <row r="358" spans="1:20" x14ac:dyDescent="0.25">
      <c r="A358" s="247"/>
      <c r="G358" s="161"/>
      <c r="H358" s="23"/>
      <c r="I358" s="23"/>
      <c r="J358" s="23"/>
      <c r="O358" s="161"/>
      <c r="T358" s="161"/>
    </row>
    <row r="359" spans="1:20" x14ac:dyDescent="0.25">
      <c r="A359" s="247"/>
      <c r="G359" s="161"/>
      <c r="H359" s="23"/>
      <c r="I359" s="23"/>
      <c r="J359" s="23"/>
      <c r="O359" s="161"/>
      <c r="T359" s="161"/>
    </row>
    <row r="360" spans="1:20" x14ac:dyDescent="0.25">
      <c r="A360" s="247"/>
      <c r="G360" s="161"/>
      <c r="H360" s="23"/>
      <c r="I360" s="23"/>
      <c r="J360" s="23"/>
      <c r="O360" s="161"/>
      <c r="T360" s="161"/>
    </row>
    <row r="361" spans="1:20" x14ac:dyDescent="0.25">
      <c r="A361" s="247"/>
      <c r="G361" s="161"/>
      <c r="H361" s="23"/>
      <c r="I361" s="23"/>
      <c r="J361" s="23"/>
      <c r="O361" s="161"/>
      <c r="T361" s="161"/>
    </row>
    <row r="362" spans="1:20" x14ac:dyDescent="0.25">
      <c r="A362" s="247"/>
      <c r="G362" s="161"/>
      <c r="H362" s="23"/>
      <c r="I362" s="23"/>
      <c r="J362" s="23"/>
      <c r="O362" s="161"/>
      <c r="T362" s="161"/>
    </row>
    <row r="363" spans="1:20" x14ac:dyDescent="0.25">
      <c r="A363" s="247"/>
      <c r="G363" s="161"/>
      <c r="H363" s="23"/>
      <c r="I363" s="23"/>
      <c r="J363" s="23"/>
      <c r="O363" s="161"/>
      <c r="T363" s="161"/>
    </row>
    <row r="364" spans="1:20" x14ac:dyDescent="0.25">
      <c r="A364" s="247"/>
      <c r="G364" s="161"/>
      <c r="H364" s="23"/>
      <c r="I364" s="23"/>
      <c r="J364" s="23"/>
      <c r="O364" s="161"/>
      <c r="T364" s="161"/>
    </row>
    <row r="365" spans="1:20" x14ac:dyDescent="0.25">
      <c r="A365" s="247"/>
      <c r="G365" s="161"/>
      <c r="H365" s="23"/>
      <c r="I365" s="23"/>
      <c r="J365" s="23"/>
      <c r="O365" s="161"/>
      <c r="T365" s="161"/>
    </row>
    <row r="366" spans="1:20" x14ac:dyDescent="0.25">
      <c r="A366" s="247"/>
      <c r="G366" s="161"/>
      <c r="H366" s="23"/>
      <c r="I366" s="23"/>
      <c r="J366" s="23"/>
      <c r="O366" s="161"/>
      <c r="T366" s="161"/>
    </row>
    <row r="367" spans="1:20" x14ac:dyDescent="0.25">
      <c r="A367" s="247"/>
      <c r="G367" s="161"/>
      <c r="H367" s="23"/>
      <c r="I367" s="23"/>
      <c r="J367" s="23"/>
      <c r="O367" s="161"/>
      <c r="T367" s="161"/>
    </row>
    <row r="368" spans="1:20" x14ac:dyDescent="0.25">
      <c r="A368" s="247"/>
      <c r="G368" s="161"/>
      <c r="H368" s="23"/>
      <c r="I368" s="23"/>
      <c r="J368" s="23"/>
      <c r="O368" s="161"/>
      <c r="T368" s="161"/>
    </row>
    <row r="369" spans="1:20" x14ac:dyDescent="0.25">
      <c r="A369" s="247"/>
      <c r="G369" s="161"/>
      <c r="H369" s="23"/>
      <c r="I369" s="23"/>
      <c r="J369" s="23"/>
      <c r="O369" s="161"/>
      <c r="T369" s="161"/>
    </row>
    <row r="370" spans="1:20" x14ac:dyDescent="0.25">
      <c r="A370" s="247"/>
      <c r="G370" s="161"/>
      <c r="H370" s="23"/>
      <c r="I370" s="23"/>
      <c r="J370" s="23"/>
      <c r="O370" s="161"/>
      <c r="T370" s="161"/>
    </row>
    <row r="371" spans="1:20" x14ac:dyDescent="0.25">
      <c r="A371" s="247"/>
      <c r="G371" s="161"/>
      <c r="H371" s="23"/>
      <c r="I371" s="23"/>
      <c r="J371" s="23"/>
      <c r="O371" s="161"/>
      <c r="T371" s="161"/>
    </row>
    <row r="372" spans="1:20" x14ac:dyDescent="0.25">
      <c r="A372" s="247"/>
      <c r="G372" s="161"/>
      <c r="H372" s="23"/>
      <c r="I372" s="23"/>
      <c r="J372" s="23"/>
      <c r="O372" s="161"/>
      <c r="T372" s="161"/>
    </row>
    <row r="373" spans="1:20" x14ac:dyDescent="0.25">
      <c r="A373" s="247"/>
      <c r="G373" s="161"/>
      <c r="H373" s="23"/>
      <c r="I373" s="23"/>
      <c r="J373" s="23"/>
      <c r="O373" s="161"/>
      <c r="T373" s="161"/>
    </row>
    <row r="374" spans="1:20" x14ac:dyDescent="0.25">
      <c r="A374" s="247"/>
      <c r="G374" s="161"/>
      <c r="H374" s="23"/>
      <c r="I374" s="23"/>
      <c r="J374" s="23"/>
      <c r="O374" s="161"/>
      <c r="T374" s="161"/>
    </row>
    <row r="375" spans="1:20" x14ac:dyDescent="0.25">
      <c r="A375" s="247"/>
      <c r="G375" s="161"/>
      <c r="H375" s="23"/>
      <c r="I375" s="23"/>
      <c r="J375" s="23"/>
      <c r="O375" s="161"/>
      <c r="T375" s="161"/>
    </row>
    <row r="376" spans="1:20" x14ac:dyDescent="0.25">
      <c r="A376" s="247"/>
      <c r="G376" s="161"/>
      <c r="H376" s="23"/>
      <c r="I376" s="23"/>
      <c r="J376" s="23"/>
      <c r="O376" s="161"/>
      <c r="T376" s="161"/>
    </row>
    <row r="377" spans="1:20" x14ac:dyDescent="0.25">
      <c r="A377" s="247"/>
      <c r="G377" s="161"/>
      <c r="H377" s="23"/>
      <c r="I377" s="23"/>
      <c r="J377" s="23"/>
      <c r="O377" s="161"/>
      <c r="T377" s="161"/>
    </row>
    <row r="378" spans="1:20" x14ac:dyDescent="0.25">
      <c r="A378" s="247"/>
      <c r="G378" s="161"/>
      <c r="H378" s="23"/>
      <c r="I378" s="23"/>
      <c r="J378" s="23"/>
      <c r="O378" s="161"/>
      <c r="T378" s="161"/>
    </row>
    <row r="379" spans="1:20" x14ac:dyDescent="0.25">
      <c r="A379" s="247"/>
      <c r="G379" s="161"/>
      <c r="H379" s="23"/>
      <c r="I379" s="23"/>
      <c r="J379" s="23"/>
      <c r="O379" s="161"/>
      <c r="T379" s="161"/>
    </row>
    <row r="380" spans="1:20" x14ac:dyDescent="0.25">
      <c r="A380" s="247"/>
      <c r="G380" s="161"/>
      <c r="H380" s="23"/>
      <c r="I380" s="23"/>
      <c r="J380" s="23"/>
      <c r="O380" s="161"/>
      <c r="T380" s="161"/>
    </row>
    <row r="381" spans="1:20" x14ac:dyDescent="0.25">
      <c r="A381" s="247"/>
      <c r="G381" s="161"/>
      <c r="H381" s="23"/>
      <c r="I381" s="23"/>
      <c r="J381" s="23"/>
      <c r="O381" s="161"/>
      <c r="T381" s="161"/>
    </row>
    <row r="382" spans="1:20" x14ac:dyDescent="0.25">
      <c r="A382" s="247"/>
      <c r="G382" s="161"/>
      <c r="H382" s="23"/>
      <c r="I382" s="23"/>
      <c r="J382" s="23"/>
      <c r="O382" s="161"/>
      <c r="T382" s="161"/>
    </row>
    <row r="383" spans="1:20" x14ac:dyDescent="0.25">
      <c r="A383" s="247"/>
      <c r="G383" s="161"/>
      <c r="H383" s="23"/>
      <c r="I383" s="23"/>
      <c r="J383" s="23"/>
      <c r="O383" s="161"/>
      <c r="T383" s="161"/>
    </row>
    <row r="384" spans="1:20" x14ac:dyDescent="0.25">
      <c r="A384" s="247"/>
      <c r="G384" s="161"/>
      <c r="H384" s="23"/>
      <c r="I384" s="23"/>
      <c r="J384" s="23"/>
      <c r="O384" s="161"/>
      <c r="T384" s="161"/>
    </row>
    <row r="385" spans="1:20" x14ac:dyDescent="0.25">
      <c r="A385" s="247"/>
      <c r="G385" s="161"/>
      <c r="H385" s="23"/>
      <c r="I385" s="23"/>
      <c r="J385" s="23"/>
      <c r="O385" s="161"/>
      <c r="T385" s="161"/>
    </row>
    <row r="386" spans="1:20" x14ac:dyDescent="0.25">
      <c r="A386" s="247"/>
      <c r="G386" s="161"/>
      <c r="H386" s="23"/>
      <c r="I386" s="23"/>
      <c r="J386" s="23"/>
      <c r="O386" s="161"/>
      <c r="T386" s="161"/>
    </row>
    <row r="387" spans="1:20" x14ac:dyDescent="0.25">
      <c r="A387" s="247"/>
      <c r="G387" s="161"/>
      <c r="H387" s="23"/>
      <c r="I387" s="23"/>
      <c r="J387" s="23"/>
      <c r="O387" s="161"/>
      <c r="T387" s="161"/>
    </row>
    <row r="388" spans="1:20" x14ac:dyDescent="0.25">
      <c r="A388" s="247"/>
      <c r="G388" s="161"/>
      <c r="H388" s="23"/>
      <c r="I388" s="23"/>
      <c r="J388" s="23"/>
      <c r="O388" s="161"/>
      <c r="T388" s="161"/>
    </row>
    <row r="389" spans="1:20" x14ac:dyDescent="0.25">
      <c r="A389" s="247"/>
      <c r="G389" s="161"/>
      <c r="H389" s="23"/>
      <c r="I389" s="23"/>
      <c r="J389" s="23"/>
      <c r="O389" s="161"/>
      <c r="T389" s="161"/>
    </row>
    <row r="390" spans="1:20" x14ac:dyDescent="0.25">
      <c r="A390" s="247"/>
      <c r="G390" s="161"/>
      <c r="H390" s="23"/>
      <c r="I390" s="23"/>
      <c r="J390" s="23"/>
      <c r="O390" s="161"/>
      <c r="T390" s="161"/>
    </row>
    <row r="391" spans="1:20" x14ac:dyDescent="0.25">
      <c r="A391" s="247"/>
      <c r="G391" s="161"/>
      <c r="H391" s="23"/>
      <c r="I391" s="23"/>
      <c r="J391" s="23"/>
      <c r="O391" s="161"/>
      <c r="T391" s="161"/>
    </row>
    <row r="392" spans="1:20" x14ac:dyDescent="0.25">
      <c r="A392" s="247"/>
      <c r="G392" s="161"/>
      <c r="H392" s="23"/>
      <c r="I392" s="23"/>
      <c r="J392" s="23"/>
      <c r="O392" s="161"/>
      <c r="T392" s="161"/>
    </row>
    <row r="393" spans="1:20" x14ac:dyDescent="0.25">
      <c r="A393" s="247"/>
      <c r="G393" s="161"/>
      <c r="H393" s="23"/>
      <c r="I393" s="23"/>
      <c r="J393" s="23"/>
      <c r="O393" s="161"/>
      <c r="T393" s="161"/>
    </row>
    <row r="394" spans="1:20" x14ac:dyDescent="0.25">
      <c r="A394" s="247"/>
      <c r="G394" s="161"/>
      <c r="H394" s="23"/>
      <c r="I394" s="23"/>
      <c r="J394" s="23"/>
      <c r="O394" s="161"/>
      <c r="T394" s="161"/>
    </row>
    <row r="395" spans="1:20" x14ac:dyDescent="0.25">
      <c r="A395" s="247"/>
      <c r="G395" s="161"/>
      <c r="H395" s="23"/>
      <c r="I395" s="23"/>
      <c r="J395" s="23"/>
      <c r="O395" s="161"/>
      <c r="T395" s="161"/>
    </row>
    <row r="396" spans="1:20" x14ac:dyDescent="0.25">
      <c r="A396" s="247"/>
      <c r="G396" s="161"/>
      <c r="H396" s="23"/>
      <c r="I396" s="23"/>
      <c r="J396" s="23"/>
      <c r="O396" s="161"/>
      <c r="T396" s="161"/>
    </row>
    <row r="397" spans="1:20" x14ac:dyDescent="0.25">
      <c r="A397" s="247"/>
      <c r="G397" s="161"/>
      <c r="H397" s="23"/>
      <c r="I397" s="23"/>
      <c r="J397" s="23"/>
      <c r="O397" s="161"/>
      <c r="T397" s="161"/>
    </row>
    <row r="398" spans="1:20" x14ac:dyDescent="0.25">
      <c r="A398" s="247"/>
      <c r="G398" s="161"/>
      <c r="H398" s="23"/>
      <c r="I398" s="23"/>
      <c r="J398" s="23"/>
      <c r="O398" s="161"/>
      <c r="T398" s="161"/>
    </row>
    <row r="399" spans="1:20" x14ac:dyDescent="0.25">
      <c r="A399" s="247"/>
      <c r="G399" s="161"/>
      <c r="H399" s="23"/>
      <c r="I399" s="23"/>
      <c r="J399" s="23"/>
      <c r="O399" s="161"/>
      <c r="T399" s="161"/>
    </row>
    <row r="400" spans="1:20" x14ac:dyDescent="0.25">
      <c r="A400" s="247"/>
      <c r="G400" s="161"/>
      <c r="H400" s="23"/>
      <c r="I400" s="23"/>
      <c r="J400" s="23"/>
      <c r="O400" s="161"/>
      <c r="T400" s="161"/>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45"/>
      <c r="G1" s="245"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921</v>
      </c>
      <c r="H4" s="169" t="s">
        <v>920</v>
      </c>
      <c r="I4" s="170" t="s">
        <v>919</v>
      </c>
      <c r="J4" s="170" t="s">
        <v>450</v>
      </c>
      <c r="K4" s="170" t="s">
        <v>922</v>
      </c>
      <c r="L4" s="170" t="s">
        <v>475</v>
      </c>
    </row>
    <row r="5" spans="1:20" s="20" customFormat="1" ht="19.5" customHeight="1" thickTop="1" x14ac:dyDescent="0.25">
      <c r="A5" s="247"/>
      <c r="C5" s="21"/>
      <c r="D5" s="21"/>
      <c r="E5" s="21"/>
      <c r="F5" s="21"/>
      <c r="G5" s="161">
        <v>1</v>
      </c>
      <c r="H5" s="161" t="s">
        <v>477</v>
      </c>
      <c r="I5" s="161" t="s">
        <v>654</v>
      </c>
      <c r="J5" s="161" t="s">
        <v>654</v>
      </c>
      <c r="K5" s="161">
        <v>1111</v>
      </c>
      <c r="L5" s="161" t="s">
        <v>517</v>
      </c>
    </row>
    <row r="6" spans="1:20" s="20" customFormat="1" ht="19.5" customHeight="1" x14ac:dyDescent="0.25">
      <c r="A6" s="247"/>
      <c r="C6" s="21"/>
      <c r="D6" s="21"/>
      <c r="E6" s="21"/>
      <c r="F6" s="21"/>
      <c r="G6" s="161">
        <v>2</v>
      </c>
      <c r="H6" s="161" t="s">
        <v>476</v>
      </c>
      <c r="I6" s="161" t="s">
        <v>655</v>
      </c>
      <c r="J6" s="161" t="s">
        <v>655</v>
      </c>
      <c r="K6" s="161">
        <v>2222</v>
      </c>
      <c r="L6" s="161" t="s">
        <v>520</v>
      </c>
    </row>
    <row r="7" spans="1:20" s="20" customFormat="1" ht="19.5" customHeight="1" x14ac:dyDescent="0.25">
      <c r="A7" s="247"/>
      <c r="C7" s="21"/>
      <c r="D7" s="21"/>
      <c r="E7" s="21"/>
      <c r="F7" s="21"/>
      <c r="G7" s="161">
        <v>3</v>
      </c>
      <c r="H7" s="161" t="s">
        <v>478</v>
      </c>
      <c r="I7" s="161" t="s">
        <v>659</v>
      </c>
      <c r="J7" s="161" t="s">
        <v>659</v>
      </c>
      <c r="K7" s="161">
        <v>3333</v>
      </c>
      <c r="L7" s="161" t="s">
        <v>522</v>
      </c>
    </row>
    <row r="8" spans="1:20" s="20" customFormat="1" ht="19.5" customHeight="1" x14ac:dyDescent="0.25">
      <c r="A8" s="247"/>
      <c r="C8" s="21"/>
      <c r="D8" s="21"/>
      <c r="E8" s="21"/>
      <c r="F8" s="21"/>
      <c r="G8" s="161">
        <v>1</v>
      </c>
      <c r="H8" s="161" t="s">
        <v>650</v>
      </c>
      <c r="I8" s="161" t="s">
        <v>656</v>
      </c>
      <c r="J8" s="161" t="s">
        <v>656</v>
      </c>
      <c r="K8" s="161">
        <v>4444</v>
      </c>
      <c r="L8" s="161" t="s">
        <v>523</v>
      </c>
    </row>
    <row r="9" spans="1:20" s="20" customFormat="1" ht="19.5" customHeight="1" x14ac:dyDescent="0.25">
      <c r="A9" s="247"/>
      <c r="C9" s="21"/>
      <c r="D9" s="21"/>
      <c r="E9" s="21"/>
      <c r="F9" s="21"/>
      <c r="G9" s="161">
        <v>3</v>
      </c>
      <c r="H9" s="161" t="s">
        <v>649</v>
      </c>
      <c r="I9" s="161" t="s">
        <v>657</v>
      </c>
      <c r="J9" s="161" t="s">
        <v>657</v>
      </c>
      <c r="K9" s="161">
        <v>5555</v>
      </c>
      <c r="L9" s="161" t="s">
        <v>524</v>
      </c>
    </row>
    <row r="10" spans="1:20" s="20" customFormat="1" ht="19.5" customHeight="1" x14ac:dyDescent="0.25">
      <c r="A10" s="247"/>
      <c r="C10" s="21"/>
      <c r="D10" s="21"/>
      <c r="E10" s="21"/>
      <c r="F10" s="21"/>
      <c r="G10" s="161">
        <v>2</v>
      </c>
      <c r="H10" s="161" t="s">
        <v>651</v>
      </c>
      <c r="I10" s="161" t="s">
        <v>658</v>
      </c>
      <c r="J10" s="161" t="s">
        <v>658</v>
      </c>
      <c r="K10" s="161">
        <v>6666</v>
      </c>
      <c r="L10" s="161" t="s">
        <v>518</v>
      </c>
    </row>
    <row r="11" spans="1:20" s="20" customFormat="1" ht="19.5" customHeight="1" x14ac:dyDescent="0.25">
      <c r="A11" s="247"/>
      <c r="C11" s="21"/>
      <c r="D11" s="21"/>
      <c r="E11" s="21"/>
      <c r="F11" s="21"/>
      <c r="G11" s="161">
        <v>1234456</v>
      </c>
      <c r="H11" s="161" t="s">
        <v>923</v>
      </c>
      <c r="I11" s="161" t="s">
        <v>660</v>
      </c>
      <c r="J11" s="161" t="s">
        <v>660</v>
      </c>
      <c r="K11" s="161">
        <v>7777</v>
      </c>
      <c r="L11" s="161" t="s">
        <v>519</v>
      </c>
    </row>
    <row r="12" spans="1:20" s="20" customFormat="1" ht="19.5" customHeight="1" x14ac:dyDescent="0.25">
      <c r="A12" s="247"/>
      <c r="C12" s="21"/>
      <c r="D12" s="21"/>
      <c r="E12" s="21"/>
      <c r="F12" s="21"/>
      <c r="G12" s="161">
        <v>124455</v>
      </c>
      <c r="H12" s="161" t="s">
        <v>938</v>
      </c>
      <c r="I12" s="161" t="s">
        <v>662</v>
      </c>
      <c r="J12" s="161" t="s">
        <v>662</v>
      </c>
      <c r="K12" s="161">
        <v>8888</v>
      </c>
      <c r="L12" s="161" t="s">
        <v>521</v>
      </c>
    </row>
    <row r="13" spans="1:20" s="20" customFormat="1" ht="19.5" customHeight="1" x14ac:dyDescent="0.25">
      <c r="A13" s="247"/>
      <c r="C13" s="21"/>
      <c r="D13" s="21"/>
      <c r="E13" s="21"/>
      <c r="F13" s="21"/>
      <c r="G13" s="161">
        <v>1243455</v>
      </c>
      <c r="H13" s="161" t="s">
        <v>930</v>
      </c>
      <c r="I13" s="161">
        <v>14521</v>
      </c>
      <c r="J13" s="161">
        <v>14521</v>
      </c>
      <c r="K13" s="161">
        <v>9999</v>
      </c>
      <c r="L13" s="161" t="s">
        <v>513</v>
      </c>
    </row>
    <row r="14" spans="1:20" s="20" customFormat="1" ht="19.5" customHeight="1" x14ac:dyDescent="0.25">
      <c r="A14" s="247"/>
      <c r="C14" s="21"/>
      <c r="D14" s="21"/>
      <c r="E14" s="21"/>
      <c r="F14" s="21"/>
      <c r="G14" s="161"/>
      <c r="H14" s="161"/>
      <c r="I14" s="161">
        <v>14524</v>
      </c>
      <c r="J14" s="161">
        <v>14524</v>
      </c>
      <c r="K14" s="161">
        <v>10101010</v>
      </c>
      <c r="L14" s="161" t="s">
        <v>511</v>
      </c>
    </row>
    <row r="15" spans="1:20" s="20" customFormat="1" ht="19.5" customHeight="1" x14ac:dyDescent="0.25">
      <c r="A15" s="247"/>
      <c r="C15" s="21"/>
      <c r="D15" s="21"/>
      <c r="E15" s="21"/>
      <c r="F15" s="21"/>
      <c r="G15" s="161"/>
      <c r="H15" s="161"/>
      <c r="I15" s="161">
        <v>14717</v>
      </c>
      <c r="J15" s="161">
        <v>14717</v>
      </c>
      <c r="K15" s="161">
        <v>11111111</v>
      </c>
      <c r="L15" s="161" t="s">
        <v>531</v>
      </c>
    </row>
    <row r="16" spans="1:20" s="20" customFormat="1" ht="19.5" customHeight="1" x14ac:dyDescent="0.25">
      <c r="A16" s="247"/>
      <c r="C16" s="21"/>
      <c r="D16" s="21"/>
      <c r="E16" s="21"/>
      <c r="F16" s="21"/>
      <c r="G16" s="161"/>
      <c r="H16" s="161"/>
      <c r="I16" s="161" t="s">
        <v>762</v>
      </c>
      <c r="J16" s="161" t="s">
        <v>762</v>
      </c>
      <c r="K16" s="161">
        <v>22222222</v>
      </c>
      <c r="L16" s="161" t="s">
        <v>536</v>
      </c>
    </row>
    <row r="17" spans="1:12" s="20" customFormat="1" ht="19.5" customHeight="1" x14ac:dyDescent="0.25">
      <c r="A17" s="247"/>
      <c r="C17" s="21"/>
      <c r="D17" s="138"/>
      <c r="E17" s="139"/>
      <c r="F17" s="21"/>
      <c r="G17" s="161"/>
      <c r="H17" s="161"/>
      <c r="I17" s="161" t="s">
        <v>763</v>
      </c>
      <c r="J17" s="161" t="s">
        <v>763</v>
      </c>
      <c r="K17" s="161">
        <v>33333333</v>
      </c>
      <c r="L17" s="161" t="s">
        <v>541</v>
      </c>
    </row>
    <row r="18" spans="1:12" s="20" customFormat="1" ht="19.5" customHeight="1" x14ac:dyDescent="0.25">
      <c r="A18" s="247"/>
      <c r="C18" s="21"/>
      <c r="D18" s="138"/>
      <c r="E18" s="139"/>
      <c r="F18" s="21"/>
      <c r="G18" s="161"/>
      <c r="H18" s="161"/>
      <c r="I18" s="161" t="s">
        <v>764</v>
      </c>
      <c r="J18" s="161" t="s">
        <v>764</v>
      </c>
      <c r="K18" s="161">
        <v>44444444</v>
      </c>
      <c r="L18" s="161" t="s">
        <v>443</v>
      </c>
    </row>
    <row r="19" spans="1:12" s="20" customFormat="1" ht="19.5" customHeight="1" x14ac:dyDescent="0.25">
      <c r="A19" s="247"/>
      <c r="C19" s="21"/>
      <c r="D19" s="138"/>
      <c r="E19" s="139"/>
      <c r="F19" s="21"/>
      <c r="G19" s="161"/>
      <c r="H19" s="161"/>
      <c r="I19" s="161" t="s">
        <v>765</v>
      </c>
      <c r="J19" s="161" t="s">
        <v>765</v>
      </c>
      <c r="K19" s="161">
        <v>55555555</v>
      </c>
      <c r="L19" s="161" t="s">
        <v>528</v>
      </c>
    </row>
    <row r="20" spans="1:12" s="20" customFormat="1" ht="19.5" customHeight="1" x14ac:dyDescent="0.25">
      <c r="A20" s="247"/>
      <c r="C20" s="21"/>
      <c r="D20" s="138"/>
      <c r="E20" s="139"/>
      <c r="F20" s="21"/>
      <c r="G20" s="161"/>
      <c r="H20" s="161"/>
      <c r="I20" s="161" t="s">
        <v>666</v>
      </c>
      <c r="J20" s="161" t="s">
        <v>666</v>
      </c>
      <c r="K20" s="161">
        <v>66666666</v>
      </c>
      <c r="L20" s="161" t="s">
        <v>532</v>
      </c>
    </row>
    <row r="21" spans="1:12" s="20" customFormat="1" ht="19.5" customHeight="1" x14ac:dyDescent="0.25">
      <c r="A21" s="247"/>
      <c r="C21" s="21"/>
      <c r="D21" s="138"/>
      <c r="E21" s="139"/>
      <c r="F21" s="21"/>
      <c r="G21" s="161"/>
      <c r="H21" s="161"/>
      <c r="I21" s="161" t="s">
        <v>668</v>
      </c>
      <c r="J21" s="161" t="s">
        <v>668</v>
      </c>
      <c r="K21" s="161">
        <v>77777777</v>
      </c>
      <c r="L21" s="161" t="s">
        <v>442</v>
      </c>
    </row>
    <row r="22" spans="1:12" s="20" customFormat="1" ht="19.5" customHeight="1" x14ac:dyDescent="0.25">
      <c r="A22" s="247"/>
      <c r="C22" s="21"/>
      <c r="D22" s="138"/>
      <c r="E22" s="139"/>
      <c r="F22" s="21"/>
      <c r="G22" s="161"/>
      <c r="H22" s="161"/>
      <c r="I22" s="161" t="s">
        <v>669</v>
      </c>
      <c r="J22" s="161" t="s">
        <v>669</v>
      </c>
      <c r="K22" s="161"/>
      <c r="L22" s="161"/>
    </row>
    <row r="23" spans="1:12" s="20" customFormat="1" ht="19.5" customHeight="1" x14ac:dyDescent="0.25">
      <c r="A23" s="247"/>
      <c r="C23" s="21"/>
      <c r="D23" s="138"/>
      <c r="E23" s="139"/>
      <c r="F23" s="21"/>
      <c r="G23" s="161"/>
      <c r="H23" s="161"/>
      <c r="I23" s="161" t="s">
        <v>670</v>
      </c>
      <c r="J23" s="161" t="s">
        <v>670</v>
      </c>
      <c r="K23" s="161"/>
      <c r="L23" s="161"/>
    </row>
    <row r="24" spans="1:12" s="20" customFormat="1" ht="19.5" customHeight="1" x14ac:dyDescent="0.25">
      <c r="A24" s="247"/>
      <c r="C24" s="21"/>
      <c r="D24" s="138"/>
      <c r="E24" s="139"/>
      <c r="F24" s="21"/>
      <c r="G24" s="161"/>
      <c r="H24" s="161"/>
      <c r="I24" s="161">
        <v>14489</v>
      </c>
      <c r="J24" s="161">
        <v>14489</v>
      </c>
      <c r="K24" s="161"/>
      <c r="L24" s="161"/>
    </row>
    <row r="25" spans="1:12" s="20" customFormat="1" ht="19.5" customHeight="1" x14ac:dyDescent="0.25">
      <c r="A25" s="247"/>
      <c r="C25" s="21"/>
      <c r="D25" s="138"/>
      <c r="E25" s="139"/>
      <c r="F25" s="21"/>
      <c r="G25" s="161"/>
      <c r="H25" s="161"/>
      <c r="I25" s="161" t="s">
        <v>676</v>
      </c>
      <c r="J25" s="161" t="s">
        <v>676</v>
      </c>
      <c r="K25" s="161"/>
      <c r="L25" s="161"/>
    </row>
    <row r="26" spans="1:12" s="20" customFormat="1" ht="19.5" customHeight="1" x14ac:dyDescent="0.25">
      <c r="A26" s="247"/>
      <c r="C26" s="21"/>
      <c r="D26" s="138"/>
      <c r="E26" s="139"/>
      <c r="F26" s="21"/>
      <c r="G26" s="161"/>
      <c r="H26" s="161"/>
      <c r="I26" s="161">
        <v>14527</v>
      </c>
      <c r="J26" s="161">
        <v>14527</v>
      </c>
      <c r="K26" s="161"/>
      <c r="L26" s="161"/>
    </row>
    <row r="27" spans="1:12" s="20" customFormat="1" ht="19.5" customHeight="1" x14ac:dyDescent="0.25">
      <c r="A27" s="247"/>
      <c r="C27" s="21"/>
      <c r="D27" s="138"/>
      <c r="E27" s="139"/>
      <c r="F27" s="21"/>
      <c r="G27" s="161"/>
      <c r="H27" s="161"/>
      <c r="I27" s="161" t="s">
        <v>690</v>
      </c>
      <c r="J27" s="161" t="s">
        <v>690</v>
      </c>
      <c r="K27" s="161"/>
      <c r="L27" s="161"/>
    </row>
    <row r="28" spans="1:12" s="20" customFormat="1" ht="19.5" customHeight="1" x14ac:dyDescent="0.25">
      <c r="A28" s="247"/>
      <c r="C28" s="21"/>
      <c r="D28" s="138"/>
      <c r="E28" s="139"/>
      <c r="F28" s="21"/>
      <c r="G28" s="161"/>
      <c r="H28" s="161"/>
      <c r="I28" s="161" t="s">
        <v>766</v>
      </c>
      <c r="J28" s="161" t="s">
        <v>766</v>
      </c>
      <c r="K28" s="161"/>
      <c r="L28" s="161"/>
    </row>
    <row r="29" spans="1:12" s="20" customFormat="1" ht="19.5" customHeight="1" x14ac:dyDescent="0.25">
      <c r="A29" s="247"/>
      <c r="C29" s="21"/>
      <c r="D29" s="138"/>
      <c r="E29" s="139"/>
      <c r="F29" s="21"/>
      <c r="G29" s="161"/>
      <c r="H29" s="161"/>
      <c r="I29" s="161" t="s">
        <v>767</v>
      </c>
      <c r="J29" s="161" t="s">
        <v>767</v>
      </c>
      <c r="K29" s="161"/>
      <c r="L29" s="161"/>
    </row>
    <row r="30" spans="1:12" s="20" customFormat="1" ht="19.5" customHeight="1" x14ac:dyDescent="0.25">
      <c r="A30" s="247"/>
      <c r="C30" s="21"/>
      <c r="D30" s="138"/>
      <c r="E30" s="139"/>
      <c r="F30" s="21"/>
      <c r="G30" s="161"/>
      <c r="H30" s="161"/>
      <c r="I30" s="161" t="s">
        <v>768</v>
      </c>
      <c r="J30" s="161" t="s">
        <v>768</v>
      </c>
      <c r="K30" s="161"/>
      <c r="L30" s="161"/>
    </row>
    <row r="31" spans="1:12" s="20" customFormat="1" ht="19.5" customHeight="1" x14ac:dyDescent="0.25">
      <c r="A31" s="247"/>
      <c r="C31" s="21"/>
      <c r="D31" s="138"/>
      <c r="E31" s="139"/>
      <c r="F31" s="21"/>
      <c r="G31" s="161"/>
      <c r="H31" s="161"/>
      <c r="I31" s="161" t="s">
        <v>769</v>
      </c>
      <c r="J31" s="161" t="s">
        <v>769</v>
      </c>
      <c r="K31" s="161"/>
      <c r="L31" s="161"/>
    </row>
    <row r="32" spans="1:12" s="20" customFormat="1" ht="19.5" customHeight="1" x14ac:dyDescent="0.25">
      <c r="A32" s="247"/>
      <c r="C32" s="21"/>
      <c r="D32" s="138"/>
      <c r="E32" s="139"/>
      <c r="F32" s="21"/>
      <c r="G32" s="161"/>
      <c r="H32" s="161"/>
      <c r="I32" s="161" t="s">
        <v>770</v>
      </c>
      <c r="J32" s="161" t="s">
        <v>770</v>
      </c>
      <c r="K32" s="161"/>
      <c r="L32" s="161"/>
    </row>
    <row r="33" spans="1:12" s="20" customFormat="1" ht="19.5" customHeight="1" x14ac:dyDescent="0.25">
      <c r="A33" s="247"/>
      <c r="C33" s="21"/>
      <c r="D33" s="138"/>
      <c r="E33" s="139"/>
      <c r="F33" s="21"/>
      <c r="G33" s="161"/>
      <c r="H33" s="161"/>
      <c r="I33" s="161" t="s">
        <v>771</v>
      </c>
      <c r="J33" s="161" t="s">
        <v>771</v>
      </c>
      <c r="K33" s="161"/>
      <c r="L33" s="161"/>
    </row>
    <row r="34" spans="1:12" s="20" customFormat="1" ht="19.5" customHeight="1" x14ac:dyDescent="0.25">
      <c r="A34" s="247"/>
      <c r="C34" s="21"/>
      <c r="D34" s="138"/>
      <c r="E34" s="139"/>
      <c r="F34" s="21"/>
      <c r="G34" s="161"/>
      <c r="H34" s="161"/>
      <c r="I34" s="161" t="s">
        <v>673</v>
      </c>
      <c r="J34" s="161" t="s">
        <v>673</v>
      </c>
      <c r="K34" s="161"/>
      <c r="L34" s="161"/>
    </row>
    <row r="35" spans="1:12" s="20" customFormat="1" ht="19.5" customHeight="1" x14ac:dyDescent="0.25">
      <c r="A35" s="247"/>
      <c r="C35" s="21"/>
      <c r="D35" s="138"/>
      <c r="E35" s="139"/>
      <c r="F35" s="21"/>
      <c r="G35" s="161"/>
      <c r="H35" s="161"/>
      <c r="I35" s="161">
        <v>14533</v>
      </c>
      <c r="J35" s="161">
        <v>14533</v>
      </c>
      <c r="K35" s="161"/>
      <c r="L35" s="161"/>
    </row>
    <row r="36" spans="1:12" s="20" customFormat="1" ht="19.5" customHeight="1" x14ac:dyDescent="0.25">
      <c r="A36" s="247"/>
      <c r="C36" s="21"/>
      <c r="D36" s="138"/>
      <c r="E36" s="139"/>
      <c r="F36" s="21"/>
      <c r="G36" s="161"/>
      <c r="H36" s="161"/>
      <c r="I36" s="161">
        <v>14538</v>
      </c>
      <c r="J36" s="161">
        <v>14538</v>
      </c>
      <c r="K36" s="161"/>
      <c r="L36" s="161"/>
    </row>
    <row r="37" spans="1:12" s="20" customFormat="1" ht="19.5" customHeight="1" x14ac:dyDescent="0.25">
      <c r="A37" s="247"/>
      <c r="C37" s="21"/>
      <c r="D37" s="138"/>
      <c r="E37" s="139"/>
      <c r="F37" s="21"/>
      <c r="G37" s="161"/>
      <c r="H37" s="161"/>
      <c r="I37" s="161">
        <v>14537</v>
      </c>
      <c r="J37" s="161">
        <v>14537</v>
      </c>
      <c r="K37" s="161"/>
      <c r="L37" s="161"/>
    </row>
    <row r="38" spans="1:12" s="20" customFormat="1" ht="19.5" customHeight="1" x14ac:dyDescent="0.25">
      <c r="A38" s="247"/>
      <c r="C38" s="21"/>
      <c r="D38" s="138"/>
      <c r="E38" s="139"/>
      <c r="F38" s="21"/>
      <c r="G38" s="161"/>
      <c r="H38" s="161"/>
      <c r="I38" s="161" t="s">
        <v>772</v>
      </c>
      <c r="J38" s="161" t="s">
        <v>772</v>
      </c>
      <c r="K38" s="161"/>
      <c r="L38" s="161"/>
    </row>
    <row r="39" spans="1:12" s="20" customFormat="1" ht="19.5" customHeight="1" x14ac:dyDescent="0.25">
      <c r="A39" s="247"/>
      <c r="C39" s="21"/>
      <c r="D39" s="138"/>
      <c r="E39" s="139"/>
      <c r="F39" s="21"/>
      <c r="G39" s="161"/>
      <c r="H39" s="161"/>
      <c r="I39" s="161" t="s">
        <v>773</v>
      </c>
      <c r="J39" s="161" t="s">
        <v>773</v>
      </c>
      <c r="K39" s="161"/>
      <c r="L39" s="161"/>
    </row>
    <row r="40" spans="1:12" s="20" customFormat="1" ht="19.5" customHeight="1" x14ac:dyDescent="0.25">
      <c r="A40" s="247"/>
      <c r="C40" s="21"/>
      <c r="D40" s="138"/>
      <c r="E40" s="139"/>
      <c r="F40" s="21"/>
      <c r="G40" s="161"/>
      <c r="H40" s="161"/>
      <c r="I40" s="161" t="s">
        <v>774</v>
      </c>
      <c r="J40" s="161" t="s">
        <v>774</v>
      </c>
      <c r="K40" s="161"/>
      <c r="L40" s="161"/>
    </row>
    <row r="41" spans="1:12" s="20" customFormat="1" ht="19.5" customHeight="1" x14ac:dyDescent="0.25">
      <c r="A41" s="247"/>
      <c r="C41" s="21"/>
      <c r="D41" s="138"/>
      <c r="E41" s="139"/>
      <c r="F41" s="21"/>
      <c r="G41" s="161"/>
      <c r="H41" s="161"/>
      <c r="I41" s="161" t="s">
        <v>775</v>
      </c>
      <c r="J41" s="161" t="s">
        <v>775</v>
      </c>
      <c r="K41" s="161"/>
      <c r="L41" s="161"/>
    </row>
    <row r="42" spans="1:12" s="20" customFormat="1" ht="19.5" customHeight="1" x14ac:dyDescent="0.25">
      <c r="A42" s="247"/>
      <c r="C42" s="21"/>
      <c r="D42" s="138"/>
      <c r="E42" s="139"/>
      <c r="F42" s="21"/>
      <c r="G42" s="161"/>
      <c r="H42" s="161"/>
      <c r="I42" s="161" t="s">
        <v>664</v>
      </c>
      <c r="J42" s="161" t="s">
        <v>664</v>
      </c>
      <c r="K42" s="161"/>
      <c r="L42" s="161"/>
    </row>
    <row r="43" spans="1:12" s="20" customFormat="1" ht="19.5" customHeight="1" x14ac:dyDescent="0.25">
      <c r="A43" s="247"/>
      <c r="C43" s="21"/>
      <c r="D43" s="138"/>
      <c r="E43" s="139"/>
      <c r="F43" s="21"/>
      <c r="G43" s="161"/>
      <c r="H43" s="161"/>
      <c r="I43" s="161" t="s">
        <v>665</v>
      </c>
      <c r="J43" s="161" t="s">
        <v>665</v>
      </c>
      <c r="K43" s="161"/>
      <c r="L43" s="161"/>
    </row>
    <row r="44" spans="1:12" s="20" customFormat="1" ht="19.5" customHeight="1" x14ac:dyDescent="0.25">
      <c r="A44" s="247"/>
      <c r="C44" s="21"/>
      <c r="D44" s="138"/>
      <c r="E44" s="139"/>
      <c r="F44" s="21"/>
      <c r="G44" s="161"/>
      <c r="H44" s="161"/>
      <c r="I44" s="161" t="s">
        <v>667</v>
      </c>
      <c r="J44" s="161" t="s">
        <v>667</v>
      </c>
      <c r="K44" s="161"/>
      <c r="L44" s="161"/>
    </row>
    <row r="45" spans="1:12" s="20" customFormat="1" ht="19.5" customHeight="1" x14ac:dyDescent="0.25">
      <c r="A45" s="247"/>
      <c r="C45" s="21"/>
      <c r="D45" s="138"/>
      <c r="E45" s="139"/>
      <c r="F45" s="21"/>
      <c r="G45" s="161"/>
      <c r="H45" s="161"/>
      <c r="I45" s="161" t="s">
        <v>671</v>
      </c>
      <c r="J45" s="161" t="s">
        <v>671</v>
      </c>
      <c r="K45" s="161"/>
      <c r="L45" s="161"/>
    </row>
    <row r="46" spans="1:12" s="20" customFormat="1" ht="19.5" customHeight="1" x14ac:dyDescent="0.25">
      <c r="A46" s="247"/>
      <c r="C46" s="21"/>
      <c r="D46" s="138"/>
      <c r="E46" s="139"/>
      <c r="F46" s="21"/>
      <c r="G46" s="161"/>
      <c r="H46" s="161"/>
      <c r="I46" s="161" t="s">
        <v>672</v>
      </c>
      <c r="J46" s="161" t="s">
        <v>672</v>
      </c>
      <c r="K46" s="161"/>
      <c r="L46" s="161"/>
    </row>
    <row r="47" spans="1:12" s="20" customFormat="1" ht="19.5" customHeight="1" x14ac:dyDescent="0.25">
      <c r="A47" s="247"/>
      <c r="C47" s="21"/>
      <c r="D47" s="138"/>
      <c r="E47" s="139"/>
      <c r="F47" s="21"/>
      <c r="G47" s="161"/>
      <c r="H47" s="161"/>
      <c r="I47" s="161">
        <v>14540</v>
      </c>
      <c r="J47" s="161">
        <v>14540</v>
      </c>
      <c r="K47" s="161"/>
      <c r="L47" s="161"/>
    </row>
    <row r="48" spans="1:12" s="20" customFormat="1" ht="19.5" customHeight="1" x14ac:dyDescent="0.25">
      <c r="A48" s="247"/>
      <c r="C48" s="21"/>
      <c r="D48" s="138"/>
      <c r="E48" s="139"/>
      <c r="F48" s="21"/>
      <c r="G48" s="161"/>
      <c r="H48" s="161"/>
      <c r="I48" s="161" t="s">
        <v>677</v>
      </c>
      <c r="J48" s="161" t="s">
        <v>677</v>
      </c>
      <c r="K48" s="161"/>
      <c r="L48" s="161"/>
    </row>
    <row r="49" spans="1:12" s="20" customFormat="1" ht="19.5" customHeight="1" x14ac:dyDescent="0.25">
      <c r="A49" s="247"/>
      <c r="C49" s="21"/>
      <c r="D49" s="138"/>
      <c r="E49" s="139"/>
      <c r="F49" s="21"/>
      <c r="G49" s="161"/>
      <c r="H49" s="161"/>
      <c r="I49" s="161" t="s">
        <v>678</v>
      </c>
      <c r="J49" s="161" t="s">
        <v>678</v>
      </c>
      <c r="K49" s="161"/>
      <c r="L49" s="161"/>
    </row>
    <row r="50" spans="1:12" s="20" customFormat="1" ht="19.5" customHeight="1" x14ac:dyDescent="0.25">
      <c r="A50" s="247"/>
      <c r="C50" s="21"/>
      <c r="D50" s="138"/>
      <c r="E50" s="139"/>
      <c r="F50" s="21"/>
      <c r="G50" s="161"/>
      <c r="H50" s="161"/>
      <c r="I50" s="161">
        <v>14528</v>
      </c>
      <c r="J50" s="161">
        <v>14528</v>
      </c>
      <c r="K50" s="161"/>
      <c r="L50" s="161"/>
    </row>
    <row r="51" spans="1:12" s="20" customFormat="1" ht="19.5" customHeight="1" x14ac:dyDescent="0.25">
      <c r="A51" s="247"/>
      <c r="C51" s="21"/>
      <c r="D51" s="138"/>
      <c r="E51" s="139"/>
      <c r="F51" s="21"/>
      <c r="G51" s="161"/>
      <c r="H51" s="161"/>
      <c r="I51" s="161">
        <v>14531</v>
      </c>
      <c r="J51" s="161">
        <v>14531</v>
      </c>
      <c r="K51" s="161"/>
      <c r="L51" s="161"/>
    </row>
    <row r="52" spans="1:12" s="20" customFormat="1" ht="19.5" customHeight="1" x14ac:dyDescent="0.25">
      <c r="A52" s="247"/>
      <c r="C52" s="21"/>
      <c r="D52" s="138"/>
      <c r="E52" s="139"/>
      <c r="F52" s="21"/>
      <c r="G52" s="161"/>
      <c r="H52" s="161"/>
      <c r="I52" s="161">
        <v>14534</v>
      </c>
      <c r="J52" s="161">
        <v>14534</v>
      </c>
      <c r="K52" s="161"/>
      <c r="L52" s="161"/>
    </row>
    <row r="53" spans="1:12" s="20" customFormat="1" ht="19.5" customHeight="1" x14ac:dyDescent="0.25">
      <c r="A53" s="247"/>
      <c r="C53" s="21"/>
      <c r="D53" s="138"/>
      <c r="E53" s="139"/>
      <c r="F53" s="21"/>
      <c r="G53" s="161"/>
      <c r="H53" s="161"/>
      <c r="I53" s="161">
        <v>14544</v>
      </c>
      <c r="J53" s="161">
        <v>14544</v>
      </c>
      <c r="K53" s="161"/>
      <c r="L53" s="161"/>
    </row>
    <row r="54" spans="1:12" s="20" customFormat="1" ht="19.5" customHeight="1" x14ac:dyDescent="0.25">
      <c r="A54" s="247"/>
      <c r="C54" s="21"/>
      <c r="D54" s="138"/>
      <c r="E54" s="139"/>
      <c r="F54" s="21"/>
      <c r="G54" s="161"/>
      <c r="H54" s="161"/>
      <c r="I54" s="161" t="s">
        <v>679</v>
      </c>
      <c r="J54" s="161" t="s">
        <v>679</v>
      </c>
      <c r="K54" s="161"/>
      <c r="L54" s="161"/>
    </row>
    <row r="55" spans="1:12" s="20" customFormat="1" ht="19.5" customHeight="1" x14ac:dyDescent="0.25">
      <c r="A55" s="247"/>
      <c r="C55" s="21"/>
      <c r="D55" s="138"/>
      <c r="E55" s="139"/>
      <c r="F55" s="21"/>
      <c r="G55" s="161"/>
      <c r="H55" s="161"/>
      <c r="I55" s="161">
        <v>14467</v>
      </c>
      <c r="J55" s="161">
        <v>14467</v>
      </c>
      <c r="K55" s="161"/>
      <c r="L55" s="161"/>
    </row>
    <row r="56" spans="1:12" s="20" customFormat="1" ht="19.5" customHeight="1" x14ac:dyDescent="0.25">
      <c r="A56" s="247"/>
      <c r="C56" s="21"/>
      <c r="D56" s="138"/>
      <c r="E56" s="139"/>
      <c r="F56" s="21"/>
      <c r="G56" s="161"/>
      <c r="H56" s="161"/>
      <c r="I56" s="161" t="s">
        <v>680</v>
      </c>
      <c r="J56" s="161" t="s">
        <v>680</v>
      </c>
      <c r="K56" s="161"/>
      <c r="L56" s="161"/>
    </row>
    <row r="57" spans="1:12" s="20" customFormat="1" ht="19.5" customHeight="1" x14ac:dyDescent="0.25">
      <c r="A57" s="247"/>
      <c r="C57" s="21"/>
      <c r="D57" s="138"/>
      <c r="E57" s="139"/>
      <c r="F57" s="21"/>
      <c r="G57" s="161"/>
      <c r="H57" s="161"/>
      <c r="I57" s="161" t="s">
        <v>776</v>
      </c>
      <c r="J57" s="161" t="s">
        <v>776</v>
      </c>
      <c r="K57" s="161"/>
      <c r="L57" s="161"/>
    </row>
    <row r="58" spans="1:12" s="20" customFormat="1" ht="19.5" customHeight="1" x14ac:dyDescent="0.25">
      <c r="A58" s="247"/>
      <c r="C58" s="21"/>
      <c r="D58" s="138"/>
      <c r="E58" s="139"/>
      <c r="F58" s="21"/>
      <c r="G58" s="161"/>
      <c r="H58" s="161"/>
      <c r="I58" s="161" t="s">
        <v>777</v>
      </c>
      <c r="J58" s="161" t="s">
        <v>777</v>
      </c>
      <c r="K58" s="161"/>
      <c r="L58" s="161"/>
    </row>
    <row r="59" spans="1:12" s="20" customFormat="1" ht="19.5" customHeight="1" x14ac:dyDescent="0.25">
      <c r="A59" s="247"/>
      <c r="C59" s="21"/>
      <c r="D59" s="138"/>
      <c r="E59" s="139"/>
      <c r="F59" s="21"/>
      <c r="G59" s="161"/>
      <c r="H59" s="161"/>
      <c r="I59" s="161" t="s">
        <v>778</v>
      </c>
      <c r="J59" s="161" t="s">
        <v>778</v>
      </c>
      <c r="K59" s="161"/>
      <c r="L59" s="161"/>
    </row>
    <row r="60" spans="1:12" s="20" customFormat="1" ht="19.5" customHeight="1" x14ac:dyDescent="0.25">
      <c r="A60" s="247"/>
      <c r="C60" s="21"/>
      <c r="D60" s="138"/>
      <c r="E60" s="139"/>
      <c r="F60" s="21"/>
      <c r="G60" s="161"/>
      <c r="H60" s="161"/>
      <c r="I60" s="161" t="s">
        <v>779</v>
      </c>
      <c r="J60" s="161" t="s">
        <v>779</v>
      </c>
      <c r="K60" s="161"/>
      <c r="L60" s="161"/>
    </row>
    <row r="61" spans="1:12" s="20" customFormat="1" ht="19.5" customHeight="1" x14ac:dyDescent="0.25">
      <c r="A61" s="247"/>
      <c r="C61" s="21"/>
      <c r="D61" s="138"/>
      <c r="E61" s="139"/>
      <c r="F61" s="21"/>
      <c r="G61" s="161"/>
      <c r="H61" s="161"/>
      <c r="I61" s="161" t="s">
        <v>780</v>
      </c>
      <c r="J61" s="161" t="s">
        <v>780</v>
      </c>
      <c r="K61" s="161"/>
      <c r="L61" s="161"/>
    </row>
    <row r="62" spans="1:12" s="20" customFormat="1" ht="19.5" customHeight="1" x14ac:dyDescent="0.25">
      <c r="A62" s="247"/>
      <c r="C62" s="21"/>
      <c r="D62" s="138"/>
      <c r="E62" s="139"/>
      <c r="F62" s="21"/>
      <c r="G62" s="161"/>
      <c r="H62" s="161"/>
      <c r="I62" s="161" t="s">
        <v>781</v>
      </c>
      <c r="J62" s="161" t="s">
        <v>781</v>
      </c>
      <c r="K62" s="161"/>
      <c r="L62" s="161"/>
    </row>
    <row r="63" spans="1:12" s="20" customFormat="1" ht="19.5" customHeight="1" x14ac:dyDescent="0.25">
      <c r="A63" s="247"/>
      <c r="C63" s="21"/>
      <c r="D63" s="138"/>
      <c r="E63" s="139"/>
      <c r="F63" s="21"/>
      <c r="G63" s="161"/>
      <c r="H63" s="161"/>
      <c r="I63" s="161" t="s">
        <v>782</v>
      </c>
      <c r="J63" s="161" t="s">
        <v>782</v>
      </c>
      <c r="K63" s="161"/>
      <c r="L63" s="161"/>
    </row>
    <row r="64" spans="1:12" s="20" customFormat="1" ht="19.5" customHeight="1" x14ac:dyDescent="0.25">
      <c r="A64" s="247"/>
      <c r="C64" s="21"/>
      <c r="D64" s="138"/>
      <c r="E64" s="139"/>
      <c r="F64" s="21"/>
      <c r="G64" s="161"/>
      <c r="H64" s="161"/>
      <c r="I64" s="161">
        <v>20404</v>
      </c>
      <c r="J64" s="161">
        <v>20404</v>
      </c>
      <c r="K64" s="161"/>
      <c r="L64" s="161"/>
    </row>
    <row r="65" spans="1:12" s="20" customFormat="1" ht="19.5" customHeight="1" x14ac:dyDescent="0.25">
      <c r="A65" s="247"/>
      <c r="C65" s="21"/>
      <c r="D65" s="138"/>
      <c r="E65" s="139"/>
      <c r="F65" s="21"/>
      <c r="G65" s="161"/>
      <c r="H65" s="161"/>
      <c r="I65" s="161">
        <v>775091</v>
      </c>
      <c r="J65" s="161">
        <v>775091</v>
      </c>
      <c r="K65" s="161"/>
      <c r="L65" s="161"/>
    </row>
    <row r="66" spans="1:12" s="20" customFormat="1" ht="19.5" customHeight="1" x14ac:dyDescent="0.25">
      <c r="A66" s="247"/>
      <c r="C66" s="21"/>
      <c r="D66" s="138"/>
      <c r="E66" s="139"/>
      <c r="F66" s="21"/>
      <c r="G66" s="161"/>
      <c r="H66" s="161"/>
      <c r="I66" s="161">
        <v>14650</v>
      </c>
      <c r="J66" s="161">
        <v>14650</v>
      </c>
      <c r="K66" s="161"/>
      <c r="L66" s="161"/>
    </row>
    <row r="67" spans="1:12" s="20" customFormat="1" ht="19.5" customHeight="1" x14ac:dyDescent="0.25">
      <c r="A67" s="247"/>
      <c r="C67" s="21"/>
      <c r="D67" s="138"/>
      <c r="E67" s="139"/>
      <c r="F67" s="21"/>
      <c r="G67" s="161"/>
      <c r="H67" s="161"/>
      <c r="I67" s="161" t="s">
        <v>674</v>
      </c>
      <c r="J67" s="161" t="s">
        <v>674</v>
      </c>
      <c r="K67" s="161"/>
      <c r="L67" s="161"/>
    </row>
    <row r="68" spans="1:12" s="20" customFormat="1" ht="19.5" customHeight="1" x14ac:dyDescent="0.25">
      <c r="A68" s="247"/>
      <c r="C68" s="21"/>
      <c r="D68" s="138"/>
      <c r="E68" s="139"/>
      <c r="F68" s="21"/>
      <c r="G68" s="161"/>
      <c r="H68" s="161"/>
      <c r="I68" s="161" t="s">
        <v>683</v>
      </c>
      <c r="J68" s="161" t="s">
        <v>683</v>
      </c>
      <c r="K68" s="161"/>
      <c r="L68" s="161"/>
    </row>
    <row r="69" spans="1:12" s="20" customFormat="1" ht="19.5" customHeight="1" x14ac:dyDescent="0.25">
      <c r="A69" s="247"/>
      <c r="C69" s="21"/>
      <c r="D69" s="138"/>
      <c r="E69" s="139"/>
      <c r="F69" s="21"/>
      <c r="G69" s="161"/>
      <c r="H69" s="161"/>
      <c r="I69" s="161" t="s">
        <v>783</v>
      </c>
      <c r="J69" s="161" t="s">
        <v>783</v>
      </c>
      <c r="K69" s="161"/>
      <c r="L69" s="161"/>
    </row>
    <row r="70" spans="1:12" s="20" customFormat="1" ht="19.5" customHeight="1" x14ac:dyDescent="0.25">
      <c r="A70" s="247"/>
      <c r="C70" s="21"/>
      <c r="D70" s="138"/>
      <c r="E70" s="139"/>
      <c r="F70" s="21"/>
      <c r="G70" s="161"/>
      <c r="H70" s="161"/>
      <c r="I70" s="161" t="s">
        <v>784</v>
      </c>
      <c r="J70" s="161" t="s">
        <v>784</v>
      </c>
      <c r="K70" s="161"/>
      <c r="L70" s="161"/>
    </row>
    <row r="71" spans="1:12" s="20" customFormat="1" ht="19.5" customHeight="1" x14ac:dyDescent="0.25">
      <c r="A71" s="247"/>
      <c r="C71" s="21"/>
      <c r="D71" s="138"/>
      <c r="E71" s="139"/>
      <c r="F71" s="21"/>
      <c r="G71" s="161"/>
      <c r="H71" s="161"/>
      <c r="I71" s="161" t="s">
        <v>785</v>
      </c>
      <c r="J71" s="161" t="s">
        <v>785</v>
      </c>
      <c r="K71" s="161"/>
      <c r="L71" s="161"/>
    </row>
    <row r="72" spans="1:12" s="20" customFormat="1" ht="19.5" customHeight="1" x14ac:dyDescent="0.25">
      <c r="A72" s="247"/>
      <c r="C72" s="21"/>
      <c r="D72" s="138"/>
      <c r="E72" s="139"/>
      <c r="F72" s="21"/>
      <c r="G72" s="161"/>
      <c r="H72" s="161"/>
      <c r="I72" s="161" t="s">
        <v>786</v>
      </c>
      <c r="J72" s="161" t="s">
        <v>786</v>
      </c>
      <c r="K72" s="161"/>
      <c r="L72" s="161"/>
    </row>
    <row r="73" spans="1:12" s="20" customFormat="1" ht="19.5" customHeight="1" x14ac:dyDescent="0.25">
      <c r="A73" s="247"/>
      <c r="C73" s="21"/>
      <c r="D73" s="138"/>
      <c r="E73" s="139"/>
      <c r="F73" s="21"/>
      <c r="G73" s="161"/>
      <c r="H73" s="161"/>
      <c r="I73" s="161" t="s">
        <v>787</v>
      </c>
      <c r="J73" s="161" t="s">
        <v>787</v>
      </c>
      <c r="K73" s="161"/>
      <c r="L73" s="161"/>
    </row>
    <row r="74" spans="1:12" s="20" customFormat="1" ht="19.5" customHeight="1" x14ac:dyDescent="0.25">
      <c r="A74" s="247"/>
      <c r="C74" s="21"/>
      <c r="D74" s="138"/>
      <c r="E74" s="139"/>
      <c r="F74" s="21"/>
      <c r="G74" s="161"/>
      <c r="H74" s="161"/>
      <c r="I74" s="161" t="s">
        <v>788</v>
      </c>
      <c r="J74" s="161" t="s">
        <v>788</v>
      </c>
      <c r="K74" s="161"/>
      <c r="L74" s="161"/>
    </row>
    <row r="75" spans="1:12" s="20" customFormat="1" ht="19.5" customHeight="1" x14ac:dyDescent="0.25">
      <c r="A75" s="247"/>
      <c r="C75" s="21"/>
      <c r="D75" s="138"/>
      <c r="E75" s="139"/>
      <c r="F75" s="21"/>
      <c r="G75" s="161"/>
      <c r="H75" s="161"/>
      <c r="I75" s="161" t="s">
        <v>789</v>
      </c>
      <c r="J75" s="161" t="s">
        <v>789</v>
      </c>
      <c r="K75" s="161"/>
      <c r="L75" s="161"/>
    </row>
    <row r="76" spans="1:12" s="20" customFormat="1" ht="19.5" customHeight="1" x14ac:dyDescent="0.25">
      <c r="A76" s="247"/>
      <c r="C76" s="21"/>
      <c r="D76" s="138"/>
      <c r="E76" s="139"/>
      <c r="F76" s="21"/>
      <c r="G76" s="161"/>
      <c r="H76" s="161"/>
      <c r="I76" s="161" t="s">
        <v>790</v>
      </c>
      <c r="J76" s="161" t="s">
        <v>790</v>
      </c>
      <c r="K76" s="161"/>
      <c r="L76" s="161"/>
    </row>
    <row r="77" spans="1:12" s="20" customFormat="1" ht="19.5" customHeight="1" x14ac:dyDescent="0.25">
      <c r="A77" s="247"/>
      <c r="C77" s="21"/>
      <c r="D77" s="138"/>
      <c r="E77" s="139"/>
      <c r="F77" s="21"/>
      <c r="G77" s="161"/>
      <c r="H77" s="161"/>
      <c r="I77" s="161" t="s">
        <v>791</v>
      </c>
      <c r="J77" s="161" t="s">
        <v>791</v>
      </c>
      <c r="K77" s="161"/>
      <c r="L77" s="161"/>
    </row>
    <row r="78" spans="1:12" s="20" customFormat="1" ht="19.5" customHeight="1" x14ac:dyDescent="0.25">
      <c r="A78" s="247"/>
      <c r="C78" s="21"/>
      <c r="D78" s="138"/>
      <c r="E78" s="139"/>
      <c r="F78" s="21"/>
      <c r="G78" s="161"/>
      <c r="H78" s="161"/>
      <c r="I78" s="161" t="s">
        <v>792</v>
      </c>
      <c r="J78" s="161" t="s">
        <v>792</v>
      </c>
      <c r="K78" s="161"/>
      <c r="L78" s="161"/>
    </row>
    <row r="79" spans="1:12" s="20" customFormat="1" ht="19.5" customHeight="1" x14ac:dyDescent="0.25">
      <c r="A79" s="247"/>
      <c r="C79" s="21"/>
      <c r="D79" s="138"/>
      <c r="E79" s="139"/>
      <c r="F79" s="21"/>
      <c r="G79" s="161"/>
      <c r="H79" s="161"/>
      <c r="I79" s="161" t="s">
        <v>793</v>
      </c>
      <c r="J79" s="161" t="s">
        <v>793</v>
      </c>
      <c r="K79" s="161"/>
      <c r="L79" s="161"/>
    </row>
    <row r="80" spans="1:12" s="20" customFormat="1" ht="19.5" customHeight="1" x14ac:dyDescent="0.25">
      <c r="A80" s="247"/>
      <c r="C80" s="21"/>
      <c r="D80" s="138"/>
      <c r="E80" s="139"/>
      <c r="F80" s="21"/>
      <c r="G80" s="161"/>
      <c r="H80" s="161"/>
      <c r="I80" s="161">
        <v>14520</v>
      </c>
      <c r="J80" s="161">
        <v>14520</v>
      </c>
      <c r="K80" s="161"/>
      <c r="L80" s="161"/>
    </row>
    <row r="81" spans="1:12" s="20" customFormat="1" ht="19.5" customHeight="1" x14ac:dyDescent="0.25">
      <c r="A81" s="247"/>
      <c r="C81" s="21"/>
      <c r="D81" s="138"/>
      <c r="E81" s="139"/>
      <c r="F81" s="21"/>
      <c r="G81" s="161"/>
      <c r="H81" s="161"/>
      <c r="I81" s="161">
        <v>14557</v>
      </c>
      <c r="J81" s="161">
        <v>14557</v>
      </c>
      <c r="K81" s="161"/>
      <c r="L81" s="161"/>
    </row>
    <row r="82" spans="1:12" s="20" customFormat="1" ht="19.5" customHeight="1" x14ac:dyDescent="0.25">
      <c r="A82" s="247"/>
      <c r="C82" s="21"/>
      <c r="D82" s="138"/>
      <c r="E82" s="139"/>
      <c r="F82" s="21"/>
      <c r="G82" s="161"/>
      <c r="H82" s="161"/>
      <c r="I82" s="161" t="s">
        <v>681</v>
      </c>
      <c r="J82" s="161" t="s">
        <v>681</v>
      </c>
      <c r="K82" s="161"/>
      <c r="L82" s="161"/>
    </row>
    <row r="83" spans="1:12" s="20" customFormat="1" ht="19.5" customHeight="1" x14ac:dyDescent="0.25">
      <c r="A83" s="247"/>
      <c r="C83" s="21"/>
      <c r="D83" s="138"/>
      <c r="E83" s="139"/>
      <c r="F83" s="21"/>
      <c r="G83" s="161"/>
      <c r="H83" s="161"/>
      <c r="I83" s="161" t="s">
        <v>682</v>
      </c>
      <c r="J83" s="161" t="s">
        <v>682</v>
      </c>
      <c r="K83" s="161"/>
      <c r="L83" s="161"/>
    </row>
    <row r="84" spans="1:12" s="20" customFormat="1" ht="19.5" customHeight="1" x14ac:dyDescent="0.25">
      <c r="A84" s="247"/>
      <c r="C84" s="21"/>
      <c r="D84" s="138"/>
      <c r="E84" s="139"/>
      <c r="F84" s="21"/>
      <c r="G84" s="161"/>
      <c r="H84" s="161"/>
      <c r="I84" s="161">
        <v>95623</v>
      </c>
      <c r="J84" s="161">
        <v>95623</v>
      </c>
      <c r="K84" s="161"/>
      <c r="L84" s="161"/>
    </row>
    <row r="85" spans="1:12" s="20" customFormat="1" ht="19.5" customHeight="1" x14ac:dyDescent="0.25">
      <c r="A85" s="247"/>
      <c r="C85" s="21"/>
      <c r="D85" s="138"/>
      <c r="E85" s="139"/>
      <c r="F85" s="21"/>
      <c r="G85" s="161"/>
      <c r="H85" s="161"/>
      <c r="I85" s="161" t="s">
        <v>684</v>
      </c>
      <c r="J85" s="161" t="s">
        <v>684</v>
      </c>
      <c r="K85" s="161"/>
      <c r="L85" s="161"/>
    </row>
    <row r="86" spans="1:12" s="20" customFormat="1" ht="19.5" customHeight="1" x14ac:dyDescent="0.25">
      <c r="A86" s="247"/>
      <c r="C86" s="21"/>
      <c r="D86" s="138"/>
      <c r="E86" s="139"/>
      <c r="F86" s="21"/>
      <c r="G86" s="161"/>
      <c r="H86" s="161"/>
      <c r="I86" s="161" t="s">
        <v>685</v>
      </c>
      <c r="J86" s="161" t="s">
        <v>685</v>
      </c>
      <c r="K86" s="161"/>
      <c r="L86" s="161"/>
    </row>
    <row r="87" spans="1:12" s="20" customFormat="1" ht="19.5" customHeight="1" x14ac:dyDescent="0.25">
      <c r="A87" s="247"/>
      <c r="C87" s="21"/>
      <c r="D87" s="138"/>
      <c r="E87" s="139"/>
      <c r="F87" s="21"/>
      <c r="G87" s="161"/>
      <c r="H87" s="161"/>
      <c r="I87" s="161">
        <v>14552</v>
      </c>
      <c r="J87" s="161">
        <v>14552</v>
      </c>
      <c r="K87" s="161"/>
      <c r="L87" s="161"/>
    </row>
    <row r="88" spans="1:12" s="20" customFormat="1" ht="19.5" customHeight="1" x14ac:dyDescent="0.25">
      <c r="A88" s="247"/>
      <c r="C88" s="21"/>
      <c r="D88" s="138"/>
      <c r="E88" s="139"/>
      <c r="F88" s="21"/>
      <c r="G88" s="161"/>
      <c r="H88" s="161"/>
      <c r="I88" s="161">
        <v>14562</v>
      </c>
      <c r="J88" s="161">
        <v>14562</v>
      </c>
      <c r="K88" s="161"/>
      <c r="L88" s="161"/>
    </row>
    <row r="89" spans="1:12" s="20" customFormat="1" ht="19.5" customHeight="1" x14ac:dyDescent="0.25">
      <c r="A89" s="247"/>
      <c r="C89" s="21"/>
      <c r="D89" s="138"/>
      <c r="E89" s="139"/>
      <c r="F89" s="21"/>
      <c r="G89" s="161"/>
      <c r="H89" s="161"/>
      <c r="I89" s="161" t="s">
        <v>686</v>
      </c>
      <c r="J89" s="161" t="s">
        <v>686</v>
      </c>
      <c r="K89" s="161"/>
      <c r="L89" s="161"/>
    </row>
    <row r="90" spans="1:12" s="20" customFormat="1" ht="19.5" customHeight="1" x14ac:dyDescent="0.25">
      <c r="A90" s="247"/>
      <c r="C90" s="21"/>
      <c r="D90" s="138"/>
      <c r="E90" s="139"/>
      <c r="F90" s="21"/>
      <c r="G90" s="161"/>
      <c r="H90" s="161"/>
      <c r="I90" s="161">
        <v>14556</v>
      </c>
      <c r="J90" s="161">
        <v>14556</v>
      </c>
      <c r="K90" s="161"/>
      <c r="L90" s="161"/>
    </row>
    <row r="91" spans="1:12" s="20" customFormat="1" ht="19.5" customHeight="1" x14ac:dyDescent="0.25">
      <c r="A91" s="247"/>
      <c r="C91" s="21"/>
      <c r="D91" s="138"/>
      <c r="E91" s="139"/>
      <c r="F91" s="21"/>
      <c r="G91" s="161"/>
      <c r="H91" s="161"/>
      <c r="I91" s="161" t="s">
        <v>794</v>
      </c>
      <c r="J91" s="161" t="s">
        <v>794</v>
      </c>
      <c r="K91" s="161"/>
      <c r="L91" s="161"/>
    </row>
    <row r="92" spans="1:12" s="20" customFormat="1" ht="19.5" customHeight="1" x14ac:dyDescent="0.25">
      <c r="A92" s="247"/>
      <c r="C92" s="21"/>
      <c r="D92" s="138"/>
      <c r="E92" s="139"/>
      <c r="F92" s="21"/>
      <c r="G92" s="161"/>
      <c r="H92" s="161"/>
      <c r="I92" s="161" t="s">
        <v>795</v>
      </c>
      <c r="J92" s="161" t="s">
        <v>795</v>
      </c>
      <c r="K92" s="161"/>
      <c r="L92" s="161"/>
    </row>
    <row r="93" spans="1:12" s="20" customFormat="1" ht="19.5" customHeight="1" x14ac:dyDescent="0.25">
      <c r="A93" s="247"/>
      <c r="C93" s="21"/>
      <c r="D93" s="138"/>
      <c r="E93" s="139"/>
      <c r="F93" s="21"/>
      <c r="G93" s="161"/>
      <c r="H93" s="161"/>
      <c r="I93" s="161" t="s">
        <v>796</v>
      </c>
      <c r="J93" s="161" t="s">
        <v>796</v>
      </c>
      <c r="K93" s="161"/>
      <c r="L93" s="161"/>
    </row>
    <row r="94" spans="1:12" s="20" customFormat="1" ht="19.5" customHeight="1" x14ac:dyDescent="0.25">
      <c r="A94" s="247"/>
      <c r="C94" s="21"/>
      <c r="D94" s="138"/>
      <c r="E94" s="139"/>
      <c r="F94" s="21"/>
      <c r="G94" s="161"/>
      <c r="H94" s="161"/>
      <c r="I94" s="161" t="s">
        <v>797</v>
      </c>
      <c r="J94" s="161" t="s">
        <v>797</v>
      </c>
      <c r="K94" s="161"/>
      <c r="L94" s="161"/>
    </row>
    <row r="95" spans="1:12" s="20" customFormat="1" ht="19.5" customHeight="1" x14ac:dyDescent="0.25">
      <c r="A95" s="247"/>
      <c r="C95" s="21"/>
      <c r="D95" s="138"/>
      <c r="E95" s="139"/>
      <c r="F95" s="21"/>
      <c r="G95" s="161"/>
      <c r="H95" s="161"/>
      <c r="I95" s="161" t="s">
        <v>675</v>
      </c>
      <c r="J95" s="161" t="s">
        <v>675</v>
      </c>
      <c r="K95" s="161"/>
      <c r="L95" s="161"/>
    </row>
    <row r="96" spans="1:12" s="20" customFormat="1" ht="19.5" customHeight="1" x14ac:dyDescent="0.25">
      <c r="A96" s="247"/>
      <c r="C96" s="21"/>
      <c r="D96" s="138"/>
      <c r="E96" s="139"/>
      <c r="F96" s="21"/>
      <c r="G96" s="161"/>
      <c r="H96" s="161"/>
      <c r="I96" s="161">
        <v>5721</v>
      </c>
      <c r="J96" s="161">
        <v>5721</v>
      </c>
      <c r="K96" s="161"/>
      <c r="L96" s="161"/>
    </row>
    <row r="97" spans="1:12" s="20" customFormat="1" ht="19.5" customHeight="1" x14ac:dyDescent="0.25">
      <c r="A97" s="247"/>
      <c r="C97" s="21"/>
      <c r="D97" s="138"/>
      <c r="E97" s="139"/>
      <c r="F97" s="21"/>
      <c r="G97" s="161"/>
      <c r="H97" s="161"/>
      <c r="I97" s="161">
        <v>19760</v>
      </c>
      <c r="J97" s="161">
        <v>19760</v>
      </c>
      <c r="K97" s="161"/>
      <c r="L97" s="161"/>
    </row>
    <row r="98" spans="1:12" s="20" customFormat="1" ht="19.5" customHeight="1" x14ac:dyDescent="0.25">
      <c r="A98" s="247"/>
      <c r="C98" s="21"/>
      <c r="D98" s="138"/>
      <c r="E98" s="139"/>
      <c r="F98" s="21"/>
      <c r="G98" s="161"/>
      <c r="H98" s="161"/>
      <c r="I98" s="161">
        <v>14495</v>
      </c>
      <c r="J98" s="161">
        <v>14495</v>
      </c>
      <c r="K98" s="161"/>
      <c r="L98" s="161"/>
    </row>
    <row r="99" spans="1:12" s="20" customFormat="1" ht="19.5" customHeight="1" x14ac:dyDescent="0.25">
      <c r="A99" s="247"/>
      <c r="C99" s="21"/>
      <c r="D99" s="138"/>
      <c r="E99" s="139"/>
      <c r="F99" s="21"/>
      <c r="G99" s="161"/>
      <c r="H99" s="161"/>
      <c r="I99" s="161" t="s">
        <v>687</v>
      </c>
      <c r="J99" s="161" t="s">
        <v>687</v>
      </c>
      <c r="K99" s="161"/>
      <c r="L99" s="161"/>
    </row>
    <row r="100" spans="1:12" s="20" customFormat="1" ht="19.5" customHeight="1" x14ac:dyDescent="0.25">
      <c r="A100" s="247"/>
      <c r="C100" s="21"/>
      <c r="D100" s="138"/>
      <c r="E100" s="139"/>
      <c r="F100" s="21"/>
      <c r="G100" s="161"/>
      <c r="H100" s="161"/>
      <c r="I100" s="161" t="s">
        <v>688</v>
      </c>
      <c r="J100" s="161" t="s">
        <v>688</v>
      </c>
      <c r="K100" s="161"/>
      <c r="L100" s="161"/>
    </row>
    <row r="101" spans="1:12" s="20" customFormat="1" ht="19.5" customHeight="1" x14ac:dyDescent="0.25">
      <c r="A101" s="247"/>
      <c r="C101" s="21"/>
      <c r="D101" s="138"/>
      <c r="E101" s="139"/>
      <c r="F101" s="21"/>
      <c r="G101" s="161"/>
      <c r="H101" s="161"/>
      <c r="I101" s="161" t="s">
        <v>689</v>
      </c>
      <c r="J101" s="161" t="s">
        <v>689</v>
      </c>
      <c r="K101" s="161"/>
      <c r="L101" s="161"/>
    </row>
    <row r="102" spans="1:12" s="20" customFormat="1" ht="19.5" customHeight="1" x14ac:dyDescent="0.25">
      <c r="A102" s="247"/>
      <c r="C102" s="21"/>
      <c r="D102" s="138"/>
      <c r="E102" s="139"/>
      <c r="F102" s="21"/>
      <c r="G102" s="161"/>
      <c r="H102" s="161"/>
      <c r="I102" s="161" t="s">
        <v>691</v>
      </c>
      <c r="J102" s="161" t="s">
        <v>691</v>
      </c>
      <c r="K102" s="161"/>
      <c r="L102" s="161"/>
    </row>
    <row r="103" spans="1:12" s="20" customFormat="1" ht="19.5" customHeight="1" x14ac:dyDescent="0.25">
      <c r="A103" s="247"/>
      <c r="C103" s="21"/>
      <c r="D103" s="138"/>
      <c r="E103" s="139"/>
      <c r="F103" s="21"/>
      <c r="G103" s="161"/>
      <c r="H103" s="161"/>
      <c r="I103" s="161" t="s">
        <v>692</v>
      </c>
      <c r="J103" s="161" t="s">
        <v>692</v>
      </c>
      <c r="K103" s="161"/>
      <c r="L103" s="161"/>
    </row>
    <row r="104" spans="1:12" s="20" customFormat="1" ht="12" customHeight="1" x14ac:dyDescent="0.25">
      <c r="A104" s="247"/>
      <c r="D104" s="140"/>
      <c r="E104" s="140"/>
      <c r="G104" s="161"/>
      <c r="H104" s="161"/>
      <c r="I104" s="161">
        <v>995509</v>
      </c>
      <c r="J104" s="161">
        <v>995509</v>
      </c>
      <c r="K104" s="161"/>
      <c r="L104" s="161"/>
    </row>
    <row r="105" spans="1:12" s="20" customFormat="1" ht="24.75" customHeight="1" x14ac:dyDescent="0.25">
      <c r="A105" s="247"/>
      <c r="D105" s="140"/>
      <c r="E105" s="140"/>
      <c r="G105" s="161"/>
      <c r="H105" s="161"/>
      <c r="I105" s="161">
        <v>977735</v>
      </c>
      <c r="J105" s="161">
        <v>977735</v>
      </c>
      <c r="K105" s="161"/>
      <c r="L105" s="161"/>
    </row>
    <row r="106" spans="1:12" s="20" customFormat="1" ht="19.5" customHeight="1" x14ac:dyDescent="0.25">
      <c r="A106" s="247"/>
      <c r="D106" s="140"/>
      <c r="E106" s="140"/>
      <c r="G106" s="161"/>
      <c r="H106" s="161"/>
      <c r="I106" s="161">
        <v>989411</v>
      </c>
      <c r="J106" s="161">
        <v>989411</v>
      </c>
      <c r="K106" s="161"/>
      <c r="L106" s="161"/>
    </row>
    <row r="107" spans="1:12" s="20" customFormat="1" ht="19.5" customHeight="1" x14ac:dyDescent="0.25">
      <c r="A107" s="247"/>
      <c r="D107" s="140"/>
      <c r="E107" s="140"/>
      <c r="G107" s="161"/>
      <c r="H107" s="161"/>
      <c r="I107" s="161">
        <v>1207</v>
      </c>
      <c r="J107" s="161">
        <v>1207</v>
      </c>
      <c r="K107" s="161"/>
      <c r="L107" s="161"/>
    </row>
    <row r="108" spans="1:12" s="20" customFormat="1" ht="19.5" customHeight="1" x14ac:dyDescent="0.25">
      <c r="A108" s="247"/>
      <c r="D108" s="140"/>
      <c r="E108" s="140"/>
      <c r="G108" s="161"/>
      <c r="H108" s="161"/>
      <c r="I108" s="161">
        <v>7371</v>
      </c>
      <c r="J108" s="161">
        <v>7371</v>
      </c>
      <c r="K108" s="161"/>
      <c r="L108" s="161"/>
    </row>
    <row r="109" spans="1:12" s="20" customFormat="1" ht="19.5" customHeight="1" x14ac:dyDescent="0.25">
      <c r="A109" s="247"/>
      <c r="D109" s="140"/>
      <c r="E109" s="140"/>
      <c r="G109" s="161"/>
      <c r="H109" s="161"/>
      <c r="I109" s="161">
        <v>55394</v>
      </c>
      <c r="J109" s="161">
        <v>55394</v>
      </c>
      <c r="K109" s="161"/>
      <c r="L109" s="161"/>
    </row>
    <row r="110" spans="1:12" s="20" customFormat="1" ht="19.5" customHeight="1" x14ac:dyDescent="0.25">
      <c r="A110" s="247"/>
      <c r="D110" s="140"/>
      <c r="E110" s="140"/>
      <c r="G110" s="161"/>
      <c r="H110" s="161"/>
      <c r="I110" s="161">
        <v>29930</v>
      </c>
      <c r="J110" s="161">
        <v>29930</v>
      </c>
      <c r="K110" s="161"/>
      <c r="L110" s="161"/>
    </row>
    <row r="111" spans="1:12" s="20" customFormat="1" ht="19.5" customHeight="1" x14ac:dyDescent="0.25">
      <c r="A111" s="247"/>
      <c r="D111" s="140"/>
      <c r="E111" s="140"/>
      <c r="G111" s="161"/>
      <c r="H111" s="161"/>
      <c r="I111" s="161" t="s">
        <v>693</v>
      </c>
      <c r="J111" s="161" t="s">
        <v>693</v>
      </c>
      <c r="K111" s="161"/>
      <c r="L111" s="161"/>
    </row>
    <row r="112" spans="1:12" s="20" customFormat="1" ht="19.5" customHeight="1" x14ac:dyDescent="0.25">
      <c r="A112" s="247"/>
      <c r="D112" s="140"/>
      <c r="E112" s="140"/>
      <c r="G112" s="161"/>
      <c r="H112" s="161"/>
      <c r="I112" s="161">
        <v>126039</v>
      </c>
      <c r="J112" s="161">
        <v>126039</v>
      </c>
      <c r="K112" s="161"/>
      <c r="L112" s="161"/>
    </row>
    <row r="113" spans="1:12" s="20" customFormat="1" ht="19.5" customHeight="1" x14ac:dyDescent="0.25">
      <c r="A113" s="247"/>
      <c r="D113" s="140"/>
      <c r="E113" s="140"/>
      <c r="G113" s="161"/>
      <c r="H113" s="161"/>
      <c r="I113" s="161">
        <v>364902</v>
      </c>
      <c r="J113" s="161">
        <v>364902</v>
      </c>
      <c r="K113" s="161"/>
      <c r="L113" s="161"/>
    </row>
    <row r="114" spans="1:12" s="20" customFormat="1" ht="19.5" customHeight="1" x14ac:dyDescent="0.25">
      <c r="A114" s="247"/>
      <c r="D114" s="140"/>
      <c r="E114" s="140"/>
      <c r="G114" s="161"/>
      <c r="H114" s="161"/>
      <c r="I114" s="161">
        <v>32154475</v>
      </c>
      <c r="J114" s="161">
        <v>32154475</v>
      </c>
      <c r="K114" s="161"/>
      <c r="L114" s="161"/>
    </row>
    <row r="115" spans="1:12" s="20" customFormat="1" ht="19.5" customHeight="1" x14ac:dyDescent="0.25">
      <c r="A115" s="247"/>
      <c r="D115" s="140"/>
      <c r="E115" s="140"/>
      <c r="G115" s="161"/>
      <c r="H115" s="161"/>
      <c r="I115" s="161">
        <v>181058</v>
      </c>
      <c r="J115" s="161">
        <v>181058</v>
      </c>
      <c r="K115" s="161"/>
      <c r="L115" s="161"/>
    </row>
    <row r="116" spans="1:12" s="20" customFormat="1" ht="19.5" customHeight="1" x14ac:dyDescent="0.25">
      <c r="A116" s="247"/>
      <c r="D116" s="140"/>
      <c r="E116" s="140"/>
      <c r="G116" s="161"/>
      <c r="H116" s="161"/>
      <c r="I116" s="161">
        <v>14563</v>
      </c>
      <c r="J116" s="161">
        <v>14563</v>
      </c>
      <c r="K116" s="161"/>
      <c r="L116" s="161"/>
    </row>
    <row r="117" spans="1:12" s="20" customFormat="1" ht="19.5" customHeight="1" x14ac:dyDescent="0.25">
      <c r="A117" s="247"/>
      <c r="D117" s="140"/>
      <c r="E117" s="140"/>
      <c r="G117" s="161"/>
      <c r="H117" s="161"/>
      <c r="I117" s="161">
        <v>14560</v>
      </c>
      <c r="J117" s="161">
        <v>14560</v>
      </c>
      <c r="K117" s="161"/>
      <c r="L117" s="161"/>
    </row>
    <row r="118" spans="1:12" s="20" customFormat="1" ht="19.5" customHeight="1" x14ac:dyDescent="0.25">
      <c r="A118" s="247"/>
      <c r="D118" s="140"/>
      <c r="E118" s="140"/>
      <c r="G118" s="161"/>
      <c r="H118" s="161"/>
      <c r="I118" s="161">
        <v>996116</v>
      </c>
      <c r="J118" s="161">
        <v>996116</v>
      </c>
      <c r="K118" s="161"/>
      <c r="L118" s="161"/>
    </row>
    <row r="119" spans="1:12" s="20" customFormat="1" ht="19.5" customHeight="1" x14ac:dyDescent="0.25">
      <c r="A119" s="247"/>
      <c r="D119" s="140"/>
      <c r="E119" s="140"/>
      <c r="G119" s="161"/>
      <c r="H119" s="161"/>
      <c r="I119" s="161" t="s">
        <v>708</v>
      </c>
      <c r="J119" s="161" t="s">
        <v>708</v>
      </c>
      <c r="K119" s="161"/>
      <c r="L119" s="161"/>
    </row>
    <row r="120" spans="1:12" s="20" customFormat="1" ht="24.75" customHeight="1" x14ac:dyDescent="0.25">
      <c r="A120" s="247"/>
      <c r="D120" s="140"/>
      <c r="E120" s="140"/>
      <c r="G120" s="161"/>
      <c r="H120" s="161"/>
      <c r="I120" s="161" t="s">
        <v>753</v>
      </c>
      <c r="J120" s="161" t="s">
        <v>753</v>
      </c>
      <c r="K120" s="161"/>
      <c r="L120" s="161"/>
    </row>
    <row r="121" spans="1:12" s="20" customFormat="1" ht="12" customHeight="1" x14ac:dyDescent="0.25">
      <c r="A121" s="247"/>
      <c r="D121" s="140"/>
      <c r="E121" s="140"/>
      <c r="G121" s="161"/>
      <c r="H121" s="161"/>
      <c r="I121" s="161" t="s">
        <v>798</v>
      </c>
      <c r="J121" s="161" t="s">
        <v>798</v>
      </c>
      <c r="K121" s="161"/>
      <c r="L121" s="161"/>
    </row>
    <row r="122" spans="1:12" s="20" customFormat="1" ht="25.5" customHeight="1" x14ac:dyDescent="0.25">
      <c r="A122" s="247"/>
      <c r="D122" s="140"/>
      <c r="E122" s="140"/>
      <c r="G122" s="161"/>
      <c r="H122" s="161"/>
      <c r="I122" s="161" t="s">
        <v>799</v>
      </c>
      <c r="J122" s="161" t="s">
        <v>799</v>
      </c>
      <c r="K122" s="161"/>
      <c r="L122" s="161"/>
    </row>
    <row r="123" spans="1:12" s="20" customFormat="1" ht="19.5" customHeight="1" x14ac:dyDescent="0.25">
      <c r="A123" s="247"/>
      <c r="D123" s="140"/>
      <c r="E123" s="140"/>
      <c r="G123" s="161"/>
      <c r="H123" s="161"/>
      <c r="I123" s="161" t="s">
        <v>800</v>
      </c>
      <c r="J123" s="161" t="s">
        <v>800</v>
      </c>
      <c r="K123" s="161"/>
      <c r="L123" s="161"/>
    </row>
    <row r="124" spans="1:12" s="20" customFormat="1" ht="19.5" customHeight="1" x14ac:dyDescent="0.25">
      <c r="A124" s="247"/>
      <c r="D124" s="140"/>
      <c r="E124" s="140"/>
      <c r="G124" s="161"/>
      <c r="H124" s="161"/>
      <c r="I124" s="161" t="s">
        <v>801</v>
      </c>
      <c r="J124" s="161" t="s">
        <v>801</v>
      </c>
      <c r="K124" s="161"/>
      <c r="L124" s="161"/>
    </row>
    <row r="125" spans="1:12" s="20" customFormat="1" ht="19.5" customHeight="1" x14ac:dyDescent="0.25">
      <c r="A125" s="247"/>
      <c r="D125" s="140"/>
      <c r="E125" s="140"/>
      <c r="G125" s="161"/>
      <c r="H125" s="161"/>
      <c r="I125" s="161" t="s">
        <v>802</v>
      </c>
      <c r="J125" s="161" t="s">
        <v>802</v>
      </c>
      <c r="K125" s="161"/>
      <c r="L125" s="161"/>
    </row>
    <row r="126" spans="1:12" s="20" customFormat="1" ht="19.5" customHeight="1" x14ac:dyDescent="0.25">
      <c r="A126" s="247"/>
      <c r="D126" s="140"/>
      <c r="E126" s="140"/>
      <c r="G126" s="161"/>
      <c r="H126" s="161"/>
      <c r="I126" s="161" t="s">
        <v>803</v>
      </c>
      <c r="J126" s="161" t="s">
        <v>803</v>
      </c>
      <c r="K126" s="161"/>
      <c r="L126" s="161"/>
    </row>
    <row r="127" spans="1:12" s="20" customFormat="1" ht="19.5" customHeight="1" x14ac:dyDescent="0.25">
      <c r="A127" s="247"/>
      <c r="D127" s="140"/>
      <c r="E127" s="140"/>
      <c r="G127" s="161"/>
      <c r="H127" s="161"/>
      <c r="I127" s="161" t="s">
        <v>804</v>
      </c>
      <c r="J127" s="161" t="s">
        <v>804</v>
      </c>
      <c r="K127" s="161"/>
      <c r="L127" s="161"/>
    </row>
    <row r="128" spans="1:12" s="20" customFormat="1" ht="19.5" customHeight="1" x14ac:dyDescent="0.25">
      <c r="A128" s="247"/>
      <c r="D128" s="140"/>
      <c r="E128" s="140"/>
      <c r="G128" s="161"/>
      <c r="H128" s="161"/>
      <c r="I128" s="161" t="s">
        <v>805</v>
      </c>
      <c r="J128" s="161" t="s">
        <v>805</v>
      </c>
      <c r="K128" s="161"/>
      <c r="L128" s="161"/>
    </row>
    <row r="129" spans="1:28" s="20" customFormat="1" ht="19.5" customHeight="1" x14ac:dyDescent="0.25">
      <c r="A129" s="247"/>
      <c r="D129" s="140"/>
      <c r="E129" s="140"/>
      <c r="G129" s="161"/>
      <c r="H129" s="161"/>
      <c r="I129" s="161" t="s">
        <v>806</v>
      </c>
      <c r="J129" s="161" t="s">
        <v>806</v>
      </c>
      <c r="K129" s="161"/>
      <c r="L129" s="161"/>
    </row>
    <row r="130" spans="1:28" s="20" customFormat="1" ht="19.5" customHeight="1" x14ac:dyDescent="0.25">
      <c r="A130" s="247"/>
      <c r="D130" s="140"/>
      <c r="E130" s="140"/>
      <c r="G130" s="161"/>
      <c r="H130" s="161"/>
      <c r="I130" s="161" t="s">
        <v>807</v>
      </c>
      <c r="J130" s="161" t="s">
        <v>807</v>
      </c>
      <c r="K130" s="161"/>
      <c r="L130" s="161"/>
    </row>
    <row r="131" spans="1:28" s="20" customFormat="1" ht="19.5" customHeight="1" x14ac:dyDescent="0.25">
      <c r="A131" s="247"/>
      <c r="D131" s="140"/>
      <c r="E131" s="140"/>
      <c r="G131" s="161"/>
      <c r="H131" s="161"/>
      <c r="I131" s="161">
        <v>1580</v>
      </c>
      <c r="J131" s="161">
        <v>1580</v>
      </c>
      <c r="K131" s="161"/>
      <c r="L131" s="161"/>
    </row>
    <row r="132" spans="1:28" s="20" customFormat="1" ht="19.5" customHeight="1" x14ac:dyDescent="0.25">
      <c r="A132" s="247"/>
      <c r="D132" s="140"/>
      <c r="E132" s="140"/>
      <c r="G132" s="161"/>
      <c r="H132" s="161"/>
      <c r="I132" s="161" t="s">
        <v>694</v>
      </c>
      <c r="J132" s="161" t="s">
        <v>694</v>
      </c>
      <c r="K132" s="161"/>
      <c r="L132" s="161"/>
    </row>
    <row r="133" spans="1:28" s="20" customFormat="1" ht="19.5" customHeight="1" x14ac:dyDescent="0.25">
      <c r="A133" s="247"/>
      <c r="D133" s="140"/>
      <c r="E133" s="140"/>
      <c r="G133" s="161"/>
      <c r="H133" s="161"/>
      <c r="I133" s="161" t="s">
        <v>695</v>
      </c>
      <c r="J133" s="161" t="s">
        <v>695</v>
      </c>
      <c r="K133" s="161"/>
      <c r="L133" s="161"/>
    </row>
    <row r="134" spans="1:28" s="20" customFormat="1" ht="19.5" customHeight="1" x14ac:dyDescent="0.25">
      <c r="A134" s="247"/>
      <c r="D134" s="140"/>
      <c r="E134" s="140"/>
      <c r="G134" s="161"/>
      <c r="H134" s="161"/>
      <c r="I134" s="161" t="s">
        <v>696</v>
      </c>
      <c r="J134" s="161" t="s">
        <v>696</v>
      </c>
      <c r="K134" s="161"/>
      <c r="L134" s="161"/>
    </row>
    <row r="135" spans="1:28" s="20" customFormat="1" ht="19.5" customHeight="1" x14ac:dyDescent="0.25">
      <c r="A135" s="247"/>
      <c r="D135" s="140"/>
      <c r="E135" s="140"/>
      <c r="G135" s="161"/>
      <c r="H135" s="161"/>
      <c r="I135" s="161" t="s">
        <v>697</v>
      </c>
      <c r="J135" s="161" t="s">
        <v>697</v>
      </c>
      <c r="K135" s="161"/>
      <c r="L135" s="161"/>
    </row>
    <row r="136" spans="1:28" s="20" customFormat="1" x14ac:dyDescent="0.25">
      <c r="A136" s="247"/>
      <c r="D136" s="140"/>
      <c r="E136" s="140"/>
      <c r="G136" s="161"/>
      <c r="H136" s="161"/>
      <c r="I136" s="161" t="s">
        <v>698</v>
      </c>
      <c r="J136" s="161" t="s">
        <v>698</v>
      </c>
      <c r="K136" s="161"/>
      <c r="L136" s="161"/>
    </row>
    <row r="137" spans="1:28" s="20" customFormat="1" x14ac:dyDescent="0.25">
      <c r="A137" s="247"/>
      <c r="D137" s="140"/>
      <c r="E137" s="140"/>
      <c r="G137" s="161"/>
      <c r="H137" s="161"/>
      <c r="I137" s="161">
        <v>982462</v>
      </c>
      <c r="J137" s="161">
        <v>982462</v>
      </c>
      <c r="K137" s="161"/>
      <c r="L137" s="161"/>
    </row>
    <row r="138" spans="1:28" s="20" customFormat="1" x14ac:dyDescent="0.25">
      <c r="A138" s="247"/>
      <c r="D138" s="140"/>
      <c r="E138" s="140"/>
      <c r="G138" s="161"/>
      <c r="H138" s="161"/>
      <c r="I138" s="161" t="s">
        <v>699</v>
      </c>
      <c r="J138" s="161" t="s">
        <v>699</v>
      </c>
      <c r="K138" s="161"/>
      <c r="L138" s="161"/>
    </row>
    <row r="139" spans="1:28" x14ac:dyDescent="0.25">
      <c r="A139" s="247"/>
      <c r="D139" s="141"/>
      <c r="E139" s="141"/>
      <c r="G139" s="161"/>
      <c r="H139" s="161"/>
      <c r="I139" s="161" t="s">
        <v>700</v>
      </c>
      <c r="J139" s="161" t="s">
        <v>700</v>
      </c>
      <c r="K139" s="161"/>
      <c r="L139" s="161"/>
      <c r="M139" s="20"/>
      <c r="N139" s="20"/>
      <c r="O139" s="20"/>
      <c r="P139" s="20"/>
      <c r="Q139" s="20"/>
      <c r="R139" s="20"/>
      <c r="S139" s="20"/>
      <c r="T139" s="20"/>
      <c r="U139" s="20"/>
      <c r="V139" s="20"/>
      <c r="W139" s="20"/>
      <c r="X139" s="20"/>
      <c r="Y139" s="20"/>
      <c r="Z139" s="20"/>
      <c r="AA139" s="20"/>
      <c r="AB139" s="20"/>
    </row>
    <row r="140" spans="1:28" x14ac:dyDescent="0.25">
      <c r="A140" s="247"/>
      <c r="D140" s="141"/>
      <c r="E140" s="141"/>
      <c r="G140" s="161"/>
      <c r="H140" s="161"/>
      <c r="I140" s="161" t="s">
        <v>701</v>
      </c>
      <c r="J140" s="161" t="s">
        <v>701</v>
      </c>
      <c r="K140" s="161"/>
      <c r="L140" s="161"/>
      <c r="M140" s="20"/>
      <c r="N140" s="20"/>
      <c r="O140" s="20"/>
      <c r="P140" s="20"/>
      <c r="Q140" s="20"/>
      <c r="R140" s="20"/>
      <c r="S140" s="20"/>
      <c r="T140" s="20"/>
      <c r="U140" s="20"/>
      <c r="V140" s="20"/>
      <c r="W140" s="20"/>
      <c r="X140" s="20"/>
      <c r="Y140" s="20"/>
      <c r="Z140" s="20"/>
      <c r="AA140" s="20"/>
      <c r="AB140" s="20"/>
    </row>
    <row r="141" spans="1:28" x14ac:dyDescent="0.25">
      <c r="A141" s="247"/>
      <c r="D141" s="141"/>
      <c r="E141" s="141"/>
      <c r="G141" s="161"/>
      <c r="H141" s="161"/>
      <c r="I141" s="161" t="s">
        <v>702</v>
      </c>
      <c r="J141" s="161" t="s">
        <v>702</v>
      </c>
      <c r="K141" s="161"/>
      <c r="L141" s="161"/>
      <c r="M141" s="20"/>
      <c r="N141" s="20"/>
      <c r="O141" s="20"/>
      <c r="P141" s="20"/>
      <c r="Q141" s="20"/>
      <c r="R141" s="20"/>
      <c r="S141" s="20"/>
      <c r="T141" s="20"/>
      <c r="U141" s="20"/>
      <c r="V141" s="20"/>
      <c r="W141" s="20"/>
      <c r="X141" s="20"/>
      <c r="Y141" s="20"/>
      <c r="Z141" s="20"/>
      <c r="AA141" s="20"/>
      <c r="AB141" s="20"/>
    </row>
    <row r="142" spans="1:28" x14ac:dyDescent="0.25">
      <c r="A142" s="247"/>
      <c r="D142" s="141"/>
      <c r="E142" s="141"/>
      <c r="G142" s="161"/>
      <c r="H142" s="161"/>
      <c r="I142" s="161" t="s">
        <v>703</v>
      </c>
      <c r="J142" s="161" t="s">
        <v>703</v>
      </c>
      <c r="K142" s="161"/>
      <c r="L142" s="161"/>
      <c r="M142" s="20"/>
      <c r="N142" s="20"/>
      <c r="O142" s="20"/>
      <c r="P142" s="20"/>
      <c r="Q142" s="20"/>
      <c r="R142" s="20"/>
      <c r="S142" s="20"/>
      <c r="T142" s="20"/>
      <c r="U142" s="20"/>
      <c r="V142" s="20"/>
      <c r="W142" s="20"/>
      <c r="X142" s="20"/>
      <c r="Y142" s="20"/>
      <c r="Z142" s="20"/>
      <c r="AA142" s="20"/>
      <c r="AB142" s="20"/>
    </row>
    <row r="143" spans="1:28" x14ac:dyDescent="0.25">
      <c r="A143" s="247"/>
      <c r="D143" s="141"/>
      <c r="E143" s="141"/>
      <c r="G143" s="161"/>
      <c r="H143" s="161"/>
      <c r="I143" s="161" t="s">
        <v>704</v>
      </c>
      <c r="J143" s="161" t="s">
        <v>704</v>
      </c>
      <c r="K143" s="161"/>
      <c r="L143" s="161"/>
      <c r="M143" s="20"/>
      <c r="N143" s="20"/>
      <c r="O143" s="20"/>
      <c r="P143" s="20"/>
      <c r="Q143" s="20"/>
      <c r="R143" s="20"/>
      <c r="S143" s="20"/>
      <c r="T143" s="20"/>
      <c r="U143" s="20"/>
      <c r="V143" s="20"/>
      <c r="W143" s="20"/>
      <c r="X143" s="20"/>
      <c r="Y143" s="20"/>
      <c r="Z143" s="20"/>
      <c r="AA143" s="20"/>
      <c r="AB143" s="20"/>
    </row>
    <row r="144" spans="1:28" x14ac:dyDescent="0.25">
      <c r="A144" s="247"/>
      <c r="D144" s="141"/>
      <c r="E144" s="141"/>
      <c r="G144" s="161"/>
      <c r="H144" s="161"/>
      <c r="I144" s="161" t="s">
        <v>705</v>
      </c>
      <c r="J144" s="161" t="s">
        <v>705</v>
      </c>
      <c r="K144" s="161"/>
      <c r="L144" s="161"/>
      <c r="M144" s="20"/>
      <c r="N144" s="20"/>
      <c r="O144" s="20"/>
      <c r="P144" s="20"/>
      <c r="Q144" s="20"/>
      <c r="R144" s="20"/>
      <c r="S144" s="20"/>
      <c r="T144" s="20"/>
      <c r="U144" s="20"/>
      <c r="V144" s="20"/>
      <c r="W144" s="20"/>
      <c r="X144" s="20"/>
      <c r="Y144" s="20"/>
      <c r="Z144" s="20"/>
      <c r="AA144" s="20"/>
      <c r="AB144" s="20"/>
    </row>
    <row r="145" spans="1:28" x14ac:dyDescent="0.25">
      <c r="A145" s="247"/>
      <c r="D145" s="141"/>
      <c r="E145" s="141"/>
      <c r="G145" s="161"/>
      <c r="H145" s="161"/>
      <c r="I145" s="161" t="s">
        <v>706</v>
      </c>
      <c r="J145" s="161" t="s">
        <v>706</v>
      </c>
      <c r="K145" s="161"/>
      <c r="L145" s="161"/>
      <c r="M145" s="20"/>
      <c r="N145" s="20"/>
      <c r="O145" s="20"/>
      <c r="P145" s="20"/>
      <c r="Q145" s="20"/>
      <c r="R145" s="20"/>
      <c r="S145" s="20"/>
      <c r="T145" s="20"/>
      <c r="U145" s="20"/>
      <c r="V145" s="20"/>
      <c r="W145" s="20"/>
      <c r="X145" s="20"/>
      <c r="Y145" s="20"/>
      <c r="Z145" s="20"/>
      <c r="AA145" s="20"/>
      <c r="AB145" s="20"/>
    </row>
    <row r="146" spans="1:28" x14ac:dyDescent="0.25">
      <c r="A146" s="247"/>
      <c r="D146" s="141"/>
      <c r="E146" s="141"/>
      <c r="G146" s="161"/>
      <c r="H146" s="161"/>
      <c r="I146" s="161" t="s">
        <v>707</v>
      </c>
      <c r="J146" s="161" t="s">
        <v>707</v>
      </c>
      <c r="K146" s="161"/>
      <c r="L146" s="161"/>
      <c r="M146" s="20"/>
      <c r="N146" s="20"/>
      <c r="O146" s="20"/>
      <c r="P146" s="20"/>
      <c r="Q146" s="20"/>
      <c r="R146" s="20"/>
      <c r="S146" s="20"/>
      <c r="T146" s="20"/>
      <c r="U146" s="20"/>
      <c r="V146" s="20"/>
      <c r="W146" s="20"/>
      <c r="X146" s="20"/>
      <c r="Y146" s="20"/>
      <c r="Z146" s="20"/>
      <c r="AA146" s="20"/>
      <c r="AB146" s="20"/>
    </row>
    <row r="147" spans="1:28" x14ac:dyDescent="0.25">
      <c r="A147" s="247"/>
      <c r="D147" s="141"/>
      <c r="E147" s="141"/>
      <c r="G147" s="161"/>
      <c r="H147" s="161"/>
      <c r="I147" s="161" t="s">
        <v>709</v>
      </c>
      <c r="J147" s="161" t="s">
        <v>709</v>
      </c>
      <c r="K147" s="161"/>
      <c r="L147" s="161"/>
      <c r="M147" s="20"/>
      <c r="N147" s="20"/>
      <c r="O147" s="20"/>
      <c r="P147" s="20"/>
      <c r="Q147" s="20"/>
      <c r="R147" s="20"/>
      <c r="S147" s="20"/>
      <c r="T147" s="20"/>
      <c r="U147" s="20"/>
      <c r="V147" s="20"/>
      <c r="W147" s="20"/>
      <c r="X147" s="20"/>
      <c r="Y147" s="20"/>
      <c r="Z147" s="20"/>
      <c r="AA147" s="20"/>
      <c r="AB147" s="20"/>
    </row>
    <row r="148" spans="1:28" x14ac:dyDescent="0.25">
      <c r="A148" s="247"/>
      <c r="D148" s="141"/>
      <c r="E148" s="141"/>
      <c r="G148" s="161"/>
      <c r="H148" s="161"/>
      <c r="I148" s="161" t="s">
        <v>710</v>
      </c>
      <c r="J148" s="161" t="s">
        <v>710</v>
      </c>
      <c r="K148" s="161"/>
      <c r="L148" s="161"/>
      <c r="M148" s="20"/>
      <c r="N148" s="20"/>
      <c r="O148" s="20"/>
      <c r="P148" s="20"/>
      <c r="Q148" s="20"/>
      <c r="R148" s="20"/>
      <c r="S148" s="20"/>
      <c r="T148" s="20"/>
      <c r="U148" s="20"/>
      <c r="V148" s="20"/>
      <c r="W148" s="20"/>
      <c r="X148" s="20"/>
      <c r="Y148" s="20"/>
      <c r="Z148" s="20"/>
      <c r="AA148" s="20"/>
      <c r="AB148" s="20"/>
    </row>
    <row r="149" spans="1:28" x14ac:dyDescent="0.25">
      <c r="A149" s="247"/>
      <c r="D149" s="141"/>
      <c r="E149" s="141"/>
      <c r="G149" s="161"/>
      <c r="H149" s="161"/>
      <c r="I149" s="161">
        <v>14569</v>
      </c>
      <c r="J149" s="161">
        <v>14569</v>
      </c>
      <c r="K149" s="161"/>
      <c r="L149" s="161"/>
      <c r="M149" s="20"/>
      <c r="N149" s="20"/>
      <c r="O149" s="20"/>
      <c r="P149" s="20"/>
      <c r="Q149" s="20"/>
      <c r="R149" s="20"/>
      <c r="S149" s="20"/>
      <c r="T149" s="20"/>
      <c r="U149" s="20"/>
      <c r="V149" s="20"/>
      <c r="W149" s="20"/>
      <c r="X149" s="20"/>
      <c r="Y149" s="20"/>
      <c r="Z149" s="20"/>
      <c r="AA149" s="20"/>
      <c r="AB149" s="20"/>
    </row>
    <row r="150" spans="1:28" x14ac:dyDescent="0.25">
      <c r="A150" s="247"/>
      <c r="D150" s="141"/>
      <c r="E150" s="141"/>
      <c r="G150" s="161"/>
      <c r="H150" s="161"/>
      <c r="I150" s="161">
        <v>14574</v>
      </c>
      <c r="J150" s="161">
        <v>14574</v>
      </c>
      <c r="K150" s="161"/>
      <c r="L150" s="161"/>
      <c r="M150" s="20"/>
      <c r="N150" s="20"/>
      <c r="O150" s="20"/>
      <c r="P150" s="20"/>
      <c r="Q150" s="20"/>
      <c r="R150" s="20"/>
      <c r="S150" s="20"/>
      <c r="T150" s="20"/>
      <c r="U150" s="20"/>
      <c r="V150" s="20"/>
      <c r="W150" s="20"/>
      <c r="X150" s="20"/>
      <c r="Y150" s="20"/>
      <c r="Z150" s="20"/>
      <c r="AA150" s="20"/>
      <c r="AB150" s="20"/>
    </row>
    <row r="151" spans="1:28" x14ac:dyDescent="0.25">
      <c r="A151" s="247"/>
      <c r="D151" s="141"/>
      <c r="E151" s="141"/>
      <c r="G151" s="161"/>
      <c r="H151" s="161"/>
      <c r="I151" s="161">
        <v>14575</v>
      </c>
      <c r="J151" s="161">
        <v>14575</v>
      </c>
      <c r="K151" s="161"/>
      <c r="L151" s="161"/>
      <c r="M151" s="20"/>
      <c r="N151" s="20"/>
      <c r="O151" s="20"/>
      <c r="P151" s="20"/>
      <c r="Q151" s="20"/>
      <c r="R151" s="20"/>
      <c r="S151" s="20"/>
      <c r="T151" s="20"/>
      <c r="U151" s="20"/>
      <c r="V151" s="20"/>
      <c r="W151" s="20"/>
      <c r="X151" s="20"/>
      <c r="Y151" s="20"/>
      <c r="Z151" s="20"/>
      <c r="AA151" s="20"/>
      <c r="AB151" s="20"/>
    </row>
    <row r="152" spans="1:28" x14ac:dyDescent="0.25">
      <c r="A152" s="247"/>
      <c r="D152" s="141"/>
      <c r="E152" s="141"/>
      <c r="G152" s="161"/>
      <c r="H152" s="161"/>
      <c r="I152" s="161">
        <v>14578</v>
      </c>
      <c r="J152" s="161">
        <v>14578</v>
      </c>
      <c r="K152" s="161"/>
      <c r="L152" s="161"/>
      <c r="M152" s="20"/>
      <c r="N152" s="20"/>
      <c r="O152" s="20"/>
      <c r="P152" s="20"/>
      <c r="Q152" s="20"/>
      <c r="R152" s="20"/>
      <c r="S152" s="20"/>
      <c r="T152" s="20"/>
      <c r="U152" s="20"/>
      <c r="V152" s="20"/>
      <c r="W152" s="20"/>
      <c r="X152" s="20"/>
      <c r="Y152" s="20"/>
      <c r="Z152" s="20"/>
      <c r="AA152" s="20"/>
      <c r="AB152" s="20"/>
    </row>
    <row r="153" spans="1:28" x14ac:dyDescent="0.25">
      <c r="A153" s="247"/>
      <c r="D153" s="141"/>
      <c r="E153" s="141"/>
      <c r="G153" s="161"/>
      <c r="H153" s="161"/>
      <c r="I153" s="161" t="s">
        <v>734</v>
      </c>
      <c r="J153" s="161" t="s">
        <v>734</v>
      </c>
      <c r="K153" s="161"/>
      <c r="L153" s="161"/>
      <c r="M153" s="20"/>
      <c r="N153" s="20"/>
      <c r="O153" s="20"/>
      <c r="P153" s="20"/>
      <c r="Q153" s="20"/>
      <c r="R153" s="20"/>
      <c r="S153" s="20"/>
      <c r="T153" s="20"/>
      <c r="U153" s="20"/>
      <c r="V153" s="20"/>
      <c r="W153" s="20"/>
      <c r="X153" s="20"/>
      <c r="Y153" s="20"/>
      <c r="Z153" s="20"/>
      <c r="AA153" s="20"/>
      <c r="AB153" s="20"/>
    </row>
    <row r="154" spans="1:28" x14ac:dyDescent="0.25">
      <c r="A154" s="247"/>
      <c r="D154" s="141"/>
      <c r="E154" s="141"/>
      <c r="G154" s="161"/>
      <c r="H154" s="161"/>
      <c r="I154" s="161" t="s">
        <v>808</v>
      </c>
      <c r="J154" s="161" t="s">
        <v>808</v>
      </c>
      <c r="K154" s="161"/>
      <c r="L154" s="161"/>
      <c r="M154" s="20"/>
      <c r="N154" s="20"/>
      <c r="O154" s="20"/>
      <c r="P154" s="20"/>
      <c r="Q154" s="20"/>
      <c r="R154" s="20"/>
      <c r="S154" s="20"/>
      <c r="T154" s="20"/>
      <c r="U154" s="20"/>
      <c r="V154" s="20"/>
      <c r="W154" s="20"/>
      <c r="X154" s="20"/>
      <c r="Y154" s="20"/>
      <c r="Z154" s="20"/>
      <c r="AA154" s="20"/>
      <c r="AB154" s="20"/>
    </row>
    <row r="155" spans="1:28" x14ac:dyDescent="0.25">
      <c r="A155" s="247"/>
      <c r="D155" s="141"/>
      <c r="E155" s="141"/>
      <c r="G155" s="161"/>
      <c r="H155" s="161"/>
      <c r="I155" s="161" t="s">
        <v>809</v>
      </c>
      <c r="J155" s="161" t="s">
        <v>809</v>
      </c>
      <c r="K155" s="161"/>
      <c r="L155" s="161"/>
      <c r="M155" s="20"/>
      <c r="N155" s="20"/>
      <c r="O155" s="20"/>
      <c r="P155" s="20"/>
      <c r="Q155" s="20"/>
      <c r="R155" s="20"/>
      <c r="S155" s="20"/>
      <c r="T155" s="20"/>
      <c r="U155" s="20"/>
      <c r="V155" s="20"/>
      <c r="W155" s="20"/>
      <c r="X155" s="20"/>
      <c r="Y155" s="20"/>
      <c r="Z155" s="20"/>
      <c r="AA155" s="20"/>
      <c r="AB155" s="20"/>
    </row>
    <row r="156" spans="1:28" x14ac:dyDescent="0.25">
      <c r="A156" s="247"/>
      <c r="D156" s="141"/>
      <c r="E156" s="141"/>
      <c r="G156" s="161"/>
      <c r="H156" s="161"/>
      <c r="I156" s="161" t="s">
        <v>810</v>
      </c>
      <c r="J156" s="161" t="s">
        <v>810</v>
      </c>
      <c r="K156" s="161"/>
      <c r="L156" s="161"/>
      <c r="M156" s="20"/>
      <c r="N156" s="20"/>
      <c r="O156" s="20"/>
      <c r="P156" s="20"/>
      <c r="Q156" s="20"/>
      <c r="R156" s="20"/>
      <c r="S156" s="20"/>
      <c r="T156" s="20"/>
      <c r="U156" s="20"/>
      <c r="V156" s="20"/>
      <c r="W156" s="20"/>
      <c r="X156" s="20"/>
      <c r="Y156" s="20"/>
      <c r="Z156" s="20"/>
      <c r="AA156" s="20"/>
      <c r="AB156" s="20"/>
    </row>
    <row r="157" spans="1:28" x14ac:dyDescent="0.25">
      <c r="A157" s="247"/>
      <c r="D157" s="141"/>
      <c r="E157" s="141"/>
      <c r="G157" s="161"/>
      <c r="H157" s="161"/>
      <c r="I157" s="161" t="s">
        <v>811</v>
      </c>
      <c r="J157" s="161" t="s">
        <v>811</v>
      </c>
      <c r="K157" s="161"/>
      <c r="L157" s="161"/>
      <c r="M157" s="20"/>
      <c r="N157" s="20"/>
      <c r="O157" s="20"/>
      <c r="P157" s="20"/>
      <c r="Q157" s="20"/>
      <c r="R157" s="20"/>
      <c r="S157" s="20"/>
      <c r="T157" s="20"/>
      <c r="U157" s="20"/>
      <c r="V157" s="20"/>
      <c r="W157" s="20"/>
      <c r="X157" s="20"/>
      <c r="Y157" s="20"/>
      <c r="Z157" s="20"/>
      <c r="AA157" s="20"/>
      <c r="AB157" s="20"/>
    </row>
    <row r="158" spans="1:28" x14ac:dyDescent="0.25">
      <c r="A158" s="247"/>
      <c r="D158" s="141"/>
      <c r="E158" s="141"/>
      <c r="G158" s="161"/>
      <c r="H158" s="161"/>
      <c r="I158" s="161" t="s">
        <v>812</v>
      </c>
      <c r="J158" s="161" t="s">
        <v>812</v>
      </c>
      <c r="K158" s="161"/>
      <c r="L158" s="161"/>
      <c r="M158" s="20"/>
      <c r="N158" s="20"/>
      <c r="O158" s="20"/>
      <c r="P158" s="20"/>
      <c r="Q158" s="20"/>
      <c r="R158" s="20"/>
      <c r="S158" s="20"/>
      <c r="T158" s="20"/>
      <c r="U158" s="20"/>
      <c r="V158" s="20"/>
      <c r="W158" s="20"/>
      <c r="X158" s="20"/>
      <c r="Y158" s="20"/>
      <c r="Z158" s="20"/>
      <c r="AA158" s="20"/>
      <c r="AB158" s="20"/>
    </row>
    <row r="159" spans="1:28" x14ac:dyDescent="0.25">
      <c r="A159" s="247"/>
      <c r="D159" s="141"/>
      <c r="E159" s="141"/>
      <c r="G159" s="161"/>
      <c r="H159" s="161"/>
      <c r="I159" s="161">
        <v>14613</v>
      </c>
      <c r="J159" s="161">
        <v>14613</v>
      </c>
      <c r="K159" s="161"/>
      <c r="L159" s="161"/>
      <c r="M159" s="20"/>
      <c r="N159" s="20"/>
      <c r="O159" s="20"/>
      <c r="P159" s="20"/>
      <c r="Q159" s="20"/>
      <c r="R159" s="20"/>
      <c r="S159" s="20"/>
      <c r="T159" s="20"/>
      <c r="U159" s="20"/>
      <c r="V159" s="20"/>
      <c r="W159" s="20"/>
      <c r="X159" s="20"/>
      <c r="Y159" s="20"/>
      <c r="Z159" s="20"/>
      <c r="AA159" s="20"/>
      <c r="AB159" s="20"/>
    </row>
    <row r="160" spans="1:28" x14ac:dyDescent="0.25">
      <c r="A160" s="247"/>
      <c r="D160" s="141"/>
      <c r="E160" s="141"/>
      <c r="G160" s="161"/>
      <c r="H160" s="161"/>
      <c r="I160" s="161">
        <v>734</v>
      </c>
      <c r="J160" s="161">
        <v>734</v>
      </c>
      <c r="K160" s="161"/>
      <c r="L160" s="161"/>
      <c r="M160" s="20"/>
      <c r="N160" s="20"/>
      <c r="O160" s="20"/>
      <c r="P160" s="20"/>
      <c r="Q160" s="20"/>
      <c r="R160" s="20"/>
      <c r="S160" s="20"/>
      <c r="T160" s="20"/>
      <c r="U160" s="20"/>
      <c r="V160" s="20"/>
      <c r="W160" s="20"/>
      <c r="X160" s="20"/>
      <c r="Y160" s="20"/>
      <c r="Z160" s="20"/>
      <c r="AA160" s="20"/>
      <c r="AB160" s="20"/>
    </row>
    <row r="161" spans="1:28" x14ac:dyDescent="0.25">
      <c r="A161" s="247"/>
      <c r="D161" s="141"/>
      <c r="E161" s="141"/>
      <c r="G161" s="161"/>
      <c r="H161" s="161"/>
      <c r="I161" s="161">
        <v>14579</v>
      </c>
      <c r="J161" s="161">
        <v>14579</v>
      </c>
      <c r="K161" s="161"/>
      <c r="L161" s="161"/>
      <c r="M161" s="20"/>
      <c r="N161" s="20"/>
      <c r="O161" s="20"/>
      <c r="P161" s="20"/>
      <c r="Q161" s="20"/>
      <c r="R161" s="20"/>
      <c r="S161" s="20"/>
      <c r="T161" s="20"/>
      <c r="U161" s="20"/>
      <c r="V161" s="20"/>
      <c r="W161" s="20"/>
      <c r="X161" s="20"/>
      <c r="Y161" s="20"/>
      <c r="Z161" s="20"/>
      <c r="AA161" s="20"/>
      <c r="AB161" s="20"/>
    </row>
    <row r="162" spans="1:28" x14ac:dyDescent="0.25">
      <c r="A162" s="247"/>
      <c r="D162" s="141"/>
      <c r="E162" s="141"/>
      <c r="G162" s="161"/>
      <c r="H162" s="161"/>
      <c r="I162" s="161">
        <v>14580</v>
      </c>
      <c r="J162" s="161">
        <v>14580</v>
      </c>
      <c r="K162" s="161"/>
      <c r="L162" s="161"/>
      <c r="M162" s="20"/>
      <c r="N162" s="20"/>
      <c r="O162" s="20"/>
      <c r="P162" s="20"/>
      <c r="Q162" s="20"/>
      <c r="R162" s="20"/>
      <c r="S162" s="20"/>
      <c r="T162" s="20"/>
      <c r="U162" s="20"/>
      <c r="V162" s="20"/>
      <c r="W162" s="20"/>
      <c r="X162" s="20"/>
      <c r="Y162" s="20"/>
      <c r="Z162" s="20"/>
      <c r="AA162" s="20"/>
      <c r="AB162" s="20"/>
    </row>
    <row r="163" spans="1:28" x14ac:dyDescent="0.25">
      <c r="A163" s="247"/>
      <c r="D163" s="141"/>
      <c r="E163" s="141"/>
      <c r="G163" s="161"/>
      <c r="H163" s="161"/>
      <c r="I163" s="161" t="s">
        <v>711</v>
      </c>
      <c r="J163" s="161" t="s">
        <v>711</v>
      </c>
      <c r="K163" s="161"/>
      <c r="L163" s="161"/>
      <c r="M163" s="20"/>
      <c r="N163" s="20"/>
      <c r="O163" s="20"/>
      <c r="P163" s="20"/>
      <c r="Q163" s="20"/>
      <c r="R163" s="20"/>
      <c r="S163" s="20"/>
      <c r="T163" s="20"/>
      <c r="U163" s="20"/>
      <c r="V163" s="20"/>
      <c r="W163" s="20"/>
      <c r="X163" s="20"/>
      <c r="Y163" s="20"/>
      <c r="Z163" s="20"/>
      <c r="AA163" s="20"/>
      <c r="AB163" s="20"/>
    </row>
    <row r="164" spans="1:28" x14ac:dyDescent="0.25">
      <c r="A164" s="247"/>
      <c r="D164" s="141"/>
      <c r="E164" s="141"/>
      <c r="G164" s="161"/>
      <c r="H164" s="161"/>
      <c r="I164" s="161" t="s">
        <v>712</v>
      </c>
      <c r="J164" s="161" t="s">
        <v>712</v>
      </c>
      <c r="K164" s="161"/>
      <c r="L164" s="161"/>
      <c r="M164" s="20"/>
      <c r="N164" s="20"/>
      <c r="O164" s="20"/>
      <c r="P164" s="20"/>
      <c r="Q164" s="20"/>
      <c r="R164" s="20"/>
      <c r="S164" s="20"/>
      <c r="T164" s="20"/>
      <c r="U164" s="20"/>
      <c r="V164" s="20"/>
      <c r="W164" s="20"/>
      <c r="X164" s="20"/>
      <c r="Y164" s="20"/>
      <c r="Z164" s="20"/>
      <c r="AA164" s="20"/>
      <c r="AB164" s="20"/>
    </row>
    <row r="165" spans="1:28" x14ac:dyDescent="0.25">
      <c r="A165" s="247"/>
      <c r="D165" s="141"/>
      <c r="E165" s="141"/>
      <c r="G165" s="161"/>
      <c r="H165" s="161"/>
      <c r="I165" s="161">
        <v>14585</v>
      </c>
      <c r="J165" s="161">
        <v>14585</v>
      </c>
      <c r="K165" s="161"/>
      <c r="L165" s="161"/>
      <c r="M165" s="20"/>
      <c r="N165" s="20"/>
      <c r="O165" s="20"/>
      <c r="P165" s="20"/>
      <c r="Q165" s="20"/>
      <c r="R165" s="20"/>
      <c r="S165" s="20"/>
      <c r="T165" s="20"/>
      <c r="U165" s="20"/>
      <c r="V165" s="20"/>
      <c r="W165" s="20"/>
      <c r="X165" s="20"/>
      <c r="Y165" s="20"/>
      <c r="Z165" s="20"/>
      <c r="AA165" s="20"/>
      <c r="AB165" s="20"/>
    </row>
    <row r="166" spans="1:28" x14ac:dyDescent="0.25">
      <c r="A166" s="247"/>
      <c r="D166" s="141"/>
      <c r="E166" s="141"/>
      <c r="G166" s="161"/>
      <c r="H166" s="161"/>
      <c r="I166" s="161">
        <v>14589</v>
      </c>
      <c r="J166" s="161">
        <v>14589</v>
      </c>
      <c r="K166" s="161"/>
      <c r="L166" s="161"/>
      <c r="M166" s="20"/>
      <c r="N166" s="20"/>
      <c r="O166" s="20"/>
      <c r="P166" s="20"/>
      <c r="Q166" s="20"/>
      <c r="R166" s="20"/>
      <c r="S166" s="20"/>
      <c r="T166" s="20"/>
      <c r="U166" s="20"/>
      <c r="V166" s="20"/>
      <c r="W166" s="20"/>
      <c r="X166" s="20"/>
      <c r="Y166" s="20"/>
      <c r="Z166" s="20"/>
      <c r="AA166" s="20"/>
      <c r="AB166" s="20"/>
    </row>
    <row r="167" spans="1:28" x14ac:dyDescent="0.25">
      <c r="A167" s="247"/>
      <c r="D167" s="141"/>
      <c r="E167" s="141"/>
      <c r="G167" s="161"/>
      <c r="H167" s="161"/>
      <c r="I167" s="161">
        <v>26</v>
      </c>
      <c r="J167" s="161">
        <v>26</v>
      </c>
      <c r="K167" s="161"/>
      <c r="L167" s="161"/>
      <c r="M167" s="20"/>
      <c r="N167" s="20"/>
      <c r="O167" s="20"/>
      <c r="P167" s="20"/>
      <c r="Q167" s="20"/>
      <c r="R167" s="20"/>
      <c r="S167" s="20"/>
      <c r="T167" s="20"/>
      <c r="U167" s="20"/>
      <c r="V167" s="20"/>
      <c r="W167" s="20"/>
      <c r="X167" s="20"/>
      <c r="Y167" s="20"/>
      <c r="Z167" s="20"/>
      <c r="AA167" s="20"/>
      <c r="AB167" s="20"/>
    </row>
    <row r="168" spans="1:28" x14ac:dyDescent="0.25">
      <c r="A168" s="247"/>
      <c r="D168" s="141"/>
      <c r="E168" s="141"/>
      <c r="G168" s="161"/>
      <c r="H168" s="161"/>
      <c r="I168" s="161">
        <v>14584</v>
      </c>
      <c r="J168" s="161">
        <v>14584</v>
      </c>
      <c r="K168" s="161"/>
      <c r="L168" s="161"/>
      <c r="M168" s="20"/>
      <c r="N168" s="20"/>
      <c r="O168" s="20"/>
      <c r="P168" s="20"/>
      <c r="Q168" s="20"/>
      <c r="R168" s="20"/>
      <c r="S168" s="20"/>
      <c r="T168" s="20"/>
      <c r="U168" s="20"/>
      <c r="V168" s="20"/>
      <c r="W168" s="20"/>
      <c r="X168" s="20"/>
      <c r="Y168" s="20"/>
      <c r="Z168" s="20"/>
      <c r="AA168" s="20"/>
      <c r="AB168" s="20"/>
    </row>
    <row r="169" spans="1:28" x14ac:dyDescent="0.25">
      <c r="A169" s="247"/>
      <c r="D169" s="141"/>
      <c r="E169" s="141"/>
      <c r="G169" s="161"/>
      <c r="H169" s="161"/>
      <c r="I169" s="161" t="s">
        <v>735</v>
      </c>
      <c r="J169" s="161" t="s">
        <v>735</v>
      </c>
      <c r="K169" s="161"/>
      <c r="L169" s="161"/>
      <c r="M169" s="20"/>
      <c r="N169" s="20"/>
      <c r="O169" s="20"/>
      <c r="P169" s="20"/>
      <c r="Q169" s="20"/>
      <c r="R169" s="20"/>
      <c r="S169" s="20"/>
      <c r="T169" s="20"/>
      <c r="U169" s="20"/>
      <c r="V169" s="20"/>
      <c r="W169" s="20"/>
      <c r="X169" s="20"/>
      <c r="Y169" s="20"/>
      <c r="Z169" s="20"/>
      <c r="AA169" s="20"/>
      <c r="AB169" s="20"/>
    </row>
    <row r="170" spans="1:28" x14ac:dyDescent="0.25">
      <c r="A170" s="247"/>
      <c r="D170" s="141"/>
      <c r="E170" s="141"/>
      <c r="G170" s="161"/>
      <c r="H170" s="161"/>
      <c r="I170" s="161" t="s">
        <v>813</v>
      </c>
      <c r="J170" s="161" t="s">
        <v>813</v>
      </c>
      <c r="K170" s="161"/>
      <c r="L170" s="161"/>
      <c r="M170" s="20"/>
      <c r="N170" s="20"/>
      <c r="O170" s="20"/>
      <c r="P170" s="20"/>
      <c r="Q170" s="20"/>
      <c r="R170" s="20"/>
      <c r="S170" s="20"/>
      <c r="T170" s="20"/>
      <c r="U170" s="20"/>
      <c r="V170" s="20"/>
      <c r="W170" s="20"/>
      <c r="X170" s="20"/>
      <c r="Y170" s="20"/>
      <c r="Z170" s="20"/>
      <c r="AA170" s="20"/>
      <c r="AB170" s="20"/>
    </row>
    <row r="171" spans="1:28" x14ac:dyDescent="0.25">
      <c r="A171" s="247"/>
      <c r="D171" s="141"/>
      <c r="E171" s="141"/>
      <c r="G171" s="161"/>
      <c r="H171" s="161"/>
      <c r="I171" s="161" t="s">
        <v>814</v>
      </c>
      <c r="J171" s="161" t="s">
        <v>814</v>
      </c>
      <c r="K171" s="161"/>
      <c r="L171" s="161"/>
      <c r="M171" s="20"/>
      <c r="N171" s="20"/>
      <c r="O171" s="20"/>
      <c r="P171" s="20"/>
      <c r="Q171" s="20"/>
      <c r="R171" s="20"/>
      <c r="S171" s="20"/>
      <c r="T171" s="20"/>
      <c r="U171" s="20"/>
      <c r="V171" s="20"/>
      <c r="W171" s="20"/>
      <c r="X171" s="20"/>
      <c r="Y171" s="20"/>
      <c r="Z171" s="20"/>
      <c r="AA171" s="20"/>
      <c r="AB171" s="20"/>
    </row>
    <row r="172" spans="1:28" x14ac:dyDescent="0.25">
      <c r="A172" s="247"/>
      <c r="D172" s="141"/>
      <c r="E172" s="141"/>
      <c r="G172" s="161"/>
      <c r="H172" s="161"/>
      <c r="I172" s="161" t="s">
        <v>815</v>
      </c>
      <c r="J172" s="161" t="s">
        <v>815</v>
      </c>
      <c r="K172" s="161"/>
      <c r="L172" s="161"/>
      <c r="M172" s="20"/>
      <c r="N172" s="20"/>
      <c r="O172" s="20"/>
      <c r="P172" s="20"/>
      <c r="Q172" s="20"/>
      <c r="R172" s="20"/>
      <c r="S172" s="20"/>
      <c r="T172" s="20"/>
      <c r="U172" s="20"/>
      <c r="V172" s="20"/>
      <c r="W172" s="20"/>
      <c r="X172" s="20"/>
      <c r="Y172" s="20"/>
      <c r="Z172" s="20"/>
      <c r="AA172" s="20"/>
      <c r="AB172" s="20"/>
    </row>
    <row r="173" spans="1:28" x14ac:dyDescent="0.25">
      <c r="A173" s="247"/>
      <c r="D173" s="141"/>
      <c r="E173" s="141"/>
      <c r="G173" s="161"/>
      <c r="H173" s="161"/>
      <c r="I173" s="161" t="s">
        <v>816</v>
      </c>
      <c r="J173" s="161" t="s">
        <v>816</v>
      </c>
      <c r="K173" s="161"/>
      <c r="L173" s="161"/>
      <c r="M173" s="20"/>
      <c r="N173" s="20"/>
      <c r="O173" s="20"/>
      <c r="P173" s="20"/>
      <c r="Q173" s="20"/>
      <c r="R173" s="20"/>
      <c r="S173" s="20"/>
      <c r="T173" s="20"/>
      <c r="U173" s="20"/>
      <c r="V173" s="20"/>
      <c r="W173" s="20"/>
      <c r="X173" s="20"/>
      <c r="Y173" s="20"/>
      <c r="Z173" s="20"/>
      <c r="AA173" s="20"/>
      <c r="AB173" s="20"/>
    </row>
    <row r="174" spans="1:28" x14ac:dyDescent="0.25">
      <c r="A174" s="247"/>
      <c r="D174" s="141"/>
      <c r="E174" s="141"/>
      <c r="G174" s="161"/>
      <c r="H174" s="161"/>
      <c r="I174" s="161" t="s">
        <v>817</v>
      </c>
      <c r="J174" s="161" t="s">
        <v>817</v>
      </c>
      <c r="K174" s="161"/>
      <c r="L174" s="161"/>
      <c r="M174" s="20"/>
      <c r="N174" s="20"/>
      <c r="O174" s="20"/>
      <c r="P174" s="20"/>
      <c r="Q174" s="20"/>
      <c r="R174" s="20"/>
      <c r="S174" s="20"/>
      <c r="T174" s="20"/>
      <c r="U174" s="20"/>
      <c r="V174" s="20"/>
      <c r="W174" s="20"/>
      <c r="X174" s="20"/>
      <c r="Y174" s="20"/>
      <c r="Z174" s="20"/>
      <c r="AA174" s="20"/>
      <c r="AB174" s="20"/>
    </row>
    <row r="175" spans="1:28" x14ac:dyDescent="0.25">
      <c r="A175" s="247"/>
      <c r="D175" s="141"/>
      <c r="E175" s="141"/>
      <c r="G175" s="161"/>
      <c r="H175" s="161"/>
      <c r="I175" s="161" t="s">
        <v>818</v>
      </c>
      <c r="J175" s="161" t="s">
        <v>818</v>
      </c>
      <c r="K175" s="161"/>
      <c r="L175" s="161"/>
      <c r="M175" s="20"/>
      <c r="N175" s="20"/>
      <c r="O175" s="20"/>
      <c r="P175" s="20"/>
      <c r="Q175" s="20"/>
      <c r="R175" s="20"/>
      <c r="S175" s="20"/>
      <c r="T175" s="20"/>
      <c r="U175" s="20"/>
      <c r="V175" s="20"/>
      <c r="W175" s="20"/>
      <c r="X175" s="20"/>
      <c r="Y175" s="20"/>
      <c r="Z175" s="20"/>
      <c r="AA175" s="20"/>
      <c r="AB175" s="20"/>
    </row>
    <row r="176" spans="1:28" x14ac:dyDescent="0.25">
      <c r="A176" s="247"/>
      <c r="D176" s="141"/>
      <c r="E176" s="141"/>
      <c r="G176" s="161"/>
      <c r="H176" s="161"/>
      <c r="I176" s="161" t="s">
        <v>819</v>
      </c>
      <c r="J176" s="161" t="s">
        <v>819</v>
      </c>
      <c r="K176" s="161"/>
      <c r="L176" s="161"/>
      <c r="M176" s="20"/>
      <c r="N176" s="20"/>
      <c r="O176" s="20"/>
      <c r="P176" s="20"/>
      <c r="Q176" s="20"/>
      <c r="R176" s="20"/>
      <c r="S176" s="20"/>
      <c r="T176" s="20"/>
      <c r="U176" s="20"/>
      <c r="V176" s="20"/>
      <c r="W176" s="20"/>
      <c r="X176" s="20"/>
      <c r="Y176" s="20"/>
      <c r="Z176" s="20"/>
      <c r="AA176" s="20"/>
      <c r="AB176" s="20"/>
    </row>
    <row r="177" spans="1:28" x14ac:dyDescent="0.25">
      <c r="A177" s="247"/>
      <c r="D177" s="141"/>
      <c r="E177" s="141"/>
      <c r="G177" s="161"/>
      <c r="H177" s="161"/>
      <c r="I177" s="161" t="s">
        <v>713</v>
      </c>
      <c r="J177" s="161" t="s">
        <v>713</v>
      </c>
      <c r="K177" s="161"/>
      <c r="L177" s="161"/>
      <c r="M177" s="20"/>
      <c r="N177" s="20"/>
      <c r="O177" s="20"/>
      <c r="P177" s="20"/>
      <c r="Q177" s="20"/>
      <c r="R177" s="20"/>
      <c r="S177" s="20"/>
      <c r="T177" s="20"/>
      <c r="U177" s="20"/>
      <c r="V177" s="20"/>
      <c r="W177" s="20"/>
      <c r="X177" s="20"/>
      <c r="Y177" s="20"/>
      <c r="Z177" s="20"/>
      <c r="AA177" s="20"/>
      <c r="AB177" s="20"/>
    </row>
    <row r="178" spans="1:28" x14ac:dyDescent="0.25">
      <c r="A178" s="247"/>
      <c r="D178" s="141"/>
      <c r="E178" s="141"/>
      <c r="G178" s="161"/>
      <c r="H178" s="161"/>
      <c r="I178" s="161">
        <v>14581</v>
      </c>
      <c r="J178" s="161">
        <v>14581</v>
      </c>
      <c r="K178" s="161"/>
      <c r="L178" s="161"/>
      <c r="M178" s="20"/>
      <c r="N178" s="20"/>
      <c r="O178" s="20"/>
      <c r="P178" s="20"/>
      <c r="Q178" s="20"/>
      <c r="R178" s="20"/>
      <c r="S178" s="20"/>
      <c r="T178" s="20"/>
      <c r="U178" s="20"/>
      <c r="V178" s="20"/>
      <c r="W178" s="20"/>
      <c r="X178" s="20"/>
      <c r="Y178" s="20"/>
      <c r="Z178" s="20"/>
      <c r="AA178" s="20"/>
      <c r="AB178" s="20"/>
    </row>
    <row r="179" spans="1:28" x14ac:dyDescent="0.25">
      <c r="A179" s="247"/>
      <c r="D179" s="141"/>
      <c r="E179" s="141"/>
      <c r="G179" s="161"/>
      <c r="H179" s="161"/>
      <c r="I179" s="161">
        <v>14583</v>
      </c>
      <c r="J179" s="161">
        <v>14583</v>
      </c>
      <c r="K179" s="161"/>
      <c r="L179" s="161"/>
      <c r="M179" s="20"/>
      <c r="N179" s="20"/>
      <c r="O179" s="20"/>
      <c r="P179" s="20"/>
      <c r="Q179" s="20"/>
      <c r="R179" s="20"/>
      <c r="S179" s="20"/>
      <c r="T179" s="20"/>
      <c r="U179" s="20"/>
      <c r="V179" s="20"/>
      <c r="W179" s="20"/>
      <c r="X179" s="20"/>
      <c r="Y179" s="20"/>
      <c r="Z179" s="20"/>
      <c r="AA179" s="20"/>
      <c r="AB179" s="20"/>
    </row>
    <row r="180" spans="1:28" x14ac:dyDescent="0.25">
      <c r="A180" s="247"/>
      <c r="D180" s="141"/>
      <c r="E180" s="141"/>
      <c r="G180" s="161"/>
      <c r="H180" s="161"/>
      <c r="I180" s="161" t="s">
        <v>714</v>
      </c>
      <c r="J180" s="161" t="s">
        <v>714</v>
      </c>
      <c r="K180" s="161"/>
      <c r="L180" s="161"/>
      <c r="M180" s="20"/>
      <c r="N180" s="20"/>
      <c r="O180" s="20"/>
      <c r="P180" s="20"/>
      <c r="Q180" s="20"/>
      <c r="R180" s="20"/>
      <c r="S180" s="20"/>
      <c r="T180" s="20"/>
      <c r="U180" s="20"/>
      <c r="V180" s="20"/>
      <c r="W180" s="20"/>
      <c r="X180" s="20"/>
      <c r="Y180" s="20"/>
      <c r="Z180" s="20"/>
      <c r="AA180" s="20"/>
      <c r="AB180" s="20"/>
    </row>
    <row r="181" spans="1:28" x14ac:dyDescent="0.25">
      <c r="A181" s="247"/>
      <c r="D181" s="141"/>
      <c r="E181" s="141"/>
      <c r="G181" s="161"/>
      <c r="H181" s="161"/>
      <c r="I181" s="161" t="s">
        <v>715</v>
      </c>
      <c r="J181" s="161" t="s">
        <v>715</v>
      </c>
      <c r="K181" s="161"/>
      <c r="L181" s="161"/>
      <c r="M181" s="20"/>
      <c r="N181" s="20"/>
      <c r="O181" s="20"/>
      <c r="P181" s="20"/>
      <c r="Q181" s="20"/>
      <c r="R181" s="20"/>
      <c r="S181" s="20"/>
      <c r="T181" s="20"/>
      <c r="U181" s="20"/>
      <c r="V181" s="20"/>
      <c r="W181" s="20"/>
      <c r="X181" s="20"/>
      <c r="Y181" s="20"/>
      <c r="Z181" s="20"/>
      <c r="AA181" s="20"/>
      <c r="AB181" s="20"/>
    </row>
    <row r="182" spans="1:28" x14ac:dyDescent="0.25">
      <c r="A182" s="247"/>
      <c r="D182" s="141"/>
      <c r="E182" s="141"/>
      <c r="G182" s="161"/>
      <c r="H182" s="161"/>
      <c r="I182" s="161" t="s">
        <v>719</v>
      </c>
      <c r="J182" s="161" t="s">
        <v>719</v>
      </c>
      <c r="K182" s="161"/>
      <c r="L182" s="161"/>
      <c r="M182" s="20"/>
      <c r="N182" s="20"/>
      <c r="O182" s="20"/>
      <c r="P182" s="20"/>
      <c r="Q182" s="20"/>
      <c r="R182" s="20"/>
      <c r="S182" s="20"/>
      <c r="T182" s="20"/>
      <c r="U182" s="20"/>
      <c r="V182" s="20"/>
      <c r="W182" s="20"/>
      <c r="X182" s="20"/>
      <c r="Y182" s="20"/>
      <c r="Z182" s="20"/>
      <c r="AA182" s="20"/>
      <c r="AB182" s="20"/>
    </row>
    <row r="183" spans="1:28" x14ac:dyDescent="0.25">
      <c r="A183" s="247"/>
      <c r="D183" s="141"/>
      <c r="E183" s="141"/>
      <c r="G183" s="161"/>
      <c r="H183" s="161"/>
      <c r="I183" s="161" t="s">
        <v>720</v>
      </c>
      <c r="J183" s="161" t="s">
        <v>720</v>
      </c>
      <c r="K183" s="161"/>
      <c r="L183" s="161"/>
      <c r="M183" s="20"/>
      <c r="N183" s="20"/>
      <c r="O183" s="20"/>
      <c r="P183" s="20"/>
      <c r="Q183" s="20"/>
      <c r="R183" s="20"/>
      <c r="S183" s="20"/>
      <c r="T183" s="20"/>
      <c r="U183" s="20"/>
      <c r="V183" s="20"/>
      <c r="W183" s="20"/>
      <c r="X183" s="20"/>
      <c r="Y183" s="20"/>
      <c r="Z183" s="20"/>
      <c r="AA183" s="20"/>
      <c r="AB183" s="20"/>
    </row>
    <row r="184" spans="1:28" x14ac:dyDescent="0.25">
      <c r="A184" s="247"/>
      <c r="D184" s="141"/>
      <c r="E184" s="141"/>
      <c r="G184" s="161"/>
      <c r="H184" s="161"/>
      <c r="I184" s="161" t="s">
        <v>722</v>
      </c>
      <c r="J184" s="161" t="s">
        <v>722</v>
      </c>
      <c r="K184" s="161"/>
      <c r="L184" s="161"/>
      <c r="M184" s="20"/>
      <c r="N184" s="20"/>
      <c r="O184" s="20"/>
      <c r="P184" s="20"/>
      <c r="Q184" s="20"/>
      <c r="R184" s="20"/>
      <c r="S184" s="20"/>
      <c r="T184" s="20"/>
      <c r="U184" s="20"/>
      <c r="V184" s="20"/>
      <c r="W184" s="20"/>
      <c r="X184" s="20"/>
      <c r="Y184" s="20"/>
      <c r="Z184" s="20"/>
      <c r="AA184" s="20"/>
      <c r="AB184" s="20"/>
    </row>
    <row r="185" spans="1:28" x14ac:dyDescent="0.25">
      <c r="A185" s="247"/>
      <c r="D185" s="141"/>
      <c r="E185" s="141"/>
      <c r="G185" s="161"/>
      <c r="H185" s="161"/>
      <c r="I185" s="161" t="s">
        <v>724</v>
      </c>
      <c r="J185" s="161" t="s">
        <v>724</v>
      </c>
      <c r="K185" s="161"/>
      <c r="L185" s="161"/>
      <c r="M185" s="20"/>
      <c r="N185" s="20"/>
      <c r="O185" s="20"/>
      <c r="P185" s="20"/>
      <c r="Q185" s="20"/>
      <c r="R185" s="20"/>
      <c r="S185" s="20"/>
      <c r="T185" s="20"/>
      <c r="U185" s="20"/>
      <c r="V185" s="20"/>
      <c r="W185" s="20"/>
      <c r="X185" s="20"/>
      <c r="Y185" s="20"/>
      <c r="Z185" s="20"/>
      <c r="AA185" s="20"/>
      <c r="AB185" s="20"/>
    </row>
    <row r="186" spans="1:28" x14ac:dyDescent="0.25">
      <c r="A186" s="247"/>
      <c r="D186" s="141"/>
      <c r="E186" s="141"/>
      <c r="G186" s="161"/>
      <c r="H186" s="161"/>
      <c r="I186" s="161" t="s">
        <v>820</v>
      </c>
      <c r="J186" s="161" t="s">
        <v>820</v>
      </c>
      <c r="K186" s="161"/>
      <c r="L186" s="161"/>
      <c r="M186" s="20"/>
      <c r="N186" s="20"/>
      <c r="O186" s="20"/>
      <c r="P186" s="20"/>
      <c r="Q186" s="20"/>
      <c r="R186" s="20"/>
      <c r="S186" s="20"/>
      <c r="T186" s="20"/>
      <c r="U186" s="20"/>
      <c r="V186" s="20"/>
      <c r="W186" s="20"/>
      <c r="X186" s="20"/>
      <c r="Y186" s="20"/>
      <c r="Z186" s="20"/>
      <c r="AA186" s="20"/>
      <c r="AB186" s="20"/>
    </row>
    <row r="187" spans="1:28" x14ac:dyDescent="0.25">
      <c r="A187" s="247"/>
      <c r="D187" s="141"/>
      <c r="E187" s="141"/>
      <c r="G187" s="161"/>
      <c r="H187" s="161"/>
      <c r="I187" s="161" t="s">
        <v>821</v>
      </c>
      <c r="J187" s="161" t="s">
        <v>821</v>
      </c>
      <c r="K187" s="161"/>
      <c r="L187" s="161"/>
      <c r="M187" s="20"/>
      <c r="N187" s="20"/>
      <c r="O187" s="20"/>
      <c r="P187" s="20"/>
      <c r="Q187" s="20"/>
      <c r="R187" s="20"/>
      <c r="S187" s="20"/>
      <c r="T187" s="20"/>
      <c r="U187" s="20"/>
      <c r="V187" s="20"/>
      <c r="W187" s="20"/>
      <c r="X187" s="20"/>
      <c r="Y187" s="20"/>
      <c r="Z187" s="20"/>
      <c r="AA187" s="20"/>
      <c r="AB187" s="20"/>
    </row>
    <row r="188" spans="1:28" x14ac:dyDescent="0.25">
      <c r="A188" s="247"/>
      <c r="D188" s="141"/>
      <c r="E188" s="141"/>
      <c r="G188" s="161"/>
      <c r="H188" s="161"/>
      <c r="I188" s="161" t="s">
        <v>822</v>
      </c>
      <c r="J188" s="161" t="s">
        <v>822</v>
      </c>
      <c r="K188" s="161"/>
      <c r="L188" s="161"/>
      <c r="M188" s="20"/>
      <c r="N188" s="20"/>
      <c r="O188" s="20"/>
      <c r="P188" s="20"/>
      <c r="Q188" s="20"/>
      <c r="R188" s="20"/>
      <c r="S188" s="20"/>
      <c r="T188" s="20"/>
      <c r="U188" s="20"/>
      <c r="V188" s="20"/>
      <c r="W188" s="20"/>
      <c r="X188" s="20"/>
      <c r="Y188" s="20"/>
      <c r="Z188" s="20"/>
      <c r="AA188" s="20"/>
      <c r="AB188" s="20"/>
    </row>
    <row r="189" spans="1:28" x14ac:dyDescent="0.25">
      <c r="A189" s="247"/>
      <c r="D189" s="141"/>
      <c r="E189" s="141"/>
      <c r="G189" s="161"/>
      <c r="H189" s="161"/>
      <c r="I189" s="161" t="s">
        <v>823</v>
      </c>
      <c r="J189" s="161" t="s">
        <v>823</v>
      </c>
      <c r="K189" s="161"/>
      <c r="L189" s="161"/>
      <c r="M189" s="20"/>
      <c r="N189" s="20"/>
      <c r="O189" s="20"/>
      <c r="P189" s="20"/>
      <c r="Q189" s="20"/>
      <c r="R189" s="20"/>
      <c r="S189" s="20"/>
      <c r="T189" s="20"/>
      <c r="U189" s="20"/>
      <c r="V189" s="20"/>
      <c r="W189" s="20"/>
      <c r="X189" s="20"/>
      <c r="Y189" s="20"/>
      <c r="Z189" s="20"/>
      <c r="AA189" s="20"/>
      <c r="AB189" s="20"/>
    </row>
    <row r="190" spans="1:28" x14ac:dyDescent="0.25">
      <c r="A190" s="247"/>
      <c r="D190" s="141"/>
      <c r="E190" s="141"/>
      <c r="G190" s="161"/>
      <c r="H190" s="161"/>
      <c r="I190" s="161" t="s">
        <v>824</v>
      </c>
      <c r="J190" s="161" t="s">
        <v>824</v>
      </c>
      <c r="K190" s="161"/>
      <c r="L190" s="161"/>
      <c r="M190" s="20"/>
      <c r="N190" s="20"/>
      <c r="O190" s="20"/>
      <c r="P190" s="20"/>
      <c r="Q190" s="20"/>
      <c r="R190" s="20"/>
      <c r="S190" s="20"/>
      <c r="T190" s="20"/>
      <c r="U190" s="20"/>
      <c r="V190" s="20"/>
      <c r="W190" s="20"/>
      <c r="X190" s="20"/>
      <c r="Y190" s="20"/>
      <c r="Z190" s="20"/>
      <c r="AA190" s="20"/>
      <c r="AB190" s="20"/>
    </row>
    <row r="191" spans="1:28" x14ac:dyDescent="0.25">
      <c r="A191" s="247"/>
      <c r="D191" s="141"/>
      <c r="E191" s="141"/>
      <c r="G191" s="161"/>
      <c r="H191" s="161"/>
      <c r="I191" s="161" t="s">
        <v>825</v>
      </c>
      <c r="J191" s="161" t="s">
        <v>825</v>
      </c>
      <c r="K191" s="161"/>
      <c r="L191" s="161"/>
      <c r="M191" s="20"/>
      <c r="N191" s="20"/>
      <c r="O191" s="20"/>
      <c r="P191" s="20"/>
      <c r="Q191" s="20"/>
      <c r="R191" s="20"/>
      <c r="S191" s="20"/>
      <c r="T191" s="20"/>
      <c r="U191" s="20"/>
      <c r="V191" s="20"/>
      <c r="W191" s="20"/>
      <c r="X191" s="20"/>
      <c r="Y191" s="20"/>
      <c r="Z191" s="20"/>
      <c r="AA191" s="20"/>
      <c r="AB191" s="20"/>
    </row>
    <row r="192" spans="1:28" x14ac:dyDescent="0.25">
      <c r="A192" s="247"/>
      <c r="D192" s="141"/>
      <c r="E192" s="141"/>
      <c r="G192" s="161"/>
      <c r="H192" s="161"/>
      <c r="I192" s="161" t="s">
        <v>826</v>
      </c>
      <c r="J192" s="161" t="s">
        <v>826</v>
      </c>
      <c r="K192" s="161"/>
      <c r="L192" s="161"/>
      <c r="M192" s="20"/>
      <c r="N192" s="20"/>
      <c r="O192" s="20"/>
      <c r="P192" s="20"/>
      <c r="Q192" s="20"/>
      <c r="R192" s="20"/>
      <c r="S192" s="20"/>
      <c r="T192" s="20"/>
      <c r="U192" s="20"/>
      <c r="V192" s="20"/>
      <c r="W192" s="20"/>
      <c r="X192" s="20"/>
      <c r="Y192" s="20"/>
      <c r="Z192" s="20"/>
      <c r="AA192" s="20"/>
      <c r="AB192" s="20"/>
    </row>
    <row r="193" spans="1:28" x14ac:dyDescent="0.25">
      <c r="A193" s="247"/>
      <c r="D193" s="141"/>
      <c r="E193" s="141"/>
      <c r="G193" s="161"/>
      <c r="H193" s="161"/>
      <c r="I193" s="161" t="s">
        <v>827</v>
      </c>
      <c r="J193" s="161" t="s">
        <v>827</v>
      </c>
      <c r="K193" s="161"/>
      <c r="L193" s="161"/>
      <c r="M193" s="20"/>
      <c r="N193" s="20"/>
      <c r="O193" s="20"/>
      <c r="P193" s="20"/>
      <c r="Q193" s="20"/>
      <c r="R193" s="20"/>
      <c r="S193" s="20"/>
      <c r="T193" s="20"/>
      <c r="U193" s="20"/>
      <c r="V193" s="20"/>
      <c r="W193" s="20"/>
      <c r="X193" s="20"/>
      <c r="Y193" s="20"/>
      <c r="Z193" s="20"/>
      <c r="AA193" s="20"/>
      <c r="AB193" s="20"/>
    </row>
    <row r="194" spans="1:28" x14ac:dyDescent="0.25">
      <c r="A194" s="247"/>
      <c r="D194" s="141"/>
      <c r="E194" s="141"/>
      <c r="G194" s="161"/>
      <c r="H194" s="161"/>
      <c r="I194" s="161" t="s">
        <v>828</v>
      </c>
      <c r="J194" s="161" t="s">
        <v>828</v>
      </c>
      <c r="K194" s="161"/>
      <c r="L194" s="161"/>
      <c r="M194" s="20"/>
      <c r="N194" s="20"/>
      <c r="O194" s="20"/>
      <c r="P194" s="20"/>
      <c r="Q194" s="20"/>
      <c r="R194" s="20"/>
      <c r="S194" s="20"/>
      <c r="T194" s="20"/>
      <c r="U194" s="20"/>
      <c r="V194" s="20"/>
      <c r="W194" s="20"/>
      <c r="X194" s="20"/>
      <c r="Y194" s="20"/>
      <c r="Z194" s="20"/>
      <c r="AA194" s="20"/>
      <c r="AB194" s="20"/>
    </row>
    <row r="195" spans="1:28" x14ac:dyDescent="0.25">
      <c r="A195" s="247"/>
      <c r="D195" s="141"/>
      <c r="E195" s="141"/>
      <c r="G195" s="161"/>
      <c r="H195" s="161"/>
      <c r="I195" s="161" t="s">
        <v>829</v>
      </c>
      <c r="J195" s="161" t="s">
        <v>829</v>
      </c>
      <c r="K195" s="161"/>
      <c r="L195" s="161"/>
      <c r="M195" s="20"/>
      <c r="N195" s="20"/>
      <c r="O195" s="20"/>
      <c r="P195" s="20"/>
      <c r="Q195" s="20"/>
      <c r="R195" s="20"/>
      <c r="S195" s="20"/>
      <c r="T195" s="20"/>
      <c r="U195" s="20"/>
      <c r="V195" s="20"/>
      <c r="W195" s="20"/>
      <c r="X195" s="20"/>
      <c r="Y195" s="20"/>
      <c r="Z195" s="20"/>
      <c r="AA195" s="20"/>
      <c r="AB195" s="20"/>
    </row>
    <row r="196" spans="1:28" x14ac:dyDescent="0.25">
      <c r="A196" s="247"/>
      <c r="D196" s="141"/>
      <c r="E196" s="141"/>
      <c r="G196" s="161"/>
      <c r="H196" s="161"/>
      <c r="I196" s="161" t="s">
        <v>830</v>
      </c>
      <c r="J196" s="161" t="s">
        <v>830</v>
      </c>
      <c r="K196" s="161"/>
      <c r="L196" s="161"/>
      <c r="M196" s="20"/>
      <c r="N196" s="20"/>
      <c r="O196" s="20"/>
      <c r="P196" s="20"/>
      <c r="Q196" s="20"/>
      <c r="R196" s="20"/>
      <c r="S196" s="20"/>
      <c r="T196" s="20"/>
      <c r="U196" s="20"/>
      <c r="V196" s="20"/>
      <c r="W196" s="20"/>
      <c r="X196" s="20"/>
      <c r="Y196" s="20"/>
      <c r="Z196" s="20"/>
      <c r="AA196" s="20"/>
      <c r="AB196" s="20"/>
    </row>
    <row r="197" spans="1:28" x14ac:dyDescent="0.25">
      <c r="A197" s="247"/>
      <c r="D197" s="141"/>
      <c r="E197" s="141"/>
      <c r="G197" s="161"/>
      <c r="H197" s="161"/>
      <c r="I197" s="161" t="s">
        <v>831</v>
      </c>
      <c r="J197" s="161" t="s">
        <v>831</v>
      </c>
      <c r="K197" s="161"/>
      <c r="L197" s="161"/>
      <c r="M197" s="20"/>
      <c r="N197" s="20"/>
      <c r="O197" s="20"/>
      <c r="P197" s="20"/>
      <c r="Q197" s="20"/>
      <c r="R197" s="20"/>
      <c r="S197" s="20"/>
      <c r="T197" s="20"/>
      <c r="U197" s="20"/>
      <c r="V197" s="20"/>
      <c r="W197" s="20"/>
      <c r="X197" s="20"/>
      <c r="Y197" s="20"/>
      <c r="Z197" s="20"/>
      <c r="AA197" s="20"/>
      <c r="AB197" s="20"/>
    </row>
    <row r="198" spans="1:28" x14ac:dyDescent="0.25">
      <c r="A198" s="247"/>
      <c r="D198" s="141"/>
      <c r="E198" s="141"/>
      <c r="G198" s="161"/>
      <c r="H198" s="161"/>
      <c r="I198" s="161">
        <v>14592</v>
      </c>
      <c r="J198" s="161">
        <v>14592</v>
      </c>
      <c r="K198" s="161"/>
      <c r="L198" s="161"/>
      <c r="M198" s="20"/>
      <c r="N198" s="20"/>
      <c r="O198" s="20"/>
      <c r="P198" s="20"/>
      <c r="Q198" s="20"/>
      <c r="R198" s="20"/>
      <c r="S198" s="20"/>
      <c r="T198" s="20"/>
      <c r="U198" s="20"/>
      <c r="V198" s="20"/>
      <c r="W198" s="20"/>
      <c r="X198" s="20"/>
      <c r="Y198" s="20"/>
      <c r="Z198" s="20"/>
      <c r="AA198" s="20"/>
      <c r="AB198" s="20"/>
    </row>
    <row r="199" spans="1:28" x14ac:dyDescent="0.25">
      <c r="A199" s="247"/>
      <c r="D199" s="141"/>
      <c r="E199" s="141"/>
      <c r="G199" s="161"/>
      <c r="H199" s="161"/>
      <c r="I199" s="161">
        <v>14594</v>
      </c>
      <c r="J199" s="161">
        <v>14594</v>
      </c>
      <c r="K199" s="161"/>
      <c r="L199" s="161"/>
      <c r="M199" s="20"/>
      <c r="N199" s="20"/>
      <c r="O199" s="20"/>
      <c r="P199" s="20"/>
      <c r="Q199" s="20"/>
      <c r="R199" s="20"/>
      <c r="S199" s="20"/>
      <c r="T199" s="20"/>
      <c r="U199" s="20"/>
      <c r="V199" s="20"/>
      <c r="W199" s="20"/>
      <c r="X199" s="20"/>
      <c r="Y199" s="20"/>
      <c r="Z199" s="20"/>
      <c r="AA199" s="20"/>
      <c r="AB199" s="20"/>
    </row>
    <row r="200" spans="1:28" x14ac:dyDescent="0.25">
      <c r="A200" s="247"/>
      <c r="D200" s="141"/>
      <c r="E200" s="141"/>
      <c r="G200" s="161"/>
      <c r="H200" s="161"/>
      <c r="I200" s="161">
        <v>780803</v>
      </c>
      <c r="J200" s="161">
        <v>780803</v>
      </c>
      <c r="K200" s="161"/>
      <c r="L200" s="161"/>
      <c r="M200" s="20"/>
      <c r="N200" s="20"/>
      <c r="O200" s="20"/>
      <c r="P200" s="20"/>
      <c r="Q200" s="20"/>
      <c r="R200" s="20"/>
      <c r="S200" s="20"/>
      <c r="T200" s="20"/>
      <c r="U200" s="20"/>
      <c r="V200" s="20"/>
      <c r="W200" s="20"/>
      <c r="X200" s="20"/>
      <c r="Y200" s="20"/>
      <c r="Z200" s="20"/>
      <c r="AA200" s="20"/>
      <c r="AB200" s="20"/>
    </row>
    <row r="201" spans="1:28" x14ac:dyDescent="0.25">
      <c r="A201" s="247"/>
      <c r="D201" s="141"/>
      <c r="E201" s="141"/>
      <c r="G201" s="161"/>
      <c r="H201" s="161"/>
      <c r="I201" s="161" t="s">
        <v>718</v>
      </c>
      <c r="J201" s="161" t="s">
        <v>718</v>
      </c>
      <c r="K201" s="161"/>
      <c r="L201" s="161"/>
      <c r="M201" s="20"/>
      <c r="N201" s="20"/>
      <c r="O201" s="20"/>
      <c r="P201" s="20"/>
      <c r="Q201" s="20"/>
      <c r="R201" s="20"/>
      <c r="S201" s="20"/>
      <c r="T201" s="20"/>
      <c r="U201" s="20"/>
      <c r="V201" s="20"/>
      <c r="W201" s="20"/>
      <c r="X201" s="20"/>
      <c r="Y201" s="20"/>
      <c r="Z201" s="20"/>
      <c r="AA201" s="20"/>
      <c r="AB201" s="20"/>
    </row>
    <row r="202" spans="1:28" x14ac:dyDescent="0.25">
      <c r="A202" s="247"/>
      <c r="D202" s="141"/>
      <c r="E202" s="141"/>
      <c r="G202" s="161"/>
      <c r="H202" s="161"/>
      <c r="I202" s="161">
        <v>1584</v>
      </c>
      <c r="J202" s="161">
        <v>1584</v>
      </c>
      <c r="K202" s="161"/>
      <c r="L202" s="161"/>
      <c r="M202" s="20"/>
      <c r="N202" s="20"/>
      <c r="O202" s="20"/>
      <c r="P202" s="20"/>
      <c r="Q202" s="20"/>
      <c r="R202" s="20"/>
      <c r="S202" s="20"/>
      <c r="T202" s="20"/>
      <c r="U202" s="20"/>
      <c r="V202" s="20"/>
      <c r="W202" s="20"/>
      <c r="X202" s="20"/>
      <c r="Y202" s="20"/>
      <c r="Z202" s="20"/>
      <c r="AA202" s="20"/>
      <c r="AB202" s="20"/>
    </row>
    <row r="203" spans="1:28" x14ac:dyDescent="0.25">
      <c r="A203" s="247"/>
      <c r="D203" s="141"/>
      <c r="E203" s="141"/>
      <c r="G203" s="161"/>
      <c r="H203" s="161"/>
      <c r="I203" s="161" t="s">
        <v>723</v>
      </c>
      <c r="J203" s="161" t="s">
        <v>723</v>
      </c>
      <c r="K203" s="161"/>
      <c r="L203" s="161"/>
      <c r="M203" s="20"/>
      <c r="N203" s="20"/>
      <c r="O203" s="20"/>
      <c r="P203" s="20"/>
      <c r="Q203" s="20"/>
      <c r="R203" s="20"/>
      <c r="S203" s="20"/>
      <c r="T203" s="20"/>
      <c r="U203" s="20"/>
      <c r="V203" s="20"/>
      <c r="W203" s="20"/>
      <c r="X203" s="20"/>
      <c r="Y203" s="20"/>
      <c r="Z203" s="20"/>
      <c r="AA203" s="20"/>
      <c r="AB203" s="20"/>
    </row>
    <row r="204" spans="1:28" x14ac:dyDescent="0.25">
      <c r="A204" s="247"/>
      <c r="D204" s="141"/>
      <c r="E204" s="141"/>
      <c r="G204" s="161"/>
      <c r="H204" s="161"/>
      <c r="I204" s="161">
        <v>14596</v>
      </c>
      <c r="J204" s="161">
        <v>14596</v>
      </c>
      <c r="K204" s="161"/>
      <c r="L204" s="161"/>
      <c r="M204" s="20"/>
      <c r="N204" s="20"/>
      <c r="O204" s="20"/>
      <c r="P204" s="20"/>
      <c r="Q204" s="20"/>
      <c r="R204" s="20"/>
      <c r="S204" s="20"/>
      <c r="T204" s="20"/>
      <c r="U204" s="20"/>
      <c r="V204" s="20"/>
      <c r="W204" s="20"/>
      <c r="X204" s="20"/>
      <c r="Y204" s="20"/>
      <c r="Z204" s="20"/>
      <c r="AA204" s="20"/>
      <c r="AB204" s="20"/>
    </row>
    <row r="205" spans="1:28" x14ac:dyDescent="0.25">
      <c r="A205" s="247"/>
      <c r="D205" s="141"/>
      <c r="E205" s="141"/>
      <c r="G205" s="161"/>
      <c r="H205" s="161"/>
      <c r="I205" s="161">
        <v>14597</v>
      </c>
      <c r="J205" s="161">
        <v>14597</v>
      </c>
      <c r="K205" s="161"/>
      <c r="L205" s="161"/>
      <c r="M205" s="20"/>
      <c r="N205" s="20"/>
      <c r="O205" s="20"/>
      <c r="P205" s="20"/>
      <c r="Q205" s="20"/>
      <c r="R205" s="20"/>
      <c r="S205" s="20"/>
      <c r="T205" s="20"/>
      <c r="U205" s="20"/>
      <c r="V205" s="20"/>
      <c r="W205" s="20"/>
      <c r="X205" s="20"/>
      <c r="Y205" s="20"/>
      <c r="Z205" s="20"/>
      <c r="AA205" s="20"/>
      <c r="AB205" s="20"/>
    </row>
    <row r="206" spans="1:28" x14ac:dyDescent="0.25">
      <c r="A206" s="247"/>
      <c r="D206" s="141"/>
      <c r="E206" s="141"/>
      <c r="G206" s="161"/>
      <c r="H206" s="161"/>
      <c r="I206" s="161">
        <v>14598</v>
      </c>
      <c r="J206" s="161">
        <v>14598</v>
      </c>
      <c r="K206" s="161"/>
      <c r="L206" s="161"/>
      <c r="M206" s="20"/>
      <c r="N206" s="20"/>
      <c r="O206" s="20"/>
      <c r="P206" s="20"/>
      <c r="Q206" s="20"/>
      <c r="R206" s="20"/>
      <c r="S206" s="20"/>
      <c r="T206" s="20"/>
      <c r="U206" s="20"/>
      <c r="V206" s="20"/>
      <c r="W206" s="20"/>
      <c r="X206" s="20"/>
      <c r="Y206" s="20"/>
      <c r="Z206" s="20"/>
      <c r="AA206" s="20"/>
      <c r="AB206" s="20"/>
    </row>
    <row r="207" spans="1:28" x14ac:dyDescent="0.25">
      <c r="A207" s="247"/>
      <c r="D207" s="141"/>
      <c r="E207" s="141"/>
      <c r="G207" s="161"/>
      <c r="H207" s="161"/>
      <c r="I207" s="161">
        <v>14599</v>
      </c>
      <c r="J207" s="161">
        <v>14599</v>
      </c>
      <c r="K207" s="161"/>
      <c r="L207" s="161"/>
      <c r="M207" s="20"/>
      <c r="N207" s="20"/>
      <c r="O207" s="20"/>
      <c r="P207" s="20"/>
      <c r="Q207" s="20"/>
      <c r="R207" s="20"/>
      <c r="S207" s="20"/>
      <c r="T207" s="20"/>
      <c r="U207" s="20"/>
      <c r="V207" s="20"/>
      <c r="W207" s="20"/>
      <c r="X207" s="20"/>
      <c r="Y207" s="20"/>
      <c r="Z207" s="20"/>
      <c r="AA207" s="20"/>
      <c r="AB207" s="20"/>
    </row>
    <row r="208" spans="1:28" x14ac:dyDescent="0.25">
      <c r="A208" s="247"/>
      <c r="D208" s="141"/>
      <c r="E208" s="141"/>
      <c r="G208" s="161"/>
      <c r="H208" s="161"/>
      <c r="I208" s="161" t="s">
        <v>725</v>
      </c>
      <c r="J208" s="161" t="s">
        <v>725</v>
      </c>
      <c r="K208" s="161"/>
      <c r="L208" s="161"/>
      <c r="M208" s="20"/>
      <c r="N208" s="20"/>
      <c r="O208" s="20"/>
      <c r="P208" s="20"/>
      <c r="Q208" s="20"/>
      <c r="R208" s="20"/>
      <c r="S208" s="20"/>
      <c r="T208" s="20"/>
      <c r="U208" s="20"/>
      <c r="V208" s="20"/>
      <c r="W208" s="20"/>
      <c r="X208" s="20"/>
      <c r="Y208" s="20"/>
      <c r="Z208" s="20"/>
      <c r="AA208" s="20"/>
      <c r="AB208" s="20"/>
    </row>
    <row r="209" spans="1:28" x14ac:dyDescent="0.25">
      <c r="A209" s="247"/>
      <c r="D209" s="141"/>
      <c r="E209" s="141"/>
      <c r="G209" s="161"/>
      <c r="H209" s="161"/>
      <c r="I209" s="161">
        <v>729</v>
      </c>
      <c r="J209" s="161">
        <v>729</v>
      </c>
      <c r="K209" s="161"/>
      <c r="L209" s="161"/>
      <c r="M209" s="20"/>
      <c r="N209" s="20"/>
      <c r="O209" s="20"/>
      <c r="P209" s="20"/>
      <c r="Q209" s="20"/>
      <c r="R209" s="20"/>
      <c r="S209" s="20"/>
      <c r="T209" s="20"/>
      <c r="U209" s="20"/>
      <c r="V209" s="20"/>
      <c r="W209" s="20"/>
      <c r="X209" s="20"/>
      <c r="Y209" s="20"/>
      <c r="Z209" s="20"/>
      <c r="AA209" s="20"/>
      <c r="AB209" s="20"/>
    </row>
    <row r="210" spans="1:28" x14ac:dyDescent="0.25">
      <c r="A210" s="247"/>
      <c r="D210" s="141"/>
      <c r="E210" s="141"/>
      <c r="G210" s="161"/>
      <c r="H210" s="161"/>
      <c r="I210" s="161" t="s">
        <v>832</v>
      </c>
      <c r="J210" s="161" t="s">
        <v>832</v>
      </c>
      <c r="K210" s="161"/>
      <c r="L210" s="161"/>
      <c r="M210" s="20"/>
      <c r="N210" s="20"/>
      <c r="O210" s="20"/>
      <c r="P210" s="20"/>
      <c r="Q210" s="20"/>
      <c r="R210" s="20"/>
      <c r="S210" s="20"/>
      <c r="T210" s="20"/>
      <c r="U210" s="20"/>
      <c r="V210" s="20"/>
      <c r="W210" s="20"/>
      <c r="X210" s="20"/>
      <c r="Y210" s="20"/>
      <c r="Z210" s="20"/>
      <c r="AA210" s="20"/>
      <c r="AB210" s="20"/>
    </row>
    <row r="211" spans="1:28" x14ac:dyDescent="0.25">
      <c r="A211" s="247"/>
      <c r="D211" s="141"/>
      <c r="E211" s="141"/>
      <c r="G211" s="161"/>
      <c r="H211" s="161"/>
      <c r="I211" s="161" t="s">
        <v>833</v>
      </c>
      <c r="J211" s="161" t="s">
        <v>833</v>
      </c>
      <c r="K211" s="161"/>
      <c r="L211" s="161"/>
      <c r="M211" s="20"/>
      <c r="N211" s="20"/>
      <c r="O211" s="20"/>
      <c r="P211" s="20"/>
      <c r="Q211" s="20"/>
      <c r="R211" s="20"/>
      <c r="S211" s="20"/>
      <c r="T211" s="20"/>
      <c r="U211" s="20"/>
      <c r="V211" s="20"/>
      <c r="W211" s="20"/>
      <c r="X211" s="20"/>
      <c r="Y211" s="20"/>
      <c r="Z211" s="20"/>
      <c r="AA211" s="20"/>
      <c r="AB211" s="20"/>
    </row>
    <row r="212" spans="1:28" x14ac:dyDescent="0.25">
      <c r="A212" s="247"/>
      <c r="D212" s="141"/>
      <c r="E212" s="141"/>
      <c r="G212" s="161"/>
      <c r="H212" s="161"/>
      <c r="I212" s="161" t="s">
        <v>834</v>
      </c>
      <c r="J212" s="161" t="s">
        <v>834</v>
      </c>
      <c r="K212" s="161"/>
      <c r="L212" s="161"/>
      <c r="M212" s="20"/>
      <c r="N212" s="20"/>
      <c r="O212" s="20"/>
      <c r="P212" s="20"/>
      <c r="Q212" s="20"/>
      <c r="R212" s="20"/>
      <c r="S212" s="20"/>
      <c r="T212" s="20"/>
      <c r="U212" s="20"/>
      <c r="V212" s="20"/>
      <c r="W212" s="20"/>
      <c r="X212" s="20"/>
      <c r="Y212" s="20"/>
      <c r="Z212" s="20"/>
      <c r="AA212" s="20"/>
      <c r="AB212" s="20"/>
    </row>
    <row r="213" spans="1:28" x14ac:dyDescent="0.25">
      <c r="A213" s="247"/>
      <c r="D213" s="141"/>
      <c r="E213" s="141"/>
      <c r="G213" s="161"/>
      <c r="H213" s="161"/>
      <c r="I213" s="161">
        <v>14600</v>
      </c>
      <c r="J213" s="161">
        <v>14600</v>
      </c>
      <c r="K213" s="161"/>
      <c r="L213" s="161"/>
      <c r="M213" s="20"/>
      <c r="N213" s="20"/>
      <c r="O213" s="20"/>
      <c r="P213" s="20"/>
      <c r="Q213" s="20"/>
      <c r="R213" s="20"/>
      <c r="S213" s="20"/>
      <c r="T213" s="20"/>
      <c r="U213" s="20"/>
      <c r="V213" s="20"/>
      <c r="W213" s="20"/>
      <c r="X213" s="20"/>
      <c r="Y213" s="20"/>
      <c r="Z213" s="20"/>
      <c r="AA213" s="20"/>
      <c r="AB213" s="20"/>
    </row>
    <row r="214" spans="1:28" x14ac:dyDescent="0.25">
      <c r="A214" s="247"/>
      <c r="D214" s="141"/>
      <c r="E214" s="141"/>
      <c r="G214" s="161"/>
      <c r="H214" s="161"/>
      <c r="I214" s="161" t="s">
        <v>726</v>
      </c>
      <c r="J214" s="161" t="s">
        <v>726</v>
      </c>
      <c r="K214" s="161"/>
      <c r="L214" s="161"/>
      <c r="M214" s="20"/>
      <c r="N214" s="20"/>
      <c r="O214" s="20"/>
      <c r="P214" s="20"/>
      <c r="Q214" s="20"/>
      <c r="R214" s="20"/>
      <c r="S214" s="20"/>
      <c r="T214" s="20"/>
      <c r="U214" s="20"/>
      <c r="V214" s="20"/>
      <c r="W214" s="20"/>
      <c r="X214" s="20"/>
      <c r="Y214" s="20"/>
      <c r="Z214" s="20"/>
      <c r="AA214" s="20"/>
      <c r="AB214" s="20"/>
    </row>
    <row r="215" spans="1:28" x14ac:dyDescent="0.25">
      <c r="A215" s="247"/>
      <c r="D215" s="141"/>
      <c r="E215" s="141"/>
      <c r="G215" s="161"/>
      <c r="H215" s="161"/>
      <c r="I215" s="161" t="s">
        <v>727</v>
      </c>
      <c r="J215" s="161" t="s">
        <v>727</v>
      </c>
      <c r="K215" s="161"/>
      <c r="L215" s="161"/>
      <c r="M215" s="20"/>
      <c r="N215" s="20"/>
      <c r="O215" s="20"/>
      <c r="P215" s="20"/>
      <c r="Q215" s="20"/>
      <c r="R215" s="20"/>
      <c r="S215" s="20"/>
      <c r="T215" s="20"/>
      <c r="U215" s="20"/>
      <c r="V215" s="20"/>
      <c r="W215" s="20"/>
      <c r="X215" s="20"/>
      <c r="Y215" s="20"/>
      <c r="Z215" s="20"/>
      <c r="AA215" s="20"/>
      <c r="AB215" s="20"/>
    </row>
    <row r="216" spans="1:28" x14ac:dyDescent="0.25">
      <c r="A216" s="247"/>
      <c r="D216" s="141"/>
      <c r="E216" s="141"/>
      <c r="G216" s="161"/>
      <c r="H216" s="161"/>
      <c r="I216" s="161" t="s">
        <v>728</v>
      </c>
      <c r="J216" s="161" t="s">
        <v>728</v>
      </c>
      <c r="K216" s="161"/>
      <c r="L216" s="161"/>
      <c r="M216" s="20"/>
      <c r="N216" s="20"/>
      <c r="O216" s="20"/>
      <c r="P216" s="20"/>
      <c r="Q216" s="20"/>
      <c r="R216" s="20"/>
      <c r="S216" s="20"/>
      <c r="T216" s="20"/>
      <c r="U216" s="20"/>
      <c r="V216" s="20"/>
      <c r="W216" s="20"/>
      <c r="X216" s="20"/>
      <c r="Y216" s="20"/>
      <c r="Z216" s="20"/>
      <c r="AA216" s="20"/>
      <c r="AB216" s="20"/>
    </row>
    <row r="217" spans="1:28" x14ac:dyDescent="0.25">
      <c r="A217" s="247"/>
      <c r="G217" s="161"/>
      <c r="H217" s="161"/>
      <c r="I217" s="161">
        <v>14697</v>
      </c>
      <c r="J217" s="161">
        <v>14697</v>
      </c>
      <c r="K217" s="161"/>
      <c r="L217" s="161"/>
      <c r="M217" s="20"/>
      <c r="N217" s="20"/>
      <c r="O217" s="20"/>
      <c r="P217" s="20"/>
      <c r="Q217" s="20"/>
      <c r="R217" s="20"/>
      <c r="S217" s="20"/>
      <c r="T217" s="20"/>
      <c r="U217" s="20"/>
      <c r="V217" s="20"/>
      <c r="W217" s="20"/>
      <c r="X217" s="20"/>
      <c r="Y217" s="20"/>
      <c r="Z217" s="20"/>
      <c r="AA217" s="20"/>
      <c r="AB217" s="20"/>
    </row>
    <row r="218" spans="1:28" x14ac:dyDescent="0.25">
      <c r="A218" s="247"/>
      <c r="G218" s="161"/>
      <c r="H218" s="161"/>
      <c r="I218" s="161" t="s">
        <v>835</v>
      </c>
      <c r="J218" s="161" t="s">
        <v>835</v>
      </c>
      <c r="K218" s="161"/>
      <c r="L218" s="161"/>
      <c r="M218" s="20"/>
      <c r="N218" s="20"/>
      <c r="O218" s="20"/>
      <c r="P218" s="20"/>
      <c r="Q218" s="20"/>
      <c r="R218" s="20"/>
      <c r="S218" s="20"/>
      <c r="T218" s="20"/>
      <c r="U218" s="20"/>
      <c r="V218" s="20"/>
      <c r="W218" s="20"/>
      <c r="X218" s="20"/>
      <c r="Y218" s="20"/>
      <c r="Z218" s="20"/>
      <c r="AA218" s="20"/>
      <c r="AB218" s="20"/>
    </row>
    <row r="219" spans="1:28" x14ac:dyDescent="0.25">
      <c r="A219" s="247"/>
      <c r="G219" s="161"/>
      <c r="H219" s="161"/>
      <c r="I219" s="161" t="s">
        <v>836</v>
      </c>
      <c r="J219" s="161" t="s">
        <v>836</v>
      </c>
      <c r="K219" s="161"/>
      <c r="L219" s="161"/>
      <c r="M219" s="20"/>
      <c r="N219" s="20"/>
      <c r="O219" s="20"/>
      <c r="P219" s="20"/>
      <c r="Q219" s="20"/>
      <c r="R219" s="20"/>
      <c r="S219" s="20"/>
      <c r="T219" s="20"/>
      <c r="U219" s="20"/>
      <c r="V219" s="20"/>
      <c r="W219" s="20"/>
      <c r="X219" s="20"/>
      <c r="Y219" s="20"/>
      <c r="Z219" s="20"/>
      <c r="AA219" s="20"/>
      <c r="AB219" s="20"/>
    </row>
    <row r="220" spans="1:28" x14ac:dyDescent="0.25">
      <c r="A220" s="247"/>
      <c r="G220" s="161"/>
      <c r="H220" s="161"/>
      <c r="I220" s="161" t="s">
        <v>837</v>
      </c>
      <c r="J220" s="161" t="s">
        <v>837</v>
      </c>
      <c r="K220" s="161"/>
      <c r="L220" s="161"/>
      <c r="M220" s="20"/>
      <c r="N220" s="20"/>
      <c r="O220" s="20"/>
      <c r="P220" s="20"/>
      <c r="Q220" s="20"/>
      <c r="R220" s="20"/>
      <c r="S220" s="20"/>
      <c r="T220" s="20"/>
      <c r="U220" s="20"/>
      <c r="V220" s="20"/>
      <c r="W220" s="20"/>
      <c r="X220" s="20"/>
      <c r="Y220" s="20"/>
      <c r="Z220" s="20"/>
      <c r="AA220" s="20"/>
      <c r="AB220" s="20"/>
    </row>
    <row r="221" spans="1:28" x14ac:dyDescent="0.25">
      <c r="A221" s="247"/>
      <c r="G221" s="161"/>
      <c r="H221" s="161"/>
      <c r="I221" s="161" t="s">
        <v>838</v>
      </c>
      <c r="J221" s="161" t="s">
        <v>838</v>
      </c>
      <c r="K221" s="161"/>
      <c r="L221" s="161"/>
      <c r="M221" s="20"/>
      <c r="N221" s="20"/>
      <c r="O221" s="20"/>
      <c r="P221" s="20"/>
      <c r="Q221" s="20"/>
      <c r="R221" s="20"/>
      <c r="S221" s="20"/>
      <c r="T221" s="20"/>
      <c r="U221" s="20"/>
      <c r="V221" s="20"/>
      <c r="W221" s="20"/>
      <c r="X221" s="20"/>
      <c r="Y221" s="20"/>
      <c r="Z221" s="20"/>
      <c r="AA221" s="20"/>
      <c r="AB221" s="20"/>
    </row>
    <row r="222" spans="1:28" x14ac:dyDescent="0.25">
      <c r="A222" s="247"/>
      <c r="G222" s="161"/>
      <c r="H222" s="161"/>
      <c r="I222" s="161" t="s">
        <v>839</v>
      </c>
      <c r="J222" s="161" t="s">
        <v>839</v>
      </c>
      <c r="K222" s="161"/>
      <c r="L222" s="161"/>
      <c r="M222" s="20"/>
      <c r="N222" s="20"/>
      <c r="O222" s="20"/>
      <c r="P222" s="20"/>
      <c r="Q222" s="20"/>
      <c r="R222" s="20"/>
      <c r="S222" s="20"/>
      <c r="T222" s="20"/>
      <c r="U222" s="20"/>
      <c r="V222" s="20"/>
      <c r="W222" s="20"/>
      <c r="X222" s="20"/>
      <c r="Y222" s="20"/>
      <c r="Z222" s="20"/>
      <c r="AA222" s="20"/>
      <c r="AB222" s="20"/>
    </row>
    <row r="223" spans="1:28" x14ac:dyDescent="0.25">
      <c r="A223" s="247"/>
      <c r="G223" s="161"/>
      <c r="H223" s="161"/>
      <c r="I223" s="161" t="s">
        <v>840</v>
      </c>
      <c r="J223" s="161" t="s">
        <v>840</v>
      </c>
      <c r="K223" s="161"/>
      <c r="L223" s="161"/>
      <c r="M223" s="20"/>
      <c r="N223" s="20"/>
      <c r="O223" s="20"/>
      <c r="P223" s="20"/>
      <c r="Q223" s="20"/>
      <c r="R223" s="20"/>
      <c r="S223" s="20"/>
      <c r="T223" s="20"/>
      <c r="U223" s="20"/>
      <c r="V223" s="20"/>
      <c r="W223" s="20"/>
      <c r="X223" s="20"/>
      <c r="Y223" s="20"/>
      <c r="Z223" s="20"/>
      <c r="AA223" s="20"/>
      <c r="AB223" s="20"/>
    </row>
    <row r="224" spans="1:28" x14ac:dyDescent="0.25">
      <c r="A224" s="247"/>
      <c r="G224" s="161"/>
      <c r="H224" s="161"/>
      <c r="I224" s="161" t="s">
        <v>841</v>
      </c>
      <c r="J224" s="161" t="s">
        <v>841</v>
      </c>
      <c r="K224" s="161"/>
      <c r="L224" s="161"/>
      <c r="M224" s="20"/>
      <c r="N224" s="20"/>
      <c r="O224" s="20"/>
      <c r="P224" s="20"/>
      <c r="Q224" s="20"/>
      <c r="R224" s="20"/>
      <c r="S224" s="20"/>
      <c r="T224" s="20"/>
      <c r="U224" s="20"/>
      <c r="V224" s="20"/>
      <c r="W224" s="20"/>
      <c r="X224" s="20"/>
      <c r="Y224" s="20"/>
      <c r="Z224" s="20"/>
      <c r="AA224" s="20"/>
      <c r="AB224" s="20"/>
    </row>
    <row r="225" spans="1:28" x14ac:dyDescent="0.25">
      <c r="A225" s="247"/>
      <c r="G225" s="161"/>
      <c r="H225" s="161"/>
      <c r="I225" s="161" t="s">
        <v>842</v>
      </c>
      <c r="J225" s="161" t="s">
        <v>842</v>
      </c>
      <c r="K225" s="161"/>
      <c r="L225" s="161"/>
      <c r="M225" s="20"/>
      <c r="N225" s="20"/>
      <c r="O225" s="20"/>
      <c r="P225" s="20"/>
      <c r="Q225" s="20"/>
      <c r="R225" s="20"/>
      <c r="S225" s="20"/>
      <c r="T225" s="20"/>
      <c r="U225" s="20"/>
      <c r="V225" s="20"/>
      <c r="W225" s="20"/>
      <c r="X225" s="20"/>
      <c r="Y225" s="20"/>
      <c r="Z225" s="20"/>
      <c r="AA225" s="20"/>
      <c r="AB225" s="20"/>
    </row>
    <row r="226" spans="1:28" x14ac:dyDescent="0.25">
      <c r="A226" s="247"/>
      <c r="G226" s="161"/>
      <c r="H226" s="161"/>
      <c r="I226" s="161" t="s">
        <v>843</v>
      </c>
      <c r="J226" s="161" t="s">
        <v>843</v>
      </c>
      <c r="K226" s="161"/>
      <c r="L226" s="161"/>
      <c r="M226" s="20"/>
      <c r="N226" s="20"/>
      <c r="O226" s="20"/>
      <c r="P226" s="20"/>
      <c r="Q226" s="20"/>
      <c r="R226" s="20"/>
      <c r="S226" s="20"/>
      <c r="T226" s="20"/>
      <c r="U226" s="20"/>
      <c r="V226" s="20"/>
      <c r="W226" s="20"/>
      <c r="X226" s="20"/>
      <c r="Y226" s="20"/>
      <c r="Z226" s="20"/>
      <c r="AA226" s="20"/>
      <c r="AB226" s="20"/>
    </row>
    <row r="227" spans="1:28" x14ac:dyDescent="0.25">
      <c r="A227" s="247"/>
      <c r="G227" s="161"/>
      <c r="H227" s="161"/>
      <c r="I227" s="161">
        <v>128964</v>
      </c>
      <c r="J227" s="161">
        <v>128964</v>
      </c>
      <c r="K227" s="161"/>
      <c r="L227" s="161"/>
      <c r="M227" s="20"/>
      <c r="N227" s="20"/>
      <c r="O227" s="20"/>
      <c r="P227" s="20"/>
      <c r="Q227" s="20"/>
      <c r="R227" s="20"/>
      <c r="S227" s="20"/>
      <c r="T227" s="20"/>
      <c r="U227" s="20"/>
      <c r="V227" s="20"/>
      <c r="W227" s="20"/>
      <c r="X227" s="20"/>
      <c r="Y227" s="20"/>
      <c r="Z227" s="20"/>
      <c r="AA227" s="20"/>
      <c r="AB227" s="20"/>
    </row>
    <row r="228" spans="1:28" x14ac:dyDescent="0.25">
      <c r="A228" s="247"/>
      <c r="G228" s="161"/>
      <c r="H228" s="161"/>
      <c r="I228" s="161">
        <v>1586</v>
      </c>
      <c r="J228" s="161">
        <v>1586</v>
      </c>
      <c r="K228" s="161"/>
      <c r="L228" s="161"/>
      <c r="M228" s="20"/>
      <c r="N228" s="20"/>
      <c r="O228" s="20"/>
      <c r="P228" s="20"/>
      <c r="Q228" s="20"/>
      <c r="R228" s="20"/>
      <c r="S228" s="20"/>
      <c r="T228" s="20"/>
      <c r="U228" s="20"/>
      <c r="V228" s="20"/>
      <c r="W228" s="20"/>
      <c r="X228" s="20"/>
      <c r="Y228" s="20"/>
      <c r="Z228" s="20"/>
      <c r="AA228" s="20"/>
      <c r="AB228" s="20"/>
    </row>
    <row r="229" spans="1:28" x14ac:dyDescent="0.25">
      <c r="A229" s="247"/>
      <c r="G229" s="161"/>
      <c r="H229" s="161"/>
      <c r="I229" s="161" t="s">
        <v>729</v>
      </c>
      <c r="J229" s="161" t="s">
        <v>729</v>
      </c>
      <c r="K229" s="161"/>
      <c r="L229" s="161"/>
      <c r="M229" s="20"/>
      <c r="N229" s="20"/>
      <c r="O229" s="20"/>
      <c r="P229" s="20"/>
      <c r="Q229" s="20"/>
      <c r="R229" s="20"/>
      <c r="S229" s="20"/>
      <c r="T229" s="20"/>
      <c r="U229" s="20"/>
      <c r="V229" s="20"/>
      <c r="W229" s="20"/>
      <c r="X229" s="20"/>
      <c r="Y229" s="20"/>
      <c r="Z229" s="20"/>
      <c r="AA229" s="20"/>
      <c r="AB229" s="20"/>
    </row>
    <row r="230" spans="1:28" x14ac:dyDescent="0.25">
      <c r="A230" s="247"/>
      <c r="G230" s="161"/>
      <c r="H230" s="161"/>
      <c r="I230" s="161" t="s">
        <v>730</v>
      </c>
      <c r="J230" s="161" t="s">
        <v>730</v>
      </c>
      <c r="K230" s="161"/>
      <c r="L230" s="161"/>
      <c r="M230" s="20"/>
      <c r="N230" s="20"/>
      <c r="O230" s="20"/>
      <c r="P230" s="20"/>
      <c r="Q230" s="20"/>
      <c r="R230" s="20"/>
      <c r="S230" s="20"/>
      <c r="T230" s="20"/>
      <c r="U230" s="20"/>
      <c r="V230" s="20"/>
      <c r="W230" s="20"/>
      <c r="X230" s="20"/>
      <c r="Y230" s="20"/>
      <c r="Z230" s="20"/>
      <c r="AA230" s="20"/>
      <c r="AB230" s="20"/>
    </row>
    <row r="231" spans="1:28" x14ac:dyDescent="0.25">
      <c r="A231" s="247"/>
      <c r="G231" s="161"/>
      <c r="H231" s="161"/>
      <c r="I231" s="161" t="s">
        <v>844</v>
      </c>
      <c r="J231" s="161" t="s">
        <v>844</v>
      </c>
      <c r="K231" s="161"/>
      <c r="L231" s="161"/>
      <c r="M231" s="20"/>
      <c r="N231" s="20"/>
      <c r="O231" s="20"/>
      <c r="P231" s="20"/>
      <c r="Q231" s="20"/>
      <c r="R231" s="20"/>
      <c r="S231" s="20"/>
      <c r="T231" s="20"/>
      <c r="U231" s="20"/>
      <c r="V231" s="20"/>
      <c r="W231" s="20"/>
      <c r="X231" s="20"/>
      <c r="Y231" s="20"/>
      <c r="Z231" s="20"/>
      <c r="AA231" s="20"/>
      <c r="AB231" s="20"/>
    </row>
    <row r="232" spans="1:28" x14ac:dyDescent="0.25">
      <c r="A232" s="247"/>
      <c r="G232" s="161"/>
      <c r="H232" s="161"/>
      <c r="I232" s="161" t="s">
        <v>845</v>
      </c>
      <c r="J232" s="161" t="s">
        <v>845</v>
      </c>
      <c r="K232" s="161"/>
      <c r="L232" s="161"/>
      <c r="M232" s="20"/>
      <c r="N232" s="20"/>
      <c r="O232" s="20"/>
      <c r="P232" s="20"/>
      <c r="Q232" s="20"/>
      <c r="R232" s="20"/>
      <c r="S232" s="20"/>
      <c r="T232" s="20"/>
      <c r="U232" s="20"/>
      <c r="V232" s="20"/>
      <c r="W232" s="20"/>
      <c r="X232" s="20"/>
      <c r="Y232" s="20"/>
      <c r="Z232" s="20"/>
      <c r="AA232" s="20"/>
      <c r="AB232" s="20"/>
    </row>
    <row r="233" spans="1:28" x14ac:dyDescent="0.25">
      <c r="A233" s="247"/>
      <c r="G233" s="161"/>
      <c r="H233" s="161"/>
      <c r="I233" s="161" t="s">
        <v>846</v>
      </c>
      <c r="J233" s="161" t="s">
        <v>846</v>
      </c>
      <c r="K233" s="161"/>
      <c r="L233" s="161"/>
      <c r="M233" s="20"/>
      <c r="N233" s="20"/>
      <c r="O233" s="20"/>
      <c r="P233" s="20"/>
      <c r="Q233" s="20"/>
      <c r="R233" s="20"/>
      <c r="S233" s="20"/>
      <c r="T233" s="20"/>
      <c r="U233" s="20"/>
      <c r="V233" s="20"/>
      <c r="W233" s="20"/>
      <c r="X233" s="20"/>
      <c r="Y233" s="20"/>
      <c r="Z233" s="20"/>
      <c r="AA233" s="20"/>
      <c r="AB233" s="20"/>
    </row>
    <row r="234" spans="1:28" x14ac:dyDescent="0.25">
      <c r="A234" s="247"/>
      <c r="G234" s="161"/>
      <c r="H234" s="161"/>
      <c r="I234" s="161" t="s">
        <v>847</v>
      </c>
      <c r="J234" s="161" t="s">
        <v>847</v>
      </c>
      <c r="K234" s="161"/>
      <c r="L234" s="161"/>
      <c r="M234" s="20"/>
      <c r="N234" s="20"/>
      <c r="O234" s="20"/>
      <c r="P234" s="20"/>
      <c r="Q234" s="20"/>
      <c r="R234" s="20"/>
      <c r="S234" s="20"/>
      <c r="T234" s="20"/>
      <c r="U234" s="20"/>
      <c r="V234" s="20"/>
      <c r="W234" s="20"/>
      <c r="X234" s="20"/>
      <c r="Y234" s="20"/>
      <c r="Z234" s="20"/>
      <c r="AA234" s="20"/>
      <c r="AB234" s="20"/>
    </row>
    <row r="235" spans="1:28" x14ac:dyDescent="0.25">
      <c r="A235" s="247"/>
      <c r="G235" s="161"/>
      <c r="H235" s="161"/>
      <c r="I235" s="161" t="s">
        <v>848</v>
      </c>
      <c r="J235" s="161" t="s">
        <v>848</v>
      </c>
      <c r="K235" s="161"/>
      <c r="L235" s="161"/>
      <c r="M235" s="20"/>
      <c r="N235" s="20"/>
      <c r="O235" s="20"/>
      <c r="P235" s="20"/>
      <c r="Q235" s="20"/>
      <c r="R235" s="20"/>
      <c r="S235" s="20"/>
      <c r="T235" s="20"/>
      <c r="U235" s="20"/>
      <c r="V235" s="20"/>
      <c r="W235" s="20"/>
      <c r="X235" s="20"/>
      <c r="Y235" s="20"/>
      <c r="Z235" s="20"/>
      <c r="AA235" s="20"/>
      <c r="AB235" s="20"/>
    </row>
    <row r="236" spans="1:28" x14ac:dyDescent="0.25">
      <c r="A236" s="247"/>
      <c r="G236" s="161"/>
      <c r="H236" s="161"/>
      <c r="I236" s="161">
        <v>782603</v>
      </c>
      <c r="J236" s="161">
        <v>782603</v>
      </c>
      <c r="K236" s="161"/>
      <c r="L236" s="161"/>
      <c r="M236" s="20"/>
      <c r="N236" s="20"/>
      <c r="O236" s="20"/>
      <c r="P236" s="20"/>
      <c r="Q236" s="20"/>
      <c r="R236" s="20"/>
      <c r="S236" s="20"/>
      <c r="T236" s="20"/>
      <c r="U236" s="20"/>
      <c r="V236" s="20"/>
      <c r="W236" s="20"/>
      <c r="X236" s="20"/>
      <c r="Y236" s="20"/>
      <c r="Z236" s="20"/>
      <c r="AA236" s="20"/>
      <c r="AB236" s="20"/>
    </row>
    <row r="237" spans="1:28" x14ac:dyDescent="0.25">
      <c r="A237" s="247"/>
      <c r="G237" s="161"/>
      <c r="H237" s="161"/>
      <c r="I237" s="161">
        <v>14611</v>
      </c>
      <c r="J237" s="161">
        <v>14611</v>
      </c>
      <c r="K237" s="161"/>
      <c r="L237" s="161"/>
      <c r="M237" s="20"/>
      <c r="N237" s="20"/>
      <c r="O237" s="20"/>
      <c r="P237" s="20"/>
      <c r="Q237" s="20"/>
      <c r="R237" s="20"/>
      <c r="S237" s="20"/>
      <c r="T237" s="20"/>
      <c r="U237" s="20"/>
      <c r="V237" s="20"/>
      <c r="W237" s="20"/>
      <c r="X237" s="20"/>
      <c r="Y237" s="20"/>
      <c r="Z237" s="20"/>
      <c r="AA237" s="20"/>
      <c r="AB237" s="20"/>
    </row>
    <row r="238" spans="1:28" x14ac:dyDescent="0.25">
      <c r="A238" s="247"/>
      <c r="G238" s="161"/>
      <c r="H238" s="161"/>
      <c r="I238" s="161" t="s">
        <v>736</v>
      </c>
      <c r="J238" s="161" t="s">
        <v>736</v>
      </c>
      <c r="K238" s="161"/>
      <c r="L238" s="161"/>
      <c r="M238" s="20"/>
      <c r="N238" s="20"/>
      <c r="O238" s="20"/>
      <c r="P238" s="20"/>
      <c r="Q238" s="20"/>
      <c r="R238" s="20"/>
      <c r="S238" s="20"/>
      <c r="T238" s="20"/>
      <c r="U238" s="20"/>
      <c r="V238" s="20"/>
      <c r="W238" s="20"/>
      <c r="X238" s="20"/>
      <c r="Y238" s="20"/>
      <c r="Z238" s="20"/>
      <c r="AA238" s="20"/>
      <c r="AB238" s="20"/>
    </row>
    <row r="239" spans="1:28" x14ac:dyDescent="0.25">
      <c r="A239" s="247"/>
      <c r="G239" s="161"/>
      <c r="H239" s="161"/>
      <c r="I239" s="161">
        <v>2509</v>
      </c>
      <c r="J239" s="161">
        <v>2509</v>
      </c>
      <c r="K239" s="161"/>
      <c r="L239" s="161"/>
      <c r="M239" s="20"/>
      <c r="N239" s="20"/>
      <c r="O239" s="20"/>
      <c r="P239" s="20"/>
      <c r="Q239" s="20"/>
      <c r="R239" s="20"/>
      <c r="S239" s="20"/>
      <c r="T239" s="20"/>
      <c r="U239" s="20"/>
      <c r="V239" s="20"/>
      <c r="W239" s="20"/>
      <c r="X239" s="20"/>
      <c r="Y239" s="20"/>
      <c r="Z239" s="20"/>
      <c r="AA239" s="20"/>
      <c r="AB239" s="20"/>
    </row>
    <row r="240" spans="1:28" x14ac:dyDescent="0.25">
      <c r="A240" s="247"/>
      <c r="G240" s="161"/>
      <c r="H240" s="161"/>
      <c r="I240" s="161" t="s">
        <v>849</v>
      </c>
      <c r="J240" s="161" t="s">
        <v>849</v>
      </c>
      <c r="K240" s="161"/>
      <c r="L240" s="161"/>
      <c r="M240" s="20"/>
      <c r="N240" s="20"/>
      <c r="O240" s="20"/>
      <c r="P240" s="20"/>
      <c r="Q240" s="20"/>
      <c r="R240" s="20"/>
      <c r="S240" s="20"/>
      <c r="T240" s="20"/>
      <c r="U240" s="20"/>
      <c r="V240" s="20"/>
      <c r="W240" s="20"/>
      <c r="X240" s="20"/>
      <c r="Y240" s="20"/>
      <c r="Z240" s="20"/>
      <c r="AA240" s="20"/>
      <c r="AB240" s="20"/>
    </row>
    <row r="241" spans="1:28" x14ac:dyDescent="0.25">
      <c r="A241" s="247"/>
      <c r="G241" s="161"/>
      <c r="H241" s="161"/>
      <c r="I241" s="161" t="s">
        <v>850</v>
      </c>
      <c r="J241" s="161" t="s">
        <v>850</v>
      </c>
      <c r="K241" s="161"/>
      <c r="L241" s="161"/>
      <c r="M241" s="20"/>
      <c r="N241" s="20"/>
      <c r="O241" s="20"/>
      <c r="P241" s="20"/>
      <c r="Q241" s="20"/>
      <c r="R241" s="20"/>
      <c r="S241" s="20"/>
      <c r="T241" s="20"/>
      <c r="U241" s="20"/>
      <c r="V241" s="20"/>
      <c r="W241" s="20"/>
      <c r="X241" s="20"/>
      <c r="Y241" s="20"/>
      <c r="Z241" s="20"/>
      <c r="AA241" s="20"/>
      <c r="AB241" s="20"/>
    </row>
    <row r="242" spans="1:28" x14ac:dyDescent="0.25">
      <c r="A242" s="247"/>
      <c r="G242" s="161"/>
      <c r="H242" s="161"/>
      <c r="I242" s="161" t="s">
        <v>851</v>
      </c>
      <c r="J242" s="161" t="s">
        <v>851</v>
      </c>
      <c r="K242" s="161"/>
      <c r="L242" s="161"/>
      <c r="M242" s="20"/>
      <c r="N242" s="20"/>
      <c r="O242" s="20"/>
      <c r="P242" s="20"/>
      <c r="Q242" s="20"/>
      <c r="R242" s="20"/>
      <c r="S242" s="20"/>
      <c r="T242" s="20"/>
      <c r="U242" s="20"/>
      <c r="V242" s="20"/>
      <c r="W242" s="20"/>
      <c r="X242" s="20"/>
      <c r="Y242" s="20"/>
      <c r="Z242" s="20"/>
      <c r="AA242" s="20"/>
      <c r="AB242" s="20"/>
    </row>
    <row r="243" spans="1:28" x14ac:dyDescent="0.25">
      <c r="A243" s="247"/>
      <c r="G243" s="161"/>
      <c r="H243" s="161"/>
      <c r="I243" s="161" t="s">
        <v>852</v>
      </c>
      <c r="J243" s="161" t="s">
        <v>852</v>
      </c>
      <c r="K243" s="161"/>
      <c r="L243" s="161"/>
      <c r="M243" s="20"/>
      <c r="N243" s="20"/>
      <c r="O243" s="20"/>
      <c r="P243" s="20"/>
      <c r="Q243" s="20"/>
      <c r="R243" s="20"/>
      <c r="S243" s="20"/>
      <c r="T243" s="20"/>
      <c r="U243" s="20"/>
      <c r="V243" s="20"/>
      <c r="W243" s="20"/>
      <c r="X243" s="20"/>
      <c r="Y243" s="20"/>
      <c r="Z243" s="20"/>
      <c r="AA243" s="20"/>
      <c r="AB243" s="20"/>
    </row>
    <row r="244" spans="1:28" x14ac:dyDescent="0.25">
      <c r="A244" s="247"/>
      <c r="G244" s="161"/>
      <c r="H244" s="161"/>
      <c r="I244" s="161" t="s">
        <v>853</v>
      </c>
      <c r="J244" s="161" t="s">
        <v>853</v>
      </c>
      <c r="K244" s="161"/>
      <c r="L244" s="161"/>
      <c r="M244" s="20"/>
      <c r="N244" s="20"/>
      <c r="O244" s="20"/>
      <c r="P244" s="20"/>
      <c r="Q244" s="20"/>
      <c r="R244" s="20"/>
      <c r="S244" s="20"/>
      <c r="T244" s="20"/>
      <c r="U244" s="20"/>
      <c r="V244" s="20"/>
      <c r="W244" s="20"/>
      <c r="X244" s="20"/>
      <c r="Y244" s="20"/>
      <c r="Z244" s="20"/>
      <c r="AA244" s="20"/>
      <c r="AB244" s="20"/>
    </row>
    <row r="245" spans="1:28" x14ac:dyDescent="0.25">
      <c r="A245" s="247"/>
      <c r="G245" s="161"/>
      <c r="H245" s="161"/>
      <c r="I245" s="161" t="s">
        <v>854</v>
      </c>
      <c r="J245" s="161" t="s">
        <v>854</v>
      </c>
      <c r="K245" s="161"/>
      <c r="L245" s="161"/>
      <c r="M245" s="20"/>
      <c r="N245" s="20"/>
      <c r="O245" s="20"/>
      <c r="P245" s="20"/>
      <c r="Q245" s="20"/>
      <c r="R245" s="20"/>
      <c r="S245" s="20"/>
      <c r="T245" s="20"/>
      <c r="U245" s="20"/>
      <c r="V245" s="20"/>
      <c r="W245" s="20"/>
      <c r="X245" s="20"/>
      <c r="Y245" s="20"/>
      <c r="Z245" s="20"/>
      <c r="AA245" s="20"/>
      <c r="AB245" s="20"/>
    </row>
    <row r="246" spans="1:28" x14ac:dyDescent="0.25">
      <c r="A246" s="247"/>
      <c r="G246" s="161"/>
      <c r="H246" s="161"/>
      <c r="I246" s="161">
        <v>14617</v>
      </c>
      <c r="J246" s="161">
        <v>14617</v>
      </c>
      <c r="K246" s="161"/>
      <c r="L246" s="161"/>
      <c r="M246" s="20"/>
      <c r="N246" s="20"/>
      <c r="O246" s="20"/>
      <c r="P246" s="20"/>
      <c r="Q246" s="20"/>
      <c r="R246" s="20"/>
      <c r="S246" s="20"/>
      <c r="T246" s="20"/>
      <c r="U246" s="20"/>
      <c r="V246" s="20"/>
      <c r="W246" s="20"/>
      <c r="X246" s="20"/>
      <c r="Y246" s="20"/>
      <c r="Z246" s="20"/>
      <c r="AA246" s="20"/>
      <c r="AB246" s="20"/>
    </row>
    <row r="247" spans="1:28" x14ac:dyDescent="0.25">
      <c r="A247" s="247"/>
      <c r="G247" s="161"/>
      <c r="H247" s="161"/>
      <c r="I247" s="161" t="s">
        <v>731</v>
      </c>
      <c r="J247" s="161" t="s">
        <v>731</v>
      </c>
      <c r="K247" s="161"/>
      <c r="L247" s="161"/>
      <c r="M247" s="20"/>
      <c r="N247" s="20"/>
      <c r="O247" s="20"/>
      <c r="P247" s="20"/>
      <c r="Q247" s="20"/>
      <c r="R247" s="20"/>
      <c r="S247" s="20"/>
      <c r="T247" s="20"/>
      <c r="U247" s="20"/>
      <c r="V247" s="20"/>
      <c r="W247" s="20"/>
      <c r="X247" s="20"/>
      <c r="Y247" s="20"/>
      <c r="Z247" s="20"/>
      <c r="AA247" s="20"/>
      <c r="AB247" s="20"/>
    </row>
    <row r="248" spans="1:28" x14ac:dyDescent="0.25">
      <c r="A248" s="247"/>
      <c r="G248" s="161"/>
      <c r="H248" s="161"/>
      <c r="I248" s="161">
        <v>783010</v>
      </c>
      <c r="J248" s="161">
        <v>783010</v>
      </c>
      <c r="K248" s="161"/>
      <c r="L248" s="161"/>
      <c r="M248" s="20"/>
      <c r="N248" s="20"/>
      <c r="O248" s="20"/>
      <c r="P248" s="20"/>
      <c r="Q248" s="20"/>
      <c r="R248" s="20"/>
      <c r="S248" s="20"/>
      <c r="T248" s="20"/>
      <c r="U248" s="20"/>
      <c r="V248" s="20"/>
      <c r="W248" s="20"/>
      <c r="X248" s="20"/>
      <c r="Y248" s="20"/>
      <c r="Z248" s="20"/>
      <c r="AA248" s="20"/>
      <c r="AB248" s="20"/>
    </row>
    <row r="249" spans="1:28" x14ac:dyDescent="0.25">
      <c r="A249" s="247"/>
      <c r="G249" s="161"/>
      <c r="H249" s="161"/>
      <c r="I249" s="161" t="s">
        <v>732</v>
      </c>
      <c r="J249" s="161" t="s">
        <v>732</v>
      </c>
      <c r="K249" s="161"/>
      <c r="L249" s="161"/>
      <c r="M249" s="20"/>
      <c r="N249" s="20"/>
      <c r="O249" s="20"/>
      <c r="P249" s="20"/>
      <c r="Q249" s="20"/>
      <c r="R249" s="20"/>
      <c r="S249" s="20"/>
      <c r="T249" s="20"/>
      <c r="U249" s="20"/>
      <c r="V249" s="20"/>
      <c r="W249" s="20"/>
      <c r="X249" s="20"/>
      <c r="Y249" s="20"/>
      <c r="Z249" s="20"/>
      <c r="AA249" s="20"/>
      <c r="AB249" s="20"/>
    </row>
    <row r="250" spans="1:28" x14ac:dyDescent="0.25">
      <c r="A250" s="247"/>
      <c r="G250" s="161"/>
      <c r="H250" s="161"/>
      <c r="I250" s="161" t="s">
        <v>733</v>
      </c>
      <c r="J250" s="161" t="s">
        <v>733</v>
      </c>
      <c r="K250" s="161"/>
      <c r="L250" s="161"/>
      <c r="M250" s="20"/>
      <c r="N250" s="20"/>
      <c r="O250" s="20"/>
      <c r="P250" s="20"/>
      <c r="Q250" s="20"/>
      <c r="R250" s="20"/>
      <c r="S250" s="20"/>
      <c r="T250" s="20"/>
      <c r="U250" s="20"/>
      <c r="V250" s="20"/>
      <c r="W250" s="20"/>
      <c r="X250" s="20"/>
      <c r="Y250" s="20"/>
      <c r="Z250" s="20"/>
      <c r="AA250" s="20"/>
      <c r="AB250" s="20"/>
    </row>
    <row r="251" spans="1:28" x14ac:dyDescent="0.25">
      <c r="A251" s="247"/>
      <c r="G251" s="161"/>
      <c r="H251" s="161"/>
      <c r="I251" s="161">
        <v>14719</v>
      </c>
      <c r="J251" s="161">
        <v>14719</v>
      </c>
      <c r="K251" s="161"/>
      <c r="L251" s="161"/>
      <c r="M251" s="20"/>
      <c r="N251" s="20"/>
      <c r="O251" s="20"/>
      <c r="P251" s="20"/>
      <c r="Q251" s="20"/>
      <c r="R251" s="20"/>
      <c r="S251" s="20"/>
      <c r="T251" s="20"/>
      <c r="U251" s="20"/>
      <c r="V251" s="20"/>
      <c r="W251" s="20"/>
      <c r="X251" s="20"/>
      <c r="Y251" s="20"/>
      <c r="Z251" s="20"/>
      <c r="AA251" s="20"/>
      <c r="AB251" s="20"/>
    </row>
    <row r="252" spans="1:28" x14ac:dyDescent="0.25">
      <c r="A252" s="247"/>
      <c r="G252" s="161"/>
      <c r="H252" s="161"/>
      <c r="I252" s="161" t="s">
        <v>737</v>
      </c>
      <c r="J252" s="161" t="s">
        <v>737</v>
      </c>
      <c r="K252" s="161"/>
      <c r="L252" s="161"/>
      <c r="M252" s="20"/>
      <c r="N252" s="20"/>
      <c r="O252" s="20"/>
      <c r="P252" s="20"/>
      <c r="Q252" s="20"/>
      <c r="R252" s="20"/>
      <c r="S252" s="20"/>
      <c r="T252" s="20"/>
      <c r="U252" s="20"/>
      <c r="V252" s="20"/>
      <c r="W252" s="20"/>
      <c r="X252" s="20"/>
      <c r="Y252" s="20"/>
      <c r="Z252" s="20"/>
      <c r="AA252" s="20"/>
      <c r="AB252" s="20"/>
    </row>
    <row r="253" spans="1:28" x14ac:dyDescent="0.25">
      <c r="A253" s="247"/>
      <c r="G253" s="161"/>
      <c r="H253" s="161"/>
      <c r="I253" s="161">
        <v>14758</v>
      </c>
      <c r="J253" s="161">
        <v>14758</v>
      </c>
      <c r="K253" s="161"/>
      <c r="L253" s="161"/>
      <c r="M253" s="20"/>
      <c r="N253" s="20"/>
      <c r="O253" s="20"/>
      <c r="P253" s="20"/>
      <c r="Q253" s="20"/>
      <c r="R253" s="20"/>
      <c r="S253" s="20"/>
      <c r="T253" s="20"/>
      <c r="U253" s="20"/>
      <c r="V253" s="20"/>
      <c r="W253" s="20"/>
      <c r="X253" s="20"/>
      <c r="Y253" s="20"/>
      <c r="Z253" s="20"/>
      <c r="AA253" s="20"/>
      <c r="AB253" s="20"/>
    </row>
    <row r="254" spans="1:28" x14ac:dyDescent="0.25">
      <c r="A254" s="247"/>
      <c r="G254" s="161"/>
      <c r="H254" s="161"/>
      <c r="I254" s="161">
        <v>14763</v>
      </c>
      <c r="J254" s="161">
        <v>14763</v>
      </c>
      <c r="K254" s="161"/>
      <c r="L254" s="161"/>
      <c r="M254" s="20"/>
      <c r="N254" s="20"/>
      <c r="O254" s="20"/>
      <c r="P254" s="20"/>
      <c r="Q254" s="20"/>
      <c r="R254" s="20"/>
      <c r="S254" s="20"/>
      <c r="T254" s="20"/>
      <c r="U254" s="20"/>
      <c r="V254" s="20"/>
      <c r="W254" s="20"/>
      <c r="X254" s="20"/>
      <c r="Y254" s="20"/>
      <c r="Z254" s="20"/>
      <c r="AA254" s="20"/>
      <c r="AB254" s="20"/>
    </row>
    <row r="255" spans="1:28" x14ac:dyDescent="0.25">
      <c r="A255" s="247"/>
      <c r="G255" s="161"/>
      <c r="H255" s="161"/>
      <c r="I255" s="161" t="s">
        <v>738</v>
      </c>
      <c r="J255" s="161" t="s">
        <v>738</v>
      </c>
      <c r="K255" s="161"/>
      <c r="L255" s="161"/>
      <c r="M255" s="20"/>
      <c r="N255" s="20"/>
      <c r="O255" s="20"/>
      <c r="P255" s="20"/>
      <c r="Q255" s="20"/>
      <c r="R255" s="20"/>
      <c r="S255" s="20"/>
      <c r="T255" s="20"/>
      <c r="U255" s="20"/>
      <c r="V255" s="20"/>
      <c r="W255" s="20"/>
      <c r="X255" s="20"/>
      <c r="Y255" s="20"/>
      <c r="Z255" s="20"/>
      <c r="AA255" s="20"/>
      <c r="AB255" s="20"/>
    </row>
    <row r="256" spans="1:28" x14ac:dyDescent="0.25">
      <c r="A256" s="247"/>
      <c r="G256" s="161"/>
      <c r="H256" s="161"/>
      <c r="I256" s="161" t="s">
        <v>739</v>
      </c>
      <c r="J256" s="161" t="s">
        <v>739</v>
      </c>
      <c r="K256" s="161"/>
      <c r="L256" s="161"/>
      <c r="M256" s="20"/>
      <c r="N256" s="20"/>
      <c r="O256" s="20"/>
      <c r="P256" s="20"/>
      <c r="Q256" s="20"/>
      <c r="R256" s="20"/>
      <c r="S256" s="20"/>
      <c r="T256" s="20"/>
      <c r="U256" s="20"/>
      <c r="V256" s="20"/>
      <c r="W256" s="20"/>
      <c r="X256" s="20"/>
      <c r="Y256" s="20"/>
      <c r="Z256" s="20"/>
      <c r="AA256" s="20"/>
      <c r="AB256" s="20"/>
    </row>
    <row r="257" spans="1:28" x14ac:dyDescent="0.25">
      <c r="A257" s="247"/>
      <c r="G257" s="161"/>
      <c r="H257" s="161"/>
      <c r="I257" s="161" t="s">
        <v>741</v>
      </c>
      <c r="J257" s="161" t="s">
        <v>741</v>
      </c>
      <c r="K257" s="161"/>
      <c r="L257" s="161"/>
      <c r="M257" s="20"/>
      <c r="N257" s="20"/>
      <c r="O257" s="20"/>
      <c r="P257" s="20"/>
      <c r="Q257" s="20"/>
      <c r="R257" s="20"/>
      <c r="S257" s="20"/>
      <c r="T257" s="20"/>
      <c r="U257" s="20"/>
      <c r="V257" s="20"/>
      <c r="W257" s="20"/>
      <c r="X257" s="20"/>
      <c r="Y257" s="20"/>
      <c r="Z257" s="20"/>
      <c r="AA257" s="20"/>
      <c r="AB257" s="20"/>
    </row>
    <row r="258" spans="1:28" x14ac:dyDescent="0.25">
      <c r="A258" s="247"/>
      <c r="G258" s="161"/>
      <c r="H258" s="161"/>
      <c r="I258" s="161" t="s">
        <v>855</v>
      </c>
      <c r="J258" s="161" t="s">
        <v>855</v>
      </c>
      <c r="K258" s="161"/>
      <c r="L258" s="161"/>
      <c r="M258" s="20"/>
      <c r="N258" s="20"/>
      <c r="O258" s="20"/>
      <c r="P258" s="20"/>
      <c r="Q258" s="20"/>
      <c r="R258" s="20"/>
      <c r="S258" s="20"/>
      <c r="T258" s="20"/>
      <c r="U258" s="20"/>
      <c r="V258" s="20"/>
      <c r="W258" s="20"/>
      <c r="X258" s="20"/>
      <c r="Y258" s="20"/>
      <c r="Z258" s="20"/>
      <c r="AA258" s="20"/>
      <c r="AB258" s="20"/>
    </row>
    <row r="259" spans="1:28" x14ac:dyDescent="0.25">
      <c r="A259" s="247"/>
      <c r="G259" s="161"/>
      <c r="H259" s="161"/>
      <c r="I259" s="161" t="s">
        <v>856</v>
      </c>
      <c r="J259" s="161" t="s">
        <v>856</v>
      </c>
      <c r="K259" s="161"/>
      <c r="L259" s="161"/>
      <c r="M259" s="20"/>
      <c r="N259" s="20"/>
      <c r="O259" s="20"/>
      <c r="P259" s="20"/>
      <c r="Q259" s="20"/>
      <c r="R259" s="20"/>
      <c r="S259" s="20"/>
      <c r="T259" s="20"/>
      <c r="U259" s="20"/>
      <c r="V259" s="20"/>
      <c r="W259" s="20"/>
      <c r="X259" s="20"/>
      <c r="Y259" s="20"/>
      <c r="Z259" s="20"/>
      <c r="AA259" s="20"/>
      <c r="AB259" s="20"/>
    </row>
    <row r="260" spans="1:28" x14ac:dyDescent="0.25">
      <c r="A260" s="247"/>
      <c r="G260" s="161"/>
      <c r="H260" s="161"/>
      <c r="I260" s="161" t="s">
        <v>857</v>
      </c>
      <c r="J260" s="161" t="s">
        <v>857</v>
      </c>
      <c r="K260" s="161"/>
      <c r="L260" s="161"/>
      <c r="M260" s="20"/>
      <c r="N260" s="20"/>
      <c r="O260" s="20"/>
      <c r="P260" s="20"/>
      <c r="Q260" s="20"/>
      <c r="R260" s="20"/>
      <c r="S260" s="20"/>
      <c r="T260" s="20"/>
      <c r="U260" s="20"/>
      <c r="V260" s="20"/>
      <c r="W260" s="20"/>
      <c r="X260" s="20"/>
      <c r="Y260" s="20"/>
      <c r="Z260" s="20"/>
      <c r="AA260" s="20"/>
      <c r="AB260" s="20"/>
    </row>
    <row r="261" spans="1:28" x14ac:dyDescent="0.25">
      <c r="A261" s="247"/>
      <c r="G261" s="161"/>
      <c r="H261" s="161"/>
      <c r="I261" s="161" t="s">
        <v>858</v>
      </c>
      <c r="J261" s="161" t="s">
        <v>858</v>
      </c>
      <c r="K261" s="161"/>
      <c r="L261" s="161"/>
      <c r="M261" s="20"/>
      <c r="N261" s="20"/>
      <c r="O261" s="20"/>
      <c r="P261" s="20"/>
      <c r="Q261" s="20"/>
      <c r="R261" s="20"/>
      <c r="S261" s="20"/>
      <c r="T261" s="20"/>
      <c r="U261" s="20"/>
      <c r="V261" s="20"/>
      <c r="W261" s="20"/>
      <c r="X261" s="20"/>
      <c r="Y261" s="20"/>
      <c r="Z261" s="20"/>
      <c r="AA261" s="20"/>
      <c r="AB261" s="20"/>
    </row>
    <row r="262" spans="1:28" x14ac:dyDescent="0.25">
      <c r="A262" s="247"/>
      <c r="G262" s="161"/>
      <c r="H262" s="161"/>
      <c r="I262" s="161" t="s">
        <v>859</v>
      </c>
      <c r="J262" s="161" t="s">
        <v>859</v>
      </c>
      <c r="K262" s="161"/>
      <c r="L262" s="161"/>
      <c r="M262" s="20"/>
      <c r="N262" s="20"/>
      <c r="O262" s="20"/>
      <c r="P262" s="20"/>
      <c r="Q262" s="20"/>
      <c r="R262" s="20"/>
      <c r="S262" s="20"/>
      <c r="T262" s="20"/>
      <c r="U262" s="20"/>
      <c r="V262" s="20"/>
      <c r="W262" s="20"/>
      <c r="X262" s="20"/>
      <c r="Y262" s="20"/>
      <c r="Z262" s="20"/>
      <c r="AA262" s="20"/>
      <c r="AB262" s="20"/>
    </row>
    <row r="263" spans="1:28" x14ac:dyDescent="0.25">
      <c r="A263" s="247"/>
      <c r="G263" s="161"/>
      <c r="H263" s="161"/>
      <c r="I263" s="161" t="s">
        <v>860</v>
      </c>
      <c r="J263" s="161" t="s">
        <v>860</v>
      </c>
      <c r="K263" s="161"/>
      <c r="L263" s="161"/>
      <c r="M263" s="20"/>
      <c r="N263" s="20"/>
      <c r="O263" s="20"/>
      <c r="P263" s="20"/>
      <c r="Q263" s="20"/>
      <c r="R263" s="20"/>
      <c r="S263" s="20"/>
      <c r="T263" s="20"/>
      <c r="U263" s="20"/>
      <c r="V263" s="20"/>
      <c r="W263" s="20"/>
      <c r="X263" s="20"/>
      <c r="Y263" s="20"/>
      <c r="Z263" s="20"/>
      <c r="AA263" s="20"/>
      <c r="AB263" s="20"/>
    </row>
    <row r="264" spans="1:28" x14ac:dyDescent="0.25">
      <c r="A264" s="247"/>
      <c r="G264" s="161"/>
      <c r="H264" s="161"/>
      <c r="I264" s="161" t="s">
        <v>861</v>
      </c>
      <c r="J264" s="161" t="s">
        <v>861</v>
      </c>
      <c r="K264" s="161"/>
      <c r="L264" s="161"/>
      <c r="M264" s="20"/>
      <c r="N264" s="20"/>
      <c r="O264" s="20"/>
      <c r="P264" s="20"/>
      <c r="Q264" s="20"/>
      <c r="R264" s="20"/>
      <c r="S264" s="20"/>
      <c r="T264" s="20"/>
      <c r="U264" s="20"/>
      <c r="V264" s="20"/>
      <c r="W264" s="20"/>
      <c r="X264" s="20"/>
      <c r="Y264" s="20"/>
      <c r="Z264" s="20"/>
      <c r="AA264" s="20"/>
      <c r="AB264" s="20"/>
    </row>
    <row r="265" spans="1:28" x14ac:dyDescent="0.25">
      <c r="A265" s="247"/>
      <c r="G265" s="161"/>
      <c r="H265" s="161"/>
      <c r="I265" s="161" t="s">
        <v>862</v>
      </c>
      <c r="J265" s="161" t="s">
        <v>862</v>
      </c>
      <c r="K265" s="161"/>
      <c r="L265" s="161"/>
      <c r="M265" s="20"/>
      <c r="N265" s="20"/>
      <c r="O265" s="20"/>
      <c r="P265" s="20"/>
      <c r="Q265" s="20"/>
      <c r="R265" s="20"/>
      <c r="S265" s="20"/>
      <c r="T265" s="20"/>
      <c r="U265" s="20"/>
      <c r="V265" s="20"/>
      <c r="W265" s="20"/>
      <c r="X265" s="20"/>
      <c r="Y265" s="20"/>
      <c r="Z265" s="20"/>
      <c r="AA265" s="20"/>
      <c r="AB265" s="20"/>
    </row>
    <row r="266" spans="1:28" x14ac:dyDescent="0.25">
      <c r="A266" s="247"/>
      <c r="G266" s="161"/>
      <c r="H266" s="161"/>
      <c r="I266" s="161" t="s">
        <v>863</v>
      </c>
      <c r="J266" s="161" t="s">
        <v>863</v>
      </c>
      <c r="K266" s="161"/>
      <c r="L266" s="161"/>
      <c r="M266" s="20"/>
      <c r="N266" s="20"/>
      <c r="O266" s="20"/>
      <c r="P266" s="20"/>
      <c r="Q266" s="20"/>
      <c r="R266" s="20"/>
      <c r="S266" s="20"/>
      <c r="T266" s="20"/>
      <c r="U266" s="20"/>
      <c r="V266" s="20"/>
      <c r="W266" s="20"/>
      <c r="X266" s="20"/>
      <c r="Y266" s="20"/>
      <c r="Z266" s="20"/>
      <c r="AA266" s="20"/>
      <c r="AB266" s="20"/>
    </row>
    <row r="267" spans="1:28" x14ac:dyDescent="0.25">
      <c r="A267" s="247"/>
      <c r="G267" s="161"/>
      <c r="H267" s="161"/>
      <c r="I267" s="161" t="s">
        <v>864</v>
      </c>
      <c r="J267" s="161" t="s">
        <v>864</v>
      </c>
      <c r="K267" s="161"/>
      <c r="L267" s="161"/>
      <c r="M267" s="20"/>
      <c r="N267" s="20"/>
      <c r="O267" s="20"/>
      <c r="P267" s="20"/>
      <c r="Q267" s="20"/>
      <c r="R267" s="20"/>
      <c r="S267" s="20"/>
      <c r="T267" s="20"/>
      <c r="U267" s="20"/>
      <c r="V267" s="20"/>
      <c r="W267" s="20"/>
      <c r="X267" s="20"/>
      <c r="Y267" s="20"/>
      <c r="Z267" s="20"/>
      <c r="AA267" s="20"/>
      <c r="AB267" s="20"/>
    </row>
    <row r="268" spans="1:28" x14ac:dyDescent="0.25">
      <c r="A268" s="247"/>
      <c r="G268" s="161"/>
      <c r="H268" s="161"/>
      <c r="I268" s="161">
        <v>14627</v>
      </c>
      <c r="J268" s="161">
        <v>14627</v>
      </c>
      <c r="K268" s="161"/>
      <c r="L268" s="161"/>
      <c r="M268" s="20"/>
      <c r="N268" s="20"/>
      <c r="O268" s="20"/>
      <c r="P268" s="20"/>
      <c r="Q268" s="20"/>
      <c r="R268" s="20"/>
      <c r="S268" s="20"/>
      <c r="T268" s="20"/>
      <c r="U268" s="20"/>
      <c r="V268" s="20"/>
      <c r="W268" s="20"/>
      <c r="X268" s="20"/>
      <c r="Y268" s="20"/>
      <c r="Z268" s="20"/>
      <c r="AA268" s="20"/>
      <c r="AB268" s="20"/>
    </row>
    <row r="269" spans="1:28" x14ac:dyDescent="0.25">
      <c r="A269" s="247"/>
      <c r="G269" s="161"/>
      <c r="H269" s="161"/>
      <c r="I269" s="161" t="s">
        <v>740</v>
      </c>
      <c r="J269" s="161" t="s">
        <v>740</v>
      </c>
      <c r="K269" s="161"/>
      <c r="L269" s="161"/>
      <c r="M269" s="20"/>
      <c r="N269" s="20"/>
      <c r="O269" s="20"/>
      <c r="P269" s="20"/>
      <c r="Q269" s="20"/>
      <c r="R269" s="20"/>
      <c r="S269" s="20"/>
      <c r="T269" s="20"/>
      <c r="U269" s="20"/>
      <c r="V269" s="20"/>
      <c r="W269" s="20"/>
      <c r="X269" s="20"/>
      <c r="Y269" s="20"/>
      <c r="Z269" s="20"/>
      <c r="AA269" s="20"/>
      <c r="AB269" s="20"/>
    </row>
    <row r="270" spans="1:28" x14ac:dyDescent="0.25">
      <c r="A270" s="247"/>
      <c r="G270" s="161"/>
      <c r="H270" s="161"/>
      <c r="I270" s="161">
        <v>14621</v>
      </c>
      <c r="J270" s="161">
        <v>14621</v>
      </c>
      <c r="K270" s="161"/>
      <c r="L270" s="161"/>
      <c r="M270" s="20"/>
      <c r="N270" s="20"/>
      <c r="O270" s="20"/>
      <c r="P270" s="20"/>
      <c r="Q270" s="20"/>
      <c r="R270" s="20"/>
      <c r="S270" s="20"/>
      <c r="T270" s="20"/>
      <c r="U270" s="20"/>
      <c r="V270" s="20"/>
      <c r="W270" s="20"/>
      <c r="X270" s="20"/>
      <c r="Y270" s="20"/>
      <c r="Z270" s="20"/>
      <c r="AA270" s="20"/>
      <c r="AB270" s="20"/>
    </row>
    <row r="271" spans="1:28" x14ac:dyDescent="0.25">
      <c r="A271" s="247"/>
      <c r="G271" s="161"/>
      <c r="H271" s="161"/>
      <c r="I271" s="161" t="s">
        <v>742</v>
      </c>
      <c r="J271" s="161" t="s">
        <v>742</v>
      </c>
      <c r="K271" s="161"/>
      <c r="L271" s="161"/>
      <c r="M271" s="20"/>
      <c r="N271" s="20"/>
      <c r="O271" s="20"/>
      <c r="P271" s="20"/>
      <c r="Q271" s="20"/>
      <c r="R271" s="20"/>
      <c r="S271" s="20"/>
      <c r="T271" s="20"/>
      <c r="U271" s="20"/>
      <c r="V271" s="20"/>
      <c r="W271" s="20"/>
      <c r="X271" s="20"/>
      <c r="Y271" s="20"/>
      <c r="Z271" s="20"/>
      <c r="AA271" s="20"/>
      <c r="AB271" s="20"/>
    </row>
    <row r="272" spans="1:28" x14ac:dyDescent="0.25">
      <c r="A272" s="247"/>
      <c r="G272" s="161"/>
      <c r="H272" s="161"/>
      <c r="I272" s="161">
        <v>14628</v>
      </c>
      <c r="J272" s="161">
        <v>14628</v>
      </c>
      <c r="K272" s="161"/>
      <c r="L272" s="161"/>
      <c r="M272" s="20"/>
      <c r="N272" s="20"/>
      <c r="O272" s="20"/>
      <c r="P272" s="20"/>
      <c r="Q272" s="20"/>
      <c r="R272" s="20"/>
      <c r="S272" s="20"/>
      <c r="T272" s="20"/>
      <c r="U272" s="20"/>
      <c r="V272" s="20"/>
      <c r="W272" s="20"/>
      <c r="X272" s="20"/>
      <c r="Y272" s="20"/>
      <c r="Z272" s="20"/>
      <c r="AA272" s="20"/>
      <c r="AB272" s="20"/>
    </row>
    <row r="273" spans="1:28" x14ac:dyDescent="0.25">
      <c r="A273" s="247"/>
      <c r="G273" s="161"/>
      <c r="H273" s="161"/>
      <c r="I273" s="161">
        <v>14608</v>
      </c>
      <c r="J273" s="161">
        <v>14608</v>
      </c>
      <c r="K273" s="161"/>
      <c r="L273" s="161"/>
      <c r="M273" s="20"/>
      <c r="N273" s="20"/>
      <c r="O273" s="20"/>
      <c r="P273" s="20"/>
      <c r="Q273" s="20"/>
      <c r="R273" s="20"/>
      <c r="S273" s="20"/>
      <c r="T273" s="20"/>
      <c r="U273" s="20"/>
      <c r="V273" s="20"/>
      <c r="W273" s="20"/>
      <c r="X273" s="20"/>
      <c r="Y273" s="20"/>
      <c r="Z273" s="20"/>
      <c r="AA273" s="20"/>
      <c r="AB273" s="20"/>
    </row>
    <row r="274" spans="1:28" x14ac:dyDescent="0.25">
      <c r="A274" s="247"/>
      <c r="G274" s="161"/>
      <c r="H274" s="161"/>
      <c r="I274" s="161" t="s">
        <v>745</v>
      </c>
      <c r="J274" s="161" t="s">
        <v>745</v>
      </c>
      <c r="K274" s="161"/>
      <c r="L274" s="161"/>
      <c r="M274" s="20"/>
      <c r="N274" s="20"/>
      <c r="O274" s="20"/>
      <c r="P274" s="20"/>
      <c r="Q274" s="20"/>
      <c r="R274" s="20"/>
      <c r="S274" s="20"/>
      <c r="T274" s="20"/>
      <c r="U274" s="20"/>
      <c r="V274" s="20"/>
      <c r="W274" s="20"/>
      <c r="X274" s="20"/>
      <c r="Y274" s="20"/>
      <c r="Z274" s="20"/>
      <c r="AA274" s="20"/>
      <c r="AB274" s="20"/>
    </row>
    <row r="275" spans="1:28" x14ac:dyDescent="0.25">
      <c r="A275" s="247"/>
      <c r="G275" s="161"/>
      <c r="H275" s="161"/>
      <c r="I275" s="161" t="s">
        <v>865</v>
      </c>
      <c r="J275" s="161" t="s">
        <v>865</v>
      </c>
      <c r="K275" s="161"/>
      <c r="L275" s="161"/>
      <c r="M275" s="20"/>
      <c r="N275" s="20"/>
      <c r="O275" s="20"/>
      <c r="P275" s="20"/>
      <c r="Q275" s="20"/>
      <c r="R275" s="20"/>
      <c r="S275" s="20"/>
      <c r="T275" s="20"/>
      <c r="U275" s="20"/>
      <c r="V275" s="20"/>
      <c r="W275" s="20"/>
      <c r="X275" s="20"/>
      <c r="Y275" s="20"/>
      <c r="Z275" s="20"/>
      <c r="AA275" s="20"/>
      <c r="AB275" s="20"/>
    </row>
    <row r="276" spans="1:28" x14ac:dyDescent="0.25">
      <c r="A276" s="247"/>
      <c r="G276" s="161"/>
      <c r="H276" s="161"/>
      <c r="I276" s="161" t="s">
        <v>866</v>
      </c>
      <c r="J276" s="161" t="s">
        <v>866</v>
      </c>
      <c r="K276" s="161"/>
      <c r="L276" s="161"/>
      <c r="M276" s="20"/>
      <c r="N276" s="20"/>
      <c r="O276" s="20"/>
      <c r="P276" s="20"/>
      <c r="Q276" s="20"/>
      <c r="R276" s="20"/>
      <c r="S276" s="20"/>
      <c r="T276" s="20"/>
      <c r="U276" s="20"/>
      <c r="V276" s="20"/>
      <c r="W276" s="20"/>
      <c r="X276" s="20"/>
      <c r="Y276" s="20"/>
      <c r="Z276" s="20"/>
      <c r="AA276" s="20"/>
      <c r="AB276" s="20"/>
    </row>
    <row r="277" spans="1:28" x14ac:dyDescent="0.25">
      <c r="A277" s="247"/>
      <c r="G277" s="161"/>
      <c r="H277" s="161"/>
      <c r="I277" s="161" t="s">
        <v>867</v>
      </c>
      <c r="J277" s="161" t="s">
        <v>867</v>
      </c>
      <c r="K277" s="161"/>
      <c r="L277" s="161"/>
      <c r="M277" s="20"/>
      <c r="N277" s="20"/>
      <c r="O277" s="20"/>
      <c r="P277" s="20"/>
      <c r="Q277" s="20"/>
      <c r="R277" s="20"/>
      <c r="S277" s="20"/>
      <c r="T277" s="20"/>
      <c r="U277" s="20"/>
      <c r="V277" s="20"/>
      <c r="W277" s="20"/>
      <c r="X277" s="20"/>
      <c r="Y277" s="20"/>
      <c r="Z277" s="20"/>
      <c r="AA277" s="20"/>
      <c r="AB277" s="20"/>
    </row>
    <row r="278" spans="1:28" x14ac:dyDescent="0.25">
      <c r="A278" s="247"/>
      <c r="G278" s="161"/>
      <c r="H278" s="161"/>
      <c r="I278" s="161" t="s">
        <v>868</v>
      </c>
      <c r="J278" s="161" t="s">
        <v>868</v>
      </c>
      <c r="K278" s="161"/>
      <c r="L278" s="161"/>
      <c r="M278" s="20"/>
      <c r="N278" s="20"/>
      <c r="O278" s="20"/>
      <c r="P278" s="20"/>
      <c r="Q278" s="20"/>
      <c r="R278" s="20"/>
      <c r="S278" s="20"/>
      <c r="T278" s="20"/>
      <c r="U278" s="20"/>
      <c r="V278" s="20"/>
      <c r="W278" s="20"/>
      <c r="X278" s="20"/>
      <c r="Y278" s="20"/>
      <c r="Z278" s="20"/>
      <c r="AA278" s="20"/>
      <c r="AB278" s="20"/>
    </row>
    <row r="279" spans="1:28" x14ac:dyDescent="0.25">
      <c r="A279" s="247"/>
      <c r="G279" s="161"/>
      <c r="H279" s="161"/>
      <c r="I279" s="161">
        <v>14636</v>
      </c>
      <c r="J279" s="161">
        <v>14636</v>
      </c>
      <c r="K279" s="161"/>
      <c r="L279" s="161"/>
      <c r="M279" s="20"/>
      <c r="N279" s="20"/>
      <c r="O279" s="20"/>
      <c r="P279" s="20"/>
      <c r="Q279" s="20"/>
      <c r="R279" s="20"/>
      <c r="S279" s="20"/>
      <c r="T279" s="20"/>
      <c r="U279" s="20"/>
      <c r="V279" s="20"/>
      <c r="W279" s="20"/>
      <c r="X279" s="20"/>
      <c r="Y279" s="20"/>
      <c r="Z279" s="20"/>
      <c r="AA279" s="20"/>
      <c r="AB279" s="20"/>
    </row>
    <row r="280" spans="1:28" x14ac:dyDescent="0.25">
      <c r="A280" s="247"/>
      <c r="G280" s="161"/>
      <c r="H280" s="161"/>
      <c r="I280" s="161">
        <v>14633</v>
      </c>
      <c r="J280" s="161">
        <v>14633</v>
      </c>
      <c r="K280" s="161"/>
      <c r="L280" s="161"/>
      <c r="M280" s="20"/>
      <c r="N280" s="20"/>
      <c r="O280" s="20"/>
      <c r="P280" s="20"/>
      <c r="Q280" s="20"/>
      <c r="R280" s="20"/>
      <c r="S280" s="20"/>
      <c r="T280" s="20"/>
      <c r="U280" s="20"/>
      <c r="V280" s="20"/>
      <c r="W280" s="20"/>
      <c r="X280" s="20"/>
      <c r="Y280" s="20"/>
      <c r="Z280" s="20"/>
      <c r="AA280" s="20"/>
      <c r="AB280" s="20"/>
    </row>
    <row r="281" spans="1:28" x14ac:dyDescent="0.25">
      <c r="A281" s="247"/>
      <c r="G281" s="161"/>
      <c r="H281" s="161"/>
      <c r="I281" s="161" t="s">
        <v>743</v>
      </c>
      <c r="J281" s="161" t="s">
        <v>743</v>
      </c>
      <c r="K281" s="161"/>
      <c r="L281" s="161"/>
      <c r="M281" s="20"/>
      <c r="N281" s="20"/>
      <c r="O281" s="20"/>
      <c r="P281" s="20"/>
      <c r="Q281" s="20"/>
      <c r="R281" s="20"/>
      <c r="S281" s="20"/>
      <c r="T281" s="20"/>
      <c r="U281" s="20"/>
      <c r="V281" s="20"/>
      <c r="W281" s="20"/>
      <c r="X281" s="20"/>
      <c r="Y281" s="20"/>
      <c r="Z281" s="20"/>
      <c r="AA281" s="20"/>
      <c r="AB281" s="20"/>
    </row>
    <row r="282" spans="1:28" x14ac:dyDescent="0.25">
      <c r="A282" s="247"/>
      <c r="G282" s="161"/>
      <c r="H282" s="161"/>
      <c r="I282" s="161">
        <v>14736</v>
      </c>
      <c r="J282" s="161">
        <v>14736</v>
      </c>
      <c r="K282" s="161"/>
      <c r="L282" s="161"/>
      <c r="M282" s="20"/>
      <c r="N282" s="20"/>
      <c r="O282" s="20"/>
      <c r="P282" s="20"/>
      <c r="Q282" s="20"/>
      <c r="R282" s="20"/>
      <c r="S282" s="20"/>
      <c r="T282" s="20"/>
      <c r="U282" s="20"/>
      <c r="V282" s="20"/>
      <c r="W282" s="20"/>
      <c r="X282" s="20"/>
      <c r="Y282" s="20"/>
      <c r="Z282" s="20"/>
      <c r="AA282" s="20"/>
      <c r="AB282" s="20"/>
    </row>
    <row r="283" spans="1:28" x14ac:dyDescent="0.25">
      <c r="A283" s="247"/>
      <c r="G283" s="161"/>
      <c r="H283" s="161"/>
      <c r="I283" s="161">
        <v>14634</v>
      </c>
      <c r="J283" s="161">
        <v>14634</v>
      </c>
      <c r="K283" s="161"/>
      <c r="L283" s="161"/>
      <c r="M283" s="20"/>
      <c r="N283" s="20"/>
      <c r="O283" s="20"/>
      <c r="P283" s="20"/>
      <c r="Q283" s="20"/>
      <c r="R283" s="20"/>
      <c r="S283" s="20"/>
      <c r="T283" s="20"/>
      <c r="U283" s="20"/>
      <c r="V283" s="20"/>
      <c r="W283" s="20"/>
      <c r="X283" s="20"/>
      <c r="Y283" s="20"/>
      <c r="Z283" s="20"/>
      <c r="AA283" s="20"/>
      <c r="AB283" s="20"/>
    </row>
    <row r="284" spans="1:28" x14ac:dyDescent="0.25">
      <c r="A284" s="247"/>
      <c r="G284" s="161"/>
      <c r="H284" s="161"/>
      <c r="I284" s="161">
        <v>14632</v>
      </c>
      <c r="J284" s="161">
        <v>14632</v>
      </c>
      <c r="K284" s="161"/>
      <c r="L284" s="161"/>
      <c r="M284" s="20"/>
      <c r="N284" s="20"/>
      <c r="O284" s="20"/>
      <c r="P284" s="20"/>
      <c r="Q284" s="20"/>
      <c r="R284" s="20"/>
      <c r="S284" s="20"/>
      <c r="T284" s="20"/>
      <c r="U284" s="20"/>
      <c r="V284" s="20"/>
      <c r="W284" s="20"/>
      <c r="X284" s="20"/>
      <c r="Y284" s="20"/>
      <c r="Z284" s="20"/>
      <c r="AA284" s="20"/>
      <c r="AB284" s="20"/>
    </row>
    <row r="285" spans="1:28" x14ac:dyDescent="0.25">
      <c r="A285" s="247"/>
      <c r="G285" s="161"/>
      <c r="H285" s="161"/>
      <c r="I285" s="161">
        <v>19933</v>
      </c>
      <c r="J285" s="161">
        <v>19933</v>
      </c>
      <c r="K285" s="161"/>
      <c r="L285" s="161"/>
      <c r="M285" s="20"/>
      <c r="N285" s="20"/>
      <c r="O285" s="20"/>
      <c r="P285" s="20"/>
      <c r="Q285" s="20"/>
      <c r="R285" s="20"/>
      <c r="S285" s="20"/>
      <c r="T285" s="20"/>
      <c r="U285" s="20"/>
      <c r="V285" s="20"/>
      <c r="W285" s="20"/>
      <c r="X285" s="20"/>
      <c r="Y285" s="20"/>
      <c r="Z285" s="20"/>
      <c r="AA285" s="20"/>
      <c r="AB285" s="20"/>
    </row>
    <row r="286" spans="1:28" x14ac:dyDescent="0.25">
      <c r="A286" s="247"/>
      <c r="G286" s="161"/>
      <c r="H286" s="161"/>
      <c r="I286" s="161">
        <v>5749</v>
      </c>
      <c r="J286" s="161">
        <v>5749</v>
      </c>
      <c r="K286" s="161"/>
      <c r="L286" s="161"/>
      <c r="M286" s="20"/>
      <c r="N286" s="20"/>
      <c r="O286" s="20"/>
      <c r="P286" s="20"/>
      <c r="Q286" s="20"/>
      <c r="R286" s="20"/>
      <c r="S286" s="20"/>
      <c r="T286" s="20"/>
      <c r="U286" s="20"/>
      <c r="V286" s="20"/>
      <c r="W286" s="20"/>
      <c r="X286" s="20"/>
      <c r="Y286" s="20"/>
      <c r="Z286" s="20"/>
      <c r="AA286" s="20"/>
      <c r="AB286" s="20"/>
    </row>
    <row r="287" spans="1:28" x14ac:dyDescent="0.25">
      <c r="A287" s="247"/>
      <c r="G287" s="161"/>
      <c r="H287" s="161"/>
      <c r="I287" s="161">
        <v>5748</v>
      </c>
      <c r="J287" s="161">
        <v>5748</v>
      </c>
      <c r="K287" s="161"/>
      <c r="L287" s="161"/>
      <c r="M287" s="20"/>
      <c r="N287" s="20"/>
      <c r="O287" s="20"/>
      <c r="P287" s="20"/>
      <c r="Q287" s="20"/>
      <c r="R287" s="20"/>
      <c r="S287" s="20"/>
      <c r="T287" s="20"/>
      <c r="U287" s="20"/>
      <c r="V287" s="20"/>
      <c r="W287" s="20"/>
      <c r="X287" s="20"/>
      <c r="Y287" s="20"/>
      <c r="Z287" s="20"/>
      <c r="AA287" s="20"/>
      <c r="AB287" s="20"/>
    </row>
    <row r="288" spans="1:28" x14ac:dyDescent="0.25">
      <c r="A288" s="247"/>
      <c r="G288" s="161"/>
      <c r="H288" s="161"/>
      <c r="I288" s="161" t="s">
        <v>869</v>
      </c>
      <c r="J288" s="161" t="s">
        <v>869</v>
      </c>
      <c r="K288" s="161"/>
      <c r="L288" s="161"/>
      <c r="M288" s="20"/>
      <c r="N288" s="20"/>
      <c r="O288" s="20"/>
      <c r="P288" s="20"/>
      <c r="Q288" s="20"/>
      <c r="R288" s="20"/>
      <c r="S288" s="20"/>
      <c r="T288" s="20"/>
      <c r="U288" s="20"/>
      <c r="V288" s="20"/>
      <c r="W288" s="20"/>
      <c r="X288" s="20"/>
      <c r="Y288" s="20"/>
      <c r="Z288" s="20"/>
      <c r="AA288" s="20"/>
      <c r="AB288" s="20"/>
    </row>
    <row r="289" spans="1:28" x14ac:dyDescent="0.25">
      <c r="A289" s="247"/>
      <c r="G289" s="161"/>
      <c r="H289" s="161"/>
      <c r="I289" s="161" t="s">
        <v>870</v>
      </c>
      <c r="J289" s="161" t="s">
        <v>870</v>
      </c>
      <c r="K289" s="161"/>
      <c r="L289" s="161"/>
      <c r="M289" s="20"/>
      <c r="N289" s="20"/>
      <c r="O289" s="20"/>
      <c r="P289" s="20"/>
      <c r="Q289" s="20"/>
      <c r="R289" s="20"/>
      <c r="S289" s="20"/>
      <c r="T289" s="20"/>
      <c r="U289" s="20"/>
      <c r="V289" s="20"/>
      <c r="W289" s="20"/>
      <c r="X289" s="20"/>
      <c r="Y289" s="20"/>
      <c r="Z289" s="20"/>
      <c r="AA289" s="20"/>
      <c r="AB289" s="20"/>
    </row>
    <row r="290" spans="1:28" x14ac:dyDescent="0.25">
      <c r="A290" s="247"/>
      <c r="G290" s="161"/>
      <c r="H290" s="161"/>
      <c r="I290" s="161" t="s">
        <v>871</v>
      </c>
      <c r="J290" s="161" t="s">
        <v>871</v>
      </c>
      <c r="K290" s="161"/>
      <c r="L290" s="161"/>
      <c r="M290" s="20"/>
      <c r="N290" s="20"/>
      <c r="O290" s="20"/>
      <c r="P290" s="20"/>
      <c r="Q290" s="20"/>
      <c r="R290" s="20"/>
      <c r="S290" s="20"/>
      <c r="T290" s="20"/>
      <c r="U290" s="20"/>
      <c r="V290" s="20"/>
      <c r="W290" s="20"/>
      <c r="X290" s="20"/>
      <c r="Y290" s="20"/>
      <c r="Z290" s="20"/>
      <c r="AA290" s="20"/>
      <c r="AB290" s="20"/>
    </row>
    <row r="291" spans="1:28" x14ac:dyDescent="0.25">
      <c r="A291" s="247"/>
      <c r="G291" s="161"/>
      <c r="H291" s="161"/>
      <c r="I291" s="161" t="s">
        <v>872</v>
      </c>
      <c r="J291" s="161" t="s">
        <v>872</v>
      </c>
      <c r="K291" s="161"/>
      <c r="L291" s="161"/>
      <c r="M291" s="20"/>
      <c r="N291" s="20"/>
      <c r="O291" s="20"/>
      <c r="P291" s="20"/>
      <c r="Q291" s="20"/>
      <c r="R291" s="20"/>
      <c r="S291" s="20"/>
      <c r="T291" s="20"/>
      <c r="U291" s="20"/>
      <c r="V291" s="20"/>
      <c r="W291" s="20"/>
      <c r="X291" s="20"/>
      <c r="Y291" s="20"/>
      <c r="Z291" s="20"/>
      <c r="AA291" s="20"/>
      <c r="AB291" s="20"/>
    </row>
    <row r="292" spans="1:28" x14ac:dyDescent="0.25">
      <c r="A292" s="247"/>
      <c r="G292" s="161"/>
      <c r="H292" s="161"/>
      <c r="I292" s="161" t="s">
        <v>744</v>
      </c>
      <c r="J292" s="161" t="s">
        <v>744</v>
      </c>
      <c r="K292" s="161"/>
      <c r="L292" s="161"/>
      <c r="M292" s="20"/>
      <c r="N292" s="20"/>
      <c r="O292" s="20"/>
      <c r="P292" s="20"/>
      <c r="Q292" s="20"/>
      <c r="R292" s="20"/>
      <c r="S292" s="20"/>
      <c r="T292" s="20"/>
      <c r="U292" s="20"/>
      <c r="V292" s="20"/>
      <c r="W292" s="20"/>
      <c r="X292" s="20"/>
      <c r="Y292" s="20"/>
      <c r="Z292" s="20"/>
      <c r="AA292" s="20"/>
      <c r="AB292" s="20"/>
    </row>
    <row r="293" spans="1:28" x14ac:dyDescent="0.25">
      <c r="A293" s="247"/>
      <c r="G293" s="161"/>
      <c r="H293" s="161"/>
      <c r="I293" s="161" t="s">
        <v>746</v>
      </c>
      <c r="J293" s="161" t="s">
        <v>746</v>
      </c>
      <c r="K293" s="161"/>
      <c r="L293" s="161"/>
      <c r="M293" s="20"/>
      <c r="N293" s="20"/>
      <c r="O293" s="20"/>
      <c r="P293" s="20"/>
      <c r="Q293" s="20"/>
      <c r="R293" s="20"/>
      <c r="S293" s="20"/>
      <c r="T293" s="20"/>
      <c r="U293" s="20"/>
      <c r="V293" s="20"/>
      <c r="W293" s="20"/>
      <c r="X293" s="20"/>
      <c r="Y293" s="20"/>
      <c r="Z293" s="20"/>
      <c r="AA293" s="20"/>
      <c r="AB293" s="20"/>
    </row>
    <row r="294" spans="1:28" x14ac:dyDescent="0.25">
      <c r="A294" s="247"/>
      <c r="G294" s="161"/>
      <c r="H294" s="161"/>
      <c r="I294" s="161" t="s">
        <v>747</v>
      </c>
      <c r="J294" s="161" t="s">
        <v>747</v>
      </c>
      <c r="K294" s="161"/>
      <c r="L294" s="161"/>
      <c r="M294" s="20"/>
      <c r="N294" s="20"/>
      <c r="O294" s="20"/>
      <c r="P294" s="20"/>
      <c r="Q294" s="20"/>
      <c r="R294" s="20"/>
      <c r="S294" s="20"/>
      <c r="T294" s="20"/>
      <c r="U294" s="20"/>
      <c r="V294" s="20"/>
      <c r="W294" s="20"/>
      <c r="X294" s="20"/>
      <c r="Y294" s="20"/>
      <c r="Z294" s="20"/>
      <c r="AA294" s="20"/>
      <c r="AB294" s="20"/>
    </row>
    <row r="295" spans="1:28" x14ac:dyDescent="0.25">
      <c r="A295" s="247"/>
      <c r="G295" s="161"/>
      <c r="H295" s="161"/>
      <c r="I295" s="161" t="s">
        <v>873</v>
      </c>
      <c r="J295" s="161" t="s">
        <v>873</v>
      </c>
      <c r="K295" s="161"/>
      <c r="L295" s="161"/>
      <c r="M295" s="20"/>
      <c r="N295" s="20"/>
      <c r="O295" s="20"/>
      <c r="P295" s="20"/>
      <c r="Q295" s="20"/>
      <c r="R295" s="20"/>
      <c r="S295" s="20"/>
      <c r="T295" s="20"/>
      <c r="U295" s="20"/>
      <c r="V295" s="20"/>
      <c r="W295" s="20"/>
      <c r="X295" s="20"/>
      <c r="Y295" s="20"/>
      <c r="Z295" s="20"/>
      <c r="AA295" s="20"/>
      <c r="AB295" s="20"/>
    </row>
    <row r="296" spans="1:28" x14ac:dyDescent="0.25">
      <c r="A296" s="247"/>
      <c r="G296" s="161"/>
      <c r="H296" s="161"/>
      <c r="I296" s="161" t="s">
        <v>874</v>
      </c>
      <c r="J296" s="161" t="s">
        <v>874</v>
      </c>
      <c r="K296" s="161"/>
      <c r="L296" s="161"/>
      <c r="M296" s="20"/>
      <c r="N296" s="20"/>
      <c r="O296" s="20"/>
      <c r="P296" s="20"/>
      <c r="Q296" s="20"/>
      <c r="R296" s="20"/>
      <c r="S296" s="20"/>
      <c r="T296" s="20"/>
      <c r="U296" s="20"/>
      <c r="V296" s="20"/>
      <c r="W296" s="20"/>
      <c r="X296" s="20"/>
      <c r="Y296" s="20"/>
      <c r="Z296" s="20"/>
      <c r="AA296" s="20"/>
      <c r="AB296" s="20"/>
    </row>
    <row r="297" spans="1:28" x14ac:dyDescent="0.25">
      <c r="A297" s="247"/>
      <c r="G297" s="161"/>
      <c r="H297" s="161"/>
      <c r="I297" s="161" t="s">
        <v>875</v>
      </c>
      <c r="J297" s="161" t="s">
        <v>875</v>
      </c>
      <c r="K297" s="161"/>
      <c r="L297" s="161"/>
      <c r="M297" s="20"/>
      <c r="N297" s="20"/>
      <c r="O297" s="20"/>
      <c r="P297" s="20"/>
      <c r="Q297" s="20"/>
      <c r="R297" s="20"/>
      <c r="S297" s="20"/>
      <c r="T297" s="20"/>
      <c r="U297" s="20"/>
      <c r="V297" s="20"/>
      <c r="W297" s="20"/>
      <c r="X297" s="20"/>
      <c r="Y297" s="20"/>
      <c r="Z297" s="20"/>
      <c r="AA297" s="20"/>
      <c r="AB297" s="20"/>
    </row>
    <row r="298" spans="1:28" x14ac:dyDescent="0.25">
      <c r="A298" s="247"/>
      <c r="G298" s="161"/>
      <c r="H298" s="161"/>
      <c r="I298" s="161" t="s">
        <v>721</v>
      </c>
      <c r="J298" s="161" t="s">
        <v>721</v>
      </c>
      <c r="K298" s="161"/>
      <c r="L298" s="161"/>
      <c r="M298" s="20"/>
      <c r="N298" s="20"/>
      <c r="O298" s="20"/>
      <c r="P298" s="20"/>
      <c r="Q298" s="20"/>
      <c r="R298" s="20"/>
      <c r="S298" s="20"/>
      <c r="T298" s="20"/>
      <c r="U298" s="20"/>
      <c r="V298" s="20"/>
      <c r="W298" s="20"/>
      <c r="X298" s="20"/>
      <c r="Y298" s="20"/>
      <c r="Z298" s="20"/>
      <c r="AA298" s="20"/>
      <c r="AB298" s="20"/>
    </row>
    <row r="299" spans="1:28" x14ac:dyDescent="0.25">
      <c r="A299" s="247"/>
      <c r="G299" s="161"/>
      <c r="H299" s="161"/>
      <c r="I299" s="161" t="s">
        <v>748</v>
      </c>
      <c r="J299" s="161" t="s">
        <v>748</v>
      </c>
      <c r="K299" s="161"/>
      <c r="L299" s="161"/>
      <c r="M299" s="20"/>
      <c r="N299" s="20"/>
      <c r="O299" s="20"/>
      <c r="P299" s="20"/>
      <c r="Q299" s="20"/>
      <c r="R299" s="20"/>
      <c r="S299" s="20"/>
      <c r="T299" s="20"/>
      <c r="U299" s="20"/>
      <c r="V299" s="20"/>
      <c r="W299" s="20"/>
      <c r="X299" s="20"/>
      <c r="Y299" s="20"/>
      <c r="Z299" s="20"/>
      <c r="AA299" s="20"/>
      <c r="AB299" s="20"/>
    </row>
    <row r="300" spans="1:28" x14ac:dyDescent="0.25">
      <c r="A300" s="247"/>
      <c r="G300" s="161"/>
      <c r="H300" s="161"/>
      <c r="I300" s="161" t="s">
        <v>876</v>
      </c>
      <c r="J300" s="161" t="s">
        <v>876</v>
      </c>
      <c r="K300" s="161"/>
      <c r="L300" s="161"/>
      <c r="M300" s="20"/>
      <c r="N300" s="20"/>
      <c r="O300" s="20"/>
      <c r="P300" s="20"/>
      <c r="Q300" s="20"/>
      <c r="R300" s="20"/>
      <c r="S300" s="20"/>
      <c r="T300" s="20"/>
      <c r="U300" s="20"/>
      <c r="V300" s="20"/>
      <c r="W300" s="20"/>
      <c r="X300" s="20"/>
      <c r="Y300" s="20"/>
      <c r="Z300" s="20"/>
      <c r="AA300" s="20"/>
      <c r="AB300" s="20"/>
    </row>
    <row r="301" spans="1:28" x14ac:dyDescent="0.25">
      <c r="A301" s="247"/>
      <c r="G301" s="161"/>
      <c r="H301" s="161"/>
      <c r="I301" s="161" t="s">
        <v>877</v>
      </c>
      <c r="J301" s="161" t="s">
        <v>877</v>
      </c>
      <c r="K301" s="161"/>
      <c r="L301" s="161"/>
      <c r="M301" s="20"/>
      <c r="N301" s="20"/>
      <c r="O301" s="20"/>
      <c r="P301" s="20"/>
      <c r="Q301" s="20"/>
      <c r="R301" s="20"/>
      <c r="S301" s="20"/>
      <c r="T301" s="20"/>
      <c r="U301" s="20"/>
      <c r="V301" s="20"/>
      <c r="W301" s="20"/>
      <c r="X301" s="20"/>
      <c r="Y301" s="20"/>
      <c r="Z301" s="20"/>
      <c r="AA301" s="20"/>
      <c r="AB301" s="20"/>
    </row>
    <row r="302" spans="1:28" x14ac:dyDescent="0.25">
      <c r="A302" s="247"/>
      <c r="G302" s="161"/>
      <c r="H302" s="161"/>
      <c r="I302" s="161" t="s">
        <v>878</v>
      </c>
      <c r="J302" s="161" t="s">
        <v>878</v>
      </c>
      <c r="K302" s="161"/>
      <c r="L302" s="161"/>
      <c r="M302" s="20"/>
      <c r="N302" s="20"/>
      <c r="O302" s="20"/>
      <c r="P302" s="20"/>
      <c r="Q302" s="20"/>
      <c r="R302" s="20"/>
      <c r="S302" s="20"/>
      <c r="T302" s="20"/>
      <c r="U302" s="20"/>
      <c r="V302" s="20"/>
      <c r="W302" s="20"/>
      <c r="X302" s="20"/>
      <c r="Y302" s="20"/>
      <c r="Z302" s="20"/>
      <c r="AA302" s="20"/>
      <c r="AB302" s="20"/>
    </row>
    <row r="303" spans="1:28" x14ac:dyDescent="0.25">
      <c r="A303" s="247"/>
      <c r="G303" s="161"/>
      <c r="H303" s="161"/>
      <c r="I303" s="161" t="s">
        <v>879</v>
      </c>
      <c r="J303" s="161" t="s">
        <v>879</v>
      </c>
      <c r="K303" s="161"/>
      <c r="L303" s="161"/>
      <c r="M303" s="20"/>
      <c r="N303" s="20"/>
      <c r="O303" s="20"/>
      <c r="P303" s="20"/>
      <c r="Q303" s="20"/>
      <c r="R303" s="20"/>
      <c r="S303" s="20"/>
      <c r="T303" s="20"/>
      <c r="U303" s="20"/>
      <c r="V303" s="20"/>
      <c r="W303" s="20"/>
      <c r="X303" s="20"/>
      <c r="Y303" s="20"/>
      <c r="Z303" s="20"/>
      <c r="AA303" s="20"/>
      <c r="AB303" s="20"/>
    </row>
    <row r="304" spans="1:28" x14ac:dyDescent="0.25">
      <c r="A304" s="247"/>
      <c r="G304" s="161"/>
      <c r="H304" s="161"/>
      <c r="I304" s="161" t="s">
        <v>880</v>
      </c>
      <c r="J304" s="161" t="s">
        <v>880</v>
      </c>
      <c r="K304" s="161"/>
      <c r="L304" s="161"/>
      <c r="M304" s="20"/>
      <c r="N304" s="20"/>
      <c r="O304" s="20"/>
      <c r="P304" s="20"/>
      <c r="Q304" s="20"/>
      <c r="R304" s="20"/>
      <c r="S304" s="20"/>
      <c r="T304" s="20"/>
      <c r="U304" s="20"/>
      <c r="V304" s="20"/>
      <c r="W304" s="20"/>
      <c r="X304" s="20"/>
      <c r="Y304" s="20"/>
      <c r="Z304" s="20"/>
      <c r="AA304" s="20"/>
      <c r="AB304" s="20"/>
    </row>
    <row r="305" spans="1:28" x14ac:dyDescent="0.25">
      <c r="A305" s="247"/>
      <c r="G305" s="161"/>
      <c r="H305" s="161"/>
      <c r="I305" s="161">
        <v>14494</v>
      </c>
      <c r="J305" s="161">
        <v>14494</v>
      </c>
      <c r="K305" s="161"/>
      <c r="L305" s="161"/>
      <c r="M305" s="20"/>
      <c r="N305" s="20"/>
      <c r="O305" s="20"/>
      <c r="P305" s="20"/>
      <c r="Q305" s="20"/>
      <c r="R305" s="20"/>
      <c r="S305" s="20"/>
      <c r="T305" s="20"/>
      <c r="U305" s="20"/>
      <c r="V305" s="20"/>
      <c r="W305" s="20"/>
      <c r="X305" s="20"/>
      <c r="Y305" s="20"/>
      <c r="Z305" s="20"/>
      <c r="AA305" s="20"/>
      <c r="AB305" s="20"/>
    </row>
    <row r="306" spans="1:28" x14ac:dyDescent="0.25">
      <c r="A306" s="247"/>
      <c r="G306" s="161"/>
      <c r="H306" s="161"/>
      <c r="I306" s="161">
        <v>554384</v>
      </c>
      <c r="J306" s="161">
        <v>554384</v>
      </c>
      <c r="K306" s="161"/>
      <c r="L306" s="161"/>
      <c r="M306" s="20"/>
      <c r="N306" s="20"/>
      <c r="O306" s="20"/>
      <c r="P306" s="20"/>
      <c r="Q306" s="20"/>
      <c r="R306" s="20"/>
      <c r="S306" s="20"/>
      <c r="T306" s="20"/>
      <c r="U306" s="20"/>
      <c r="V306" s="20"/>
      <c r="W306" s="20"/>
      <c r="X306" s="20"/>
      <c r="Y306" s="20"/>
      <c r="Z306" s="20"/>
      <c r="AA306" s="20"/>
      <c r="AB306" s="20"/>
    </row>
    <row r="307" spans="1:28" x14ac:dyDescent="0.25">
      <c r="A307" s="247"/>
      <c r="G307" s="161"/>
      <c r="H307" s="161"/>
      <c r="I307" s="161" t="s">
        <v>749</v>
      </c>
      <c r="J307" s="161" t="s">
        <v>749</v>
      </c>
      <c r="K307" s="161"/>
      <c r="L307" s="161"/>
      <c r="M307" s="20"/>
      <c r="N307" s="20"/>
      <c r="O307" s="20"/>
      <c r="P307" s="20"/>
      <c r="Q307" s="20"/>
      <c r="R307" s="20"/>
      <c r="S307" s="20"/>
      <c r="T307" s="20"/>
      <c r="U307" s="20"/>
      <c r="V307" s="20"/>
      <c r="W307" s="20"/>
      <c r="X307" s="20"/>
      <c r="Y307" s="20"/>
      <c r="Z307" s="20"/>
      <c r="AA307" s="20"/>
      <c r="AB307" s="20"/>
    </row>
    <row r="308" spans="1:28" x14ac:dyDescent="0.25">
      <c r="A308" s="247"/>
      <c r="G308" s="161"/>
      <c r="H308" s="161"/>
      <c r="I308" s="161" t="s">
        <v>750</v>
      </c>
      <c r="J308" s="161" t="s">
        <v>750</v>
      </c>
      <c r="K308" s="161"/>
      <c r="L308" s="161"/>
      <c r="M308" s="20"/>
      <c r="N308" s="20"/>
      <c r="O308" s="20"/>
      <c r="P308" s="20"/>
      <c r="Q308" s="20"/>
      <c r="R308" s="20"/>
      <c r="S308" s="20"/>
      <c r="T308" s="20"/>
      <c r="U308" s="20"/>
      <c r="V308" s="20"/>
      <c r="W308" s="20"/>
      <c r="X308" s="20"/>
      <c r="Y308" s="20"/>
      <c r="Z308" s="20"/>
      <c r="AA308" s="20"/>
      <c r="AB308" s="20"/>
    </row>
    <row r="309" spans="1:28" x14ac:dyDescent="0.25">
      <c r="A309" s="247"/>
      <c r="G309" s="161"/>
      <c r="H309" s="161"/>
      <c r="I309" s="161" t="s">
        <v>751</v>
      </c>
      <c r="J309" s="161" t="s">
        <v>751</v>
      </c>
      <c r="K309" s="161"/>
      <c r="L309" s="161"/>
      <c r="M309" s="20"/>
      <c r="N309" s="20"/>
      <c r="O309" s="20"/>
      <c r="P309" s="20"/>
      <c r="Q309" s="20"/>
      <c r="R309" s="20"/>
      <c r="S309" s="20"/>
      <c r="T309" s="20"/>
      <c r="U309" s="20"/>
      <c r="V309" s="20"/>
      <c r="W309" s="20"/>
      <c r="X309" s="20"/>
      <c r="Y309" s="20"/>
      <c r="Z309" s="20"/>
      <c r="AA309" s="20"/>
      <c r="AB309" s="20"/>
    </row>
    <row r="310" spans="1:28" x14ac:dyDescent="0.25">
      <c r="A310" s="247"/>
      <c r="G310" s="161"/>
      <c r="H310" s="161"/>
      <c r="I310" s="161" t="s">
        <v>752</v>
      </c>
      <c r="J310" s="161" t="s">
        <v>752</v>
      </c>
      <c r="K310" s="161"/>
      <c r="L310" s="161"/>
      <c r="M310" s="20"/>
      <c r="N310" s="20"/>
      <c r="O310" s="20"/>
      <c r="P310" s="20"/>
      <c r="Q310" s="20"/>
      <c r="R310" s="20"/>
      <c r="S310" s="20"/>
      <c r="T310" s="20"/>
      <c r="U310" s="20"/>
      <c r="V310" s="20"/>
      <c r="W310" s="20"/>
      <c r="X310" s="20"/>
      <c r="Y310" s="20"/>
      <c r="Z310" s="20"/>
      <c r="AA310" s="20"/>
      <c r="AB310" s="20"/>
    </row>
    <row r="311" spans="1:28" x14ac:dyDescent="0.25">
      <c r="A311" s="247"/>
      <c r="G311" s="161"/>
      <c r="H311" s="161"/>
      <c r="I311" s="161">
        <v>14641</v>
      </c>
      <c r="J311" s="161">
        <v>14641</v>
      </c>
      <c r="K311" s="161"/>
      <c r="L311" s="161"/>
      <c r="M311" s="20"/>
      <c r="N311" s="20"/>
      <c r="O311" s="20"/>
      <c r="P311" s="20"/>
      <c r="Q311" s="20"/>
      <c r="R311" s="20"/>
      <c r="S311" s="20"/>
      <c r="T311" s="20"/>
      <c r="U311" s="20"/>
      <c r="V311" s="20"/>
      <c r="W311" s="20"/>
      <c r="X311" s="20"/>
      <c r="Y311" s="20"/>
      <c r="Z311" s="20"/>
      <c r="AA311" s="20"/>
      <c r="AB311" s="20"/>
    </row>
    <row r="312" spans="1:28" x14ac:dyDescent="0.25">
      <c r="A312" s="247"/>
      <c r="G312" s="161"/>
      <c r="H312" s="161"/>
      <c r="I312" s="161">
        <v>14644</v>
      </c>
      <c r="J312" s="161">
        <v>14644</v>
      </c>
      <c r="K312" s="161"/>
      <c r="L312" s="161"/>
      <c r="M312" s="20"/>
      <c r="N312" s="20"/>
      <c r="O312" s="20"/>
      <c r="P312" s="20"/>
      <c r="Q312" s="20"/>
      <c r="R312" s="20"/>
      <c r="S312" s="20"/>
      <c r="T312" s="20"/>
      <c r="U312" s="20"/>
      <c r="V312" s="20"/>
      <c r="W312" s="20"/>
      <c r="X312" s="20"/>
      <c r="Y312" s="20"/>
      <c r="Z312" s="20"/>
      <c r="AA312" s="20"/>
      <c r="AB312" s="20"/>
    </row>
    <row r="313" spans="1:28" x14ac:dyDescent="0.25">
      <c r="A313" s="247"/>
      <c r="G313" s="161"/>
      <c r="H313" s="161"/>
      <c r="I313" s="161">
        <v>14723</v>
      </c>
      <c r="J313" s="161">
        <v>14723</v>
      </c>
      <c r="K313" s="161"/>
      <c r="L313" s="161"/>
      <c r="M313" s="20"/>
      <c r="N313" s="20"/>
      <c r="O313" s="20"/>
      <c r="P313" s="20"/>
      <c r="Q313" s="20"/>
      <c r="R313" s="20"/>
      <c r="S313" s="20"/>
      <c r="T313" s="20"/>
      <c r="U313" s="20"/>
      <c r="V313" s="20"/>
      <c r="W313" s="20"/>
      <c r="X313" s="20"/>
      <c r="Y313" s="20"/>
      <c r="Z313" s="20"/>
      <c r="AA313" s="20"/>
      <c r="AB313" s="20"/>
    </row>
    <row r="314" spans="1:28" x14ac:dyDescent="0.25">
      <c r="A314" s="247"/>
      <c r="G314" s="161"/>
      <c r="H314" s="161"/>
      <c r="I314" s="161" t="s">
        <v>754</v>
      </c>
      <c r="J314" s="161" t="s">
        <v>754</v>
      </c>
      <c r="K314" s="161"/>
      <c r="L314" s="161"/>
      <c r="M314" s="20"/>
      <c r="N314" s="20"/>
      <c r="O314" s="20"/>
      <c r="P314" s="20"/>
      <c r="Q314" s="20"/>
      <c r="R314" s="20"/>
      <c r="S314" s="20"/>
      <c r="T314" s="20"/>
      <c r="U314" s="20"/>
      <c r="V314" s="20"/>
      <c r="W314" s="20"/>
      <c r="X314" s="20"/>
      <c r="Y314" s="20"/>
      <c r="Z314" s="20"/>
      <c r="AA314" s="20"/>
      <c r="AB314" s="20"/>
    </row>
    <row r="315" spans="1:28" x14ac:dyDescent="0.25">
      <c r="A315" s="247"/>
      <c r="G315" s="161"/>
      <c r="H315" s="161"/>
      <c r="I315" s="161">
        <v>14499</v>
      </c>
      <c r="J315" s="161">
        <v>14499</v>
      </c>
      <c r="K315" s="161"/>
      <c r="L315" s="161"/>
      <c r="M315" s="20"/>
      <c r="N315" s="20"/>
      <c r="O315" s="20"/>
      <c r="P315" s="20"/>
      <c r="Q315" s="20"/>
      <c r="R315" s="20"/>
      <c r="S315" s="20"/>
      <c r="T315" s="20"/>
      <c r="U315" s="20"/>
      <c r="V315" s="20"/>
      <c r="W315" s="20"/>
      <c r="X315" s="20"/>
      <c r="Y315" s="20"/>
      <c r="Z315" s="20"/>
      <c r="AA315" s="20"/>
      <c r="AB315" s="20"/>
    </row>
    <row r="316" spans="1:28" x14ac:dyDescent="0.25">
      <c r="A316" s="247"/>
      <c r="G316" s="161"/>
      <c r="H316" s="161"/>
      <c r="I316" s="161" t="s">
        <v>755</v>
      </c>
      <c r="J316" s="161" t="s">
        <v>755</v>
      </c>
      <c r="K316" s="161"/>
      <c r="L316" s="161"/>
      <c r="M316" s="20"/>
      <c r="N316" s="20"/>
      <c r="O316" s="20"/>
      <c r="P316" s="20"/>
      <c r="Q316" s="20"/>
      <c r="R316" s="20"/>
      <c r="S316" s="20"/>
      <c r="T316" s="20"/>
      <c r="U316" s="20"/>
      <c r="V316" s="20"/>
      <c r="W316" s="20"/>
      <c r="X316" s="20"/>
      <c r="Y316" s="20"/>
      <c r="Z316" s="20"/>
      <c r="AA316" s="20"/>
      <c r="AB316" s="20"/>
    </row>
    <row r="317" spans="1:28" x14ac:dyDescent="0.25">
      <c r="A317" s="247"/>
      <c r="G317" s="161"/>
      <c r="H317" s="161"/>
      <c r="I317" s="161" t="s">
        <v>881</v>
      </c>
      <c r="J317" s="161" t="s">
        <v>881</v>
      </c>
      <c r="K317" s="161"/>
      <c r="L317" s="161"/>
      <c r="M317" s="20"/>
      <c r="N317" s="20"/>
      <c r="O317" s="20"/>
      <c r="P317" s="20"/>
      <c r="Q317" s="20"/>
      <c r="R317" s="20"/>
      <c r="S317" s="20"/>
      <c r="T317" s="20"/>
      <c r="U317" s="20"/>
      <c r="V317" s="20"/>
      <c r="W317" s="20"/>
      <c r="X317" s="20"/>
      <c r="Y317" s="20"/>
      <c r="Z317" s="20"/>
      <c r="AA317" s="20"/>
      <c r="AB317" s="20"/>
    </row>
    <row r="318" spans="1:28" x14ac:dyDescent="0.25">
      <c r="A318" s="247"/>
      <c r="G318" s="161"/>
      <c r="H318" s="161"/>
      <c r="I318" s="161" t="s">
        <v>882</v>
      </c>
      <c r="J318" s="161" t="s">
        <v>882</v>
      </c>
      <c r="K318" s="161"/>
      <c r="L318" s="161"/>
      <c r="M318" s="20"/>
      <c r="N318" s="20"/>
      <c r="O318" s="20"/>
      <c r="P318" s="20"/>
      <c r="Q318" s="20"/>
      <c r="R318" s="20"/>
      <c r="S318" s="20"/>
      <c r="T318" s="20"/>
      <c r="U318" s="20"/>
      <c r="V318" s="20"/>
      <c r="W318" s="20"/>
      <c r="X318" s="20"/>
      <c r="Y318" s="20"/>
      <c r="Z318" s="20"/>
      <c r="AA318" s="20"/>
      <c r="AB318" s="20"/>
    </row>
    <row r="319" spans="1:28" x14ac:dyDescent="0.25">
      <c r="A319" s="247"/>
      <c r="G319" s="161"/>
      <c r="H319" s="161"/>
      <c r="I319" s="161" t="s">
        <v>883</v>
      </c>
      <c r="J319" s="161" t="s">
        <v>883</v>
      </c>
      <c r="K319" s="161"/>
      <c r="L319" s="161"/>
      <c r="M319" s="20"/>
      <c r="N319" s="20"/>
      <c r="O319" s="20"/>
      <c r="P319" s="20"/>
      <c r="Q319" s="20"/>
      <c r="R319" s="20"/>
      <c r="S319" s="20"/>
      <c r="T319" s="20"/>
      <c r="U319" s="20"/>
      <c r="V319" s="20"/>
      <c r="W319" s="20"/>
      <c r="X319" s="20"/>
      <c r="Y319" s="20"/>
      <c r="Z319" s="20"/>
      <c r="AA319" s="20"/>
      <c r="AB319" s="20"/>
    </row>
    <row r="320" spans="1:28" x14ac:dyDescent="0.25">
      <c r="A320" s="247"/>
      <c r="G320" s="161"/>
      <c r="H320" s="161"/>
      <c r="I320" s="161" t="s">
        <v>884</v>
      </c>
      <c r="J320" s="161" t="s">
        <v>884</v>
      </c>
      <c r="K320" s="161"/>
      <c r="L320" s="161"/>
      <c r="M320" s="20"/>
      <c r="N320" s="20"/>
      <c r="O320" s="20"/>
      <c r="P320" s="20"/>
      <c r="Q320" s="20"/>
      <c r="R320" s="20"/>
      <c r="S320" s="20"/>
      <c r="T320" s="20"/>
      <c r="U320" s="20"/>
      <c r="V320" s="20"/>
      <c r="W320" s="20"/>
      <c r="X320" s="20"/>
      <c r="Y320" s="20"/>
      <c r="Z320" s="20"/>
      <c r="AA320" s="20"/>
      <c r="AB320" s="20"/>
    </row>
    <row r="321" spans="1:28" x14ac:dyDescent="0.25">
      <c r="A321" s="247"/>
      <c r="G321" s="161"/>
      <c r="H321" s="161"/>
      <c r="I321" s="161" t="s">
        <v>885</v>
      </c>
      <c r="J321" s="161" t="s">
        <v>885</v>
      </c>
      <c r="K321" s="161"/>
      <c r="L321" s="161"/>
      <c r="M321" s="20"/>
      <c r="N321" s="20"/>
      <c r="O321" s="20"/>
      <c r="P321" s="20"/>
      <c r="Q321" s="20"/>
      <c r="R321" s="20"/>
      <c r="S321" s="20"/>
      <c r="T321" s="20"/>
      <c r="U321" s="20"/>
      <c r="V321" s="20"/>
      <c r="W321" s="20"/>
      <c r="X321" s="20"/>
      <c r="Y321" s="20"/>
      <c r="Z321" s="20"/>
      <c r="AA321" s="20"/>
      <c r="AB321" s="20"/>
    </row>
    <row r="322" spans="1:28" x14ac:dyDescent="0.25">
      <c r="A322" s="247"/>
      <c r="G322" s="161"/>
      <c r="H322" s="161"/>
      <c r="I322" s="161" t="s">
        <v>886</v>
      </c>
      <c r="J322" s="161" t="s">
        <v>886</v>
      </c>
      <c r="K322" s="161"/>
      <c r="L322" s="161"/>
      <c r="M322" s="20"/>
      <c r="N322" s="20"/>
      <c r="O322" s="20"/>
      <c r="P322" s="20"/>
      <c r="Q322" s="20"/>
      <c r="R322" s="20"/>
      <c r="S322" s="20"/>
      <c r="T322" s="20"/>
      <c r="U322" s="20"/>
      <c r="V322" s="20"/>
      <c r="W322" s="20"/>
      <c r="X322" s="20"/>
      <c r="Y322" s="20"/>
      <c r="Z322" s="20"/>
      <c r="AA322" s="20"/>
      <c r="AB322" s="20"/>
    </row>
    <row r="323" spans="1:28" x14ac:dyDescent="0.25">
      <c r="A323" s="247"/>
      <c r="G323" s="161"/>
      <c r="H323" s="161"/>
      <c r="I323" s="161" t="s">
        <v>887</v>
      </c>
      <c r="J323" s="161" t="s">
        <v>887</v>
      </c>
      <c r="K323" s="161"/>
      <c r="L323" s="161"/>
      <c r="M323" s="20"/>
      <c r="N323" s="20"/>
      <c r="O323" s="20"/>
      <c r="P323" s="20"/>
      <c r="Q323" s="20"/>
      <c r="R323" s="20"/>
      <c r="S323" s="20"/>
      <c r="T323" s="20"/>
      <c r="U323" s="20"/>
      <c r="V323" s="20"/>
      <c r="W323" s="20"/>
      <c r="X323" s="20"/>
      <c r="Y323" s="20"/>
      <c r="Z323" s="20"/>
      <c r="AA323" s="20"/>
      <c r="AB323" s="20"/>
    </row>
    <row r="324" spans="1:28" x14ac:dyDescent="0.25">
      <c r="A324" s="247"/>
      <c r="G324" s="161"/>
      <c r="H324" s="161"/>
      <c r="I324" s="161" t="s">
        <v>661</v>
      </c>
      <c r="J324" s="161" t="s">
        <v>661</v>
      </c>
      <c r="K324" s="161"/>
      <c r="L324" s="161"/>
      <c r="M324" s="20"/>
      <c r="N324" s="20"/>
      <c r="O324" s="20"/>
      <c r="P324" s="20"/>
      <c r="Q324" s="20"/>
      <c r="R324" s="20"/>
      <c r="S324" s="20"/>
      <c r="T324" s="20"/>
      <c r="U324" s="20"/>
      <c r="V324" s="20"/>
      <c r="W324" s="20"/>
      <c r="X324" s="20"/>
      <c r="Y324" s="20"/>
      <c r="Z324" s="20"/>
      <c r="AA324" s="20"/>
      <c r="AB324" s="20"/>
    </row>
    <row r="325" spans="1:28" x14ac:dyDescent="0.25">
      <c r="A325" s="247"/>
      <c r="G325" s="161"/>
      <c r="H325" s="161"/>
      <c r="I325" s="161">
        <v>14517</v>
      </c>
      <c r="J325" s="161">
        <v>14517</v>
      </c>
      <c r="K325" s="161"/>
      <c r="L325" s="161"/>
      <c r="M325" s="20"/>
      <c r="N325" s="20"/>
      <c r="O325" s="20"/>
      <c r="P325" s="20"/>
      <c r="Q325" s="20"/>
      <c r="R325" s="20"/>
      <c r="S325" s="20"/>
      <c r="T325" s="20"/>
      <c r="U325" s="20"/>
      <c r="V325" s="20"/>
      <c r="W325" s="20"/>
      <c r="X325" s="20"/>
      <c r="Y325" s="20"/>
      <c r="Z325" s="20"/>
      <c r="AA325" s="20"/>
      <c r="AB325" s="20"/>
    </row>
    <row r="326" spans="1:28" x14ac:dyDescent="0.25">
      <c r="A326" s="247"/>
      <c r="G326" s="161"/>
      <c r="H326" s="161"/>
      <c r="I326" s="161" t="s">
        <v>716</v>
      </c>
      <c r="J326" s="161" t="s">
        <v>716</v>
      </c>
      <c r="K326" s="161"/>
      <c r="L326" s="161"/>
      <c r="M326" s="20"/>
      <c r="N326" s="20"/>
      <c r="O326" s="20"/>
      <c r="P326" s="20"/>
      <c r="Q326" s="20"/>
      <c r="R326" s="20"/>
      <c r="S326" s="20"/>
      <c r="T326" s="20"/>
      <c r="U326" s="20"/>
      <c r="V326" s="20"/>
      <c r="W326" s="20"/>
      <c r="X326" s="20"/>
      <c r="Y326" s="20"/>
      <c r="Z326" s="20"/>
      <c r="AA326" s="20"/>
      <c r="AB326" s="20"/>
    </row>
    <row r="327" spans="1:28" x14ac:dyDescent="0.25">
      <c r="A327" s="247"/>
      <c r="G327" s="161"/>
      <c r="H327" s="161"/>
      <c r="I327" s="161">
        <v>14655</v>
      </c>
      <c r="J327" s="161">
        <v>14655</v>
      </c>
      <c r="K327" s="161"/>
      <c r="L327" s="161"/>
      <c r="M327" s="20"/>
      <c r="N327" s="20"/>
      <c r="O327" s="20"/>
      <c r="P327" s="20"/>
      <c r="Q327" s="20"/>
      <c r="R327" s="20"/>
      <c r="S327" s="20"/>
      <c r="T327" s="20"/>
      <c r="U327" s="20"/>
      <c r="V327" s="20"/>
      <c r="W327" s="20"/>
      <c r="X327" s="20"/>
      <c r="Y327" s="20"/>
      <c r="Z327" s="20"/>
      <c r="AA327" s="20"/>
      <c r="AB327" s="20"/>
    </row>
    <row r="328" spans="1:28" x14ac:dyDescent="0.25">
      <c r="A328" s="247"/>
      <c r="G328" s="161"/>
      <c r="H328" s="161"/>
      <c r="I328" s="161">
        <v>735</v>
      </c>
      <c r="J328" s="161">
        <v>735</v>
      </c>
      <c r="K328" s="161"/>
      <c r="L328" s="161"/>
      <c r="M328" s="20"/>
      <c r="N328" s="20"/>
      <c r="O328" s="20"/>
      <c r="P328" s="20"/>
      <c r="Q328" s="20"/>
      <c r="R328" s="20"/>
      <c r="S328" s="20"/>
      <c r="T328" s="20"/>
      <c r="U328" s="20"/>
      <c r="V328" s="20"/>
      <c r="W328" s="20"/>
      <c r="X328" s="20"/>
      <c r="Y328" s="20"/>
      <c r="Z328" s="20"/>
      <c r="AA328" s="20"/>
      <c r="AB328" s="20"/>
    </row>
    <row r="329" spans="1:28" x14ac:dyDescent="0.25">
      <c r="A329" s="247"/>
      <c r="G329" s="161"/>
      <c r="H329" s="161"/>
      <c r="I329" s="161">
        <v>50969</v>
      </c>
      <c r="J329" s="161">
        <v>50969</v>
      </c>
      <c r="K329" s="161"/>
      <c r="L329" s="161"/>
      <c r="M329" s="20"/>
      <c r="N329" s="20"/>
      <c r="O329" s="20"/>
      <c r="P329" s="20"/>
      <c r="Q329" s="20"/>
      <c r="R329" s="20"/>
      <c r="S329" s="20"/>
      <c r="T329" s="20"/>
      <c r="U329" s="20"/>
      <c r="V329" s="20"/>
      <c r="W329" s="20"/>
      <c r="X329" s="20"/>
      <c r="Y329" s="20"/>
      <c r="Z329" s="20"/>
      <c r="AA329" s="20"/>
      <c r="AB329" s="20"/>
    </row>
    <row r="330" spans="1:28" x14ac:dyDescent="0.25">
      <c r="A330" s="247"/>
      <c r="G330" s="161"/>
      <c r="H330" s="161"/>
      <c r="I330" s="161">
        <v>14663</v>
      </c>
      <c r="J330" s="161">
        <v>14663</v>
      </c>
      <c r="K330" s="161"/>
      <c r="L330" s="161"/>
      <c r="M330" s="20"/>
      <c r="N330" s="20"/>
      <c r="O330" s="20"/>
      <c r="P330" s="20"/>
      <c r="Q330" s="20"/>
      <c r="R330" s="20"/>
      <c r="S330" s="20"/>
      <c r="T330" s="20"/>
      <c r="U330" s="20"/>
      <c r="V330" s="20"/>
      <c r="W330" s="20"/>
      <c r="X330" s="20"/>
      <c r="Y330" s="20"/>
      <c r="Z330" s="20"/>
      <c r="AA330" s="20"/>
      <c r="AB330" s="20"/>
    </row>
    <row r="331" spans="1:28" x14ac:dyDescent="0.25">
      <c r="A331" s="247"/>
      <c r="G331" s="161"/>
      <c r="H331" s="161"/>
      <c r="I331" s="161">
        <v>14653</v>
      </c>
      <c r="J331" s="161">
        <v>14653</v>
      </c>
      <c r="K331" s="161"/>
      <c r="L331" s="161"/>
      <c r="M331" s="20"/>
      <c r="N331" s="20"/>
      <c r="O331" s="20"/>
      <c r="P331" s="20"/>
      <c r="Q331" s="20"/>
      <c r="R331" s="20"/>
      <c r="S331" s="20"/>
      <c r="T331" s="20"/>
      <c r="U331" s="20"/>
      <c r="V331" s="20"/>
      <c r="W331" s="20"/>
      <c r="X331" s="20"/>
      <c r="Y331" s="20"/>
      <c r="Z331" s="20"/>
      <c r="AA331" s="20"/>
      <c r="AB331" s="20"/>
    </row>
    <row r="332" spans="1:28" x14ac:dyDescent="0.25">
      <c r="A332" s="247"/>
      <c r="G332" s="161"/>
      <c r="H332" s="161"/>
      <c r="I332" s="161">
        <v>14654</v>
      </c>
      <c r="J332" s="161">
        <v>14654</v>
      </c>
      <c r="K332" s="161"/>
      <c r="L332" s="161"/>
      <c r="M332" s="20"/>
      <c r="N332" s="20"/>
      <c r="O332" s="20"/>
      <c r="P332" s="20"/>
      <c r="Q332" s="20"/>
      <c r="R332" s="20"/>
      <c r="S332" s="20"/>
      <c r="T332" s="20"/>
      <c r="U332" s="20"/>
      <c r="V332" s="20"/>
      <c r="W332" s="20"/>
      <c r="X332" s="20"/>
      <c r="Y332" s="20"/>
      <c r="Z332" s="20"/>
      <c r="AA332" s="20"/>
      <c r="AB332" s="20"/>
    </row>
    <row r="333" spans="1:28" x14ac:dyDescent="0.25">
      <c r="A333" s="247"/>
      <c r="G333" s="161"/>
      <c r="H333" s="161"/>
      <c r="I333" s="161" t="s">
        <v>757</v>
      </c>
      <c r="J333" s="161" t="s">
        <v>757</v>
      </c>
      <c r="K333" s="161"/>
      <c r="L333" s="161"/>
      <c r="M333" s="20"/>
      <c r="N333" s="20"/>
      <c r="O333" s="20"/>
      <c r="P333" s="20"/>
      <c r="Q333" s="20"/>
      <c r="R333" s="20"/>
      <c r="S333" s="20"/>
      <c r="T333" s="20"/>
      <c r="U333" s="20"/>
      <c r="V333" s="20"/>
      <c r="W333" s="20"/>
      <c r="X333" s="20"/>
      <c r="Y333" s="20"/>
      <c r="Z333" s="20"/>
      <c r="AA333" s="20"/>
      <c r="AB333" s="20"/>
    </row>
    <row r="334" spans="1:28" x14ac:dyDescent="0.25">
      <c r="A334" s="247"/>
      <c r="G334" s="161"/>
      <c r="H334" s="161"/>
      <c r="I334" s="161" t="s">
        <v>759</v>
      </c>
      <c r="J334" s="161" t="s">
        <v>759</v>
      </c>
      <c r="K334" s="161"/>
      <c r="L334" s="161"/>
      <c r="M334" s="20"/>
      <c r="N334" s="20"/>
      <c r="O334" s="20"/>
      <c r="P334" s="20"/>
      <c r="Q334" s="20"/>
      <c r="R334" s="20"/>
      <c r="S334" s="20"/>
      <c r="T334" s="20"/>
      <c r="U334" s="20"/>
      <c r="V334" s="20"/>
      <c r="W334" s="20"/>
      <c r="X334" s="20"/>
      <c r="Y334" s="20"/>
      <c r="Z334" s="20"/>
      <c r="AA334" s="20"/>
      <c r="AB334" s="20"/>
    </row>
    <row r="335" spans="1:28" x14ac:dyDescent="0.25">
      <c r="A335" s="247"/>
      <c r="G335" s="161"/>
      <c r="H335" s="161"/>
      <c r="I335" s="161" t="s">
        <v>888</v>
      </c>
      <c r="J335" s="161" t="s">
        <v>888</v>
      </c>
      <c r="K335" s="161"/>
      <c r="L335" s="161"/>
      <c r="M335" s="20"/>
      <c r="N335" s="20"/>
      <c r="O335" s="20"/>
      <c r="P335" s="20"/>
      <c r="Q335" s="20"/>
      <c r="R335" s="20"/>
      <c r="S335" s="20"/>
      <c r="T335" s="20"/>
      <c r="U335" s="20"/>
      <c r="V335" s="20"/>
      <c r="W335" s="20"/>
      <c r="X335" s="20"/>
      <c r="Y335" s="20"/>
      <c r="Z335" s="20"/>
      <c r="AA335" s="20"/>
      <c r="AB335" s="20"/>
    </row>
    <row r="336" spans="1:28" x14ac:dyDescent="0.25">
      <c r="A336" s="247"/>
      <c r="G336" s="161"/>
      <c r="H336" s="161"/>
      <c r="I336" s="161" t="s">
        <v>889</v>
      </c>
      <c r="J336" s="161" t="s">
        <v>889</v>
      </c>
      <c r="K336" s="161"/>
      <c r="L336" s="161"/>
      <c r="M336" s="20"/>
      <c r="N336" s="20"/>
      <c r="O336" s="20"/>
      <c r="P336" s="20"/>
      <c r="Q336" s="20"/>
      <c r="R336" s="20"/>
      <c r="S336" s="20"/>
      <c r="T336" s="20"/>
      <c r="U336" s="20"/>
      <c r="V336" s="20"/>
      <c r="W336" s="20"/>
      <c r="X336" s="20"/>
      <c r="Y336" s="20"/>
      <c r="Z336" s="20"/>
      <c r="AA336" s="20"/>
      <c r="AB336" s="20"/>
    </row>
    <row r="337" spans="1:28" x14ac:dyDescent="0.25">
      <c r="A337" s="247"/>
      <c r="G337" s="161"/>
      <c r="H337" s="161"/>
      <c r="I337" s="161" t="s">
        <v>890</v>
      </c>
      <c r="J337" s="161" t="s">
        <v>890</v>
      </c>
      <c r="K337" s="161"/>
      <c r="L337" s="161"/>
      <c r="M337" s="20"/>
      <c r="N337" s="20"/>
      <c r="O337" s="20"/>
      <c r="P337" s="20"/>
      <c r="Q337" s="20"/>
      <c r="R337" s="20"/>
      <c r="S337" s="20"/>
      <c r="T337" s="20"/>
      <c r="U337" s="20"/>
      <c r="V337" s="20"/>
      <c r="W337" s="20"/>
      <c r="X337" s="20"/>
      <c r="Y337" s="20"/>
      <c r="Z337" s="20"/>
      <c r="AA337" s="20"/>
      <c r="AB337" s="20"/>
    </row>
    <row r="338" spans="1:28" x14ac:dyDescent="0.25">
      <c r="A338" s="247"/>
      <c r="G338" s="161"/>
      <c r="H338" s="161"/>
      <c r="I338" s="161" t="s">
        <v>891</v>
      </c>
      <c r="J338" s="161" t="s">
        <v>891</v>
      </c>
      <c r="K338" s="161"/>
      <c r="L338" s="161"/>
      <c r="M338" s="20"/>
      <c r="N338" s="20"/>
      <c r="O338" s="20"/>
      <c r="P338" s="20"/>
      <c r="Q338" s="20"/>
      <c r="R338" s="20"/>
      <c r="S338" s="20"/>
      <c r="T338" s="20"/>
      <c r="U338" s="20"/>
      <c r="V338" s="20"/>
      <c r="W338" s="20"/>
      <c r="X338" s="20"/>
      <c r="Y338" s="20"/>
      <c r="Z338" s="20"/>
      <c r="AA338" s="20"/>
      <c r="AB338" s="20"/>
    </row>
    <row r="339" spans="1:28" x14ac:dyDescent="0.25">
      <c r="A339" s="247"/>
      <c r="G339" s="161"/>
      <c r="H339" s="161"/>
      <c r="I339" s="161" t="s">
        <v>892</v>
      </c>
      <c r="J339" s="161" t="s">
        <v>892</v>
      </c>
      <c r="K339" s="161"/>
      <c r="L339" s="161"/>
      <c r="M339" s="20"/>
      <c r="N339" s="20"/>
      <c r="O339" s="20"/>
      <c r="P339" s="20"/>
      <c r="Q339" s="20"/>
      <c r="R339" s="20"/>
      <c r="S339" s="20"/>
      <c r="T339" s="20"/>
      <c r="U339" s="20"/>
      <c r="V339" s="20"/>
      <c r="W339" s="20"/>
      <c r="X339" s="20"/>
      <c r="Y339" s="20"/>
      <c r="Z339" s="20"/>
      <c r="AA339" s="20"/>
      <c r="AB339" s="20"/>
    </row>
    <row r="340" spans="1:28" x14ac:dyDescent="0.25">
      <c r="A340" s="247"/>
      <c r="G340" s="161"/>
      <c r="H340" s="161"/>
      <c r="I340" s="161" t="s">
        <v>893</v>
      </c>
      <c r="J340" s="161" t="s">
        <v>893</v>
      </c>
      <c r="K340" s="161"/>
      <c r="L340" s="161"/>
      <c r="M340" s="20"/>
      <c r="N340" s="20"/>
      <c r="O340" s="20"/>
      <c r="P340" s="20"/>
      <c r="Q340" s="20"/>
      <c r="R340" s="20"/>
      <c r="S340" s="20"/>
      <c r="T340" s="20"/>
      <c r="U340" s="20"/>
      <c r="V340" s="20"/>
      <c r="W340" s="20"/>
      <c r="X340" s="20"/>
      <c r="Y340" s="20"/>
      <c r="Z340" s="20"/>
      <c r="AA340" s="20"/>
      <c r="AB340" s="20"/>
    </row>
    <row r="341" spans="1:28" x14ac:dyDescent="0.25">
      <c r="A341" s="247"/>
      <c r="G341" s="161"/>
      <c r="H341" s="161"/>
      <c r="I341" s="161" t="s">
        <v>894</v>
      </c>
      <c r="J341" s="161" t="s">
        <v>894</v>
      </c>
      <c r="K341" s="161"/>
      <c r="L341" s="161"/>
      <c r="M341" s="20"/>
      <c r="N341" s="20"/>
      <c r="O341" s="20"/>
      <c r="P341" s="20"/>
      <c r="Q341" s="20"/>
      <c r="R341" s="20"/>
      <c r="S341" s="20"/>
      <c r="T341" s="20"/>
      <c r="U341" s="20"/>
      <c r="V341" s="20"/>
      <c r="W341" s="20"/>
      <c r="X341" s="20"/>
      <c r="Y341" s="20"/>
      <c r="Z341" s="20"/>
      <c r="AA341" s="20"/>
      <c r="AB341" s="20"/>
    </row>
    <row r="342" spans="1:28" x14ac:dyDescent="0.25">
      <c r="A342" s="247"/>
      <c r="G342" s="161"/>
      <c r="H342" s="161"/>
      <c r="I342" s="161" t="s">
        <v>663</v>
      </c>
      <c r="J342" s="161" t="s">
        <v>663</v>
      </c>
      <c r="K342" s="161"/>
      <c r="L342" s="161"/>
      <c r="M342" s="20"/>
      <c r="N342" s="20"/>
      <c r="O342" s="20"/>
      <c r="P342" s="20"/>
      <c r="Q342" s="20"/>
      <c r="R342" s="20"/>
      <c r="S342" s="20"/>
      <c r="T342" s="20"/>
      <c r="U342" s="20"/>
      <c r="V342" s="20"/>
      <c r="W342" s="20"/>
      <c r="X342" s="20"/>
      <c r="Y342" s="20"/>
      <c r="Z342" s="20"/>
      <c r="AA342" s="20"/>
      <c r="AB342" s="20"/>
    </row>
    <row r="343" spans="1:28" x14ac:dyDescent="0.25">
      <c r="A343" s="247"/>
      <c r="G343" s="161"/>
      <c r="H343" s="161"/>
      <c r="I343" s="161">
        <v>14515</v>
      </c>
      <c r="J343" s="161">
        <v>14515</v>
      </c>
      <c r="K343" s="161"/>
      <c r="L343" s="161"/>
      <c r="M343" s="20"/>
      <c r="N343" s="20"/>
      <c r="O343" s="20"/>
      <c r="P343" s="20"/>
      <c r="Q343" s="20"/>
      <c r="R343" s="20"/>
      <c r="S343" s="20"/>
      <c r="T343" s="20"/>
      <c r="U343" s="20"/>
      <c r="V343" s="20"/>
      <c r="W343" s="20"/>
      <c r="X343" s="20"/>
      <c r="Y343" s="20"/>
      <c r="Z343" s="20"/>
      <c r="AA343" s="20"/>
      <c r="AB343" s="20"/>
    </row>
    <row r="344" spans="1:28" x14ac:dyDescent="0.25">
      <c r="A344" s="247"/>
      <c r="G344" s="161"/>
      <c r="H344" s="161"/>
      <c r="I344" s="161">
        <v>14649</v>
      </c>
      <c r="J344" s="161">
        <v>14649</v>
      </c>
      <c r="K344" s="161"/>
      <c r="L344" s="161"/>
      <c r="M344" s="20"/>
      <c r="N344" s="20"/>
      <c r="O344" s="20"/>
      <c r="P344" s="20"/>
      <c r="Q344" s="20"/>
      <c r="R344" s="20"/>
      <c r="S344" s="20"/>
      <c r="T344" s="20"/>
      <c r="U344" s="20"/>
      <c r="V344" s="20"/>
      <c r="W344" s="20"/>
      <c r="X344" s="20"/>
      <c r="Y344" s="20"/>
      <c r="Z344" s="20"/>
      <c r="AA344" s="20"/>
      <c r="AB344" s="20"/>
    </row>
    <row r="345" spans="1:28" x14ac:dyDescent="0.25">
      <c r="A345" s="247"/>
      <c r="G345" s="161"/>
      <c r="H345" s="161"/>
      <c r="I345" s="161" t="s">
        <v>717</v>
      </c>
      <c r="J345" s="161" t="s">
        <v>717</v>
      </c>
      <c r="K345" s="161"/>
      <c r="L345" s="161"/>
      <c r="M345" s="20"/>
      <c r="N345" s="20"/>
      <c r="O345" s="20"/>
      <c r="P345" s="20"/>
      <c r="Q345" s="20"/>
      <c r="R345" s="20"/>
      <c r="S345" s="20"/>
      <c r="T345" s="20"/>
      <c r="U345" s="20"/>
      <c r="V345" s="20"/>
      <c r="W345" s="20"/>
      <c r="X345" s="20"/>
      <c r="Y345" s="20"/>
      <c r="Z345" s="20"/>
      <c r="AA345" s="20"/>
      <c r="AB345" s="20"/>
    </row>
    <row r="346" spans="1:28" x14ac:dyDescent="0.25">
      <c r="A346" s="247"/>
      <c r="G346" s="161"/>
      <c r="H346" s="161"/>
      <c r="I346" s="161">
        <v>736</v>
      </c>
      <c r="J346" s="161">
        <v>736</v>
      </c>
      <c r="K346" s="161"/>
      <c r="L346" s="161"/>
      <c r="M346" s="20"/>
      <c r="N346" s="20"/>
      <c r="O346" s="20"/>
      <c r="P346" s="20"/>
      <c r="Q346" s="20"/>
      <c r="R346" s="20"/>
      <c r="S346" s="20"/>
      <c r="T346" s="20"/>
      <c r="U346" s="20"/>
      <c r="V346" s="20"/>
      <c r="W346" s="20"/>
      <c r="X346" s="20"/>
      <c r="Y346" s="20"/>
      <c r="Z346" s="20"/>
      <c r="AA346" s="20"/>
      <c r="AB346" s="20"/>
    </row>
    <row r="347" spans="1:28" x14ac:dyDescent="0.25">
      <c r="A347" s="247"/>
      <c r="G347" s="161"/>
      <c r="H347" s="161"/>
      <c r="I347" s="161">
        <v>14729</v>
      </c>
      <c r="J347" s="161">
        <v>14729</v>
      </c>
      <c r="K347" s="161"/>
      <c r="L347" s="161"/>
      <c r="M347" s="20"/>
      <c r="N347" s="20"/>
      <c r="O347" s="20"/>
      <c r="P347" s="20"/>
      <c r="Q347" s="20"/>
      <c r="R347" s="20"/>
      <c r="S347" s="20"/>
      <c r="T347" s="20"/>
      <c r="U347" s="20"/>
      <c r="V347" s="20"/>
      <c r="W347" s="20"/>
      <c r="X347" s="20"/>
      <c r="Y347" s="20"/>
      <c r="Z347" s="20"/>
      <c r="AA347" s="20"/>
      <c r="AB347" s="20"/>
    </row>
    <row r="348" spans="1:28" x14ac:dyDescent="0.25">
      <c r="A348" s="247"/>
      <c r="G348" s="161"/>
      <c r="H348" s="161"/>
      <c r="I348" s="161" t="s">
        <v>756</v>
      </c>
      <c r="J348" s="161" t="s">
        <v>756</v>
      </c>
      <c r="K348" s="161"/>
      <c r="L348" s="161"/>
      <c r="M348" s="20"/>
      <c r="N348" s="20"/>
      <c r="O348" s="20"/>
      <c r="P348" s="20"/>
      <c r="Q348" s="20"/>
      <c r="R348" s="20"/>
      <c r="S348" s="20"/>
      <c r="T348" s="20"/>
      <c r="U348" s="20"/>
      <c r="V348" s="20"/>
      <c r="W348" s="20"/>
      <c r="X348" s="20"/>
      <c r="Y348" s="20"/>
      <c r="Z348" s="20"/>
      <c r="AA348" s="20"/>
      <c r="AB348" s="20"/>
    </row>
    <row r="349" spans="1:28" x14ac:dyDescent="0.25">
      <c r="A349" s="247"/>
      <c r="G349" s="161"/>
      <c r="H349" s="161"/>
      <c r="I349" s="161" t="s">
        <v>758</v>
      </c>
      <c r="J349" s="161" t="s">
        <v>758</v>
      </c>
      <c r="K349" s="161"/>
      <c r="L349" s="161"/>
      <c r="M349" s="20"/>
      <c r="N349" s="20"/>
      <c r="O349" s="20"/>
      <c r="P349" s="20"/>
      <c r="Q349" s="20"/>
      <c r="R349" s="20"/>
      <c r="S349" s="20"/>
      <c r="T349" s="20"/>
      <c r="U349" s="20"/>
      <c r="V349" s="20"/>
      <c r="W349" s="20"/>
      <c r="X349" s="20"/>
      <c r="Y349" s="20"/>
      <c r="Z349" s="20"/>
      <c r="AA349" s="20"/>
      <c r="AB349" s="20"/>
    </row>
    <row r="350" spans="1:28" x14ac:dyDescent="0.25">
      <c r="A350" s="247"/>
      <c r="G350" s="161"/>
      <c r="H350" s="161"/>
      <c r="I350" s="161" t="s">
        <v>760</v>
      </c>
      <c r="J350" s="161" t="s">
        <v>760</v>
      </c>
      <c r="K350" s="161"/>
      <c r="L350" s="161"/>
      <c r="M350" s="20"/>
      <c r="N350" s="20"/>
      <c r="O350" s="20"/>
      <c r="P350" s="20"/>
      <c r="Q350" s="20"/>
      <c r="R350" s="20"/>
      <c r="S350" s="20"/>
      <c r="T350" s="20"/>
      <c r="U350" s="20"/>
      <c r="V350" s="20"/>
      <c r="W350" s="20"/>
      <c r="X350" s="20"/>
      <c r="Y350" s="20"/>
      <c r="Z350" s="20"/>
      <c r="AA350" s="20"/>
      <c r="AB350" s="20"/>
    </row>
    <row r="351" spans="1:28" x14ac:dyDescent="0.25">
      <c r="A351" s="247"/>
      <c r="G351" s="161"/>
      <c r="H351" s="161"/>
      <c r="I351" s="161">
        <v>14669</v>
      </c>
      <c r="J351" s="161">
        <v>14669</v>
      </c>
      <c r="K351" s="161"/>
      <c r="L351" s="161"/>
      <c r="M351" s="20"/>
      <c r="N351" s="20"/>
      <c r="O351" s="20"/>
      <c r="P351" s="20"/>
      <c r="Q351" s="20"/>
      <c r="R351" s="20"/>
      <c r="S351" s="20"/>
      <c r="T351" s="20"/>
      <c r="U351" s="20"/>
      <c r="V351" s="20"/>
      <c r="W351" s="20"/>
      <c r="X351" s="20"/>
      <c r="Y351" s="20"/>
      <c r="Z351" s="20"/>
      <c r="AA351" s="20"/>
      <c r="AB351" s="20"/>
    </row>
    <row r="352" spans="1:28" x14ac:dyDescent="0.25">
      <c r="A352" s="247"/>
      <c r="G352" s="161"/>
      <c r="H352" s="161"/>
      <c r="I352" s="161">
        <v>146585960</v>
      </c>
      <c r="J352" s="161">
        <v>146585960</v>
      </c>
      <c r="K352" s="161"/>
      <c r="L352" s="161"/>
      <c r="M352" s="20"/>
      <c r="N352" s="20"/>
      <c r="O352" s="20"/>
      <c r="P352" s="20"/>
      <c r="Q352" s="20"/>
      <c r="R352" s="20"/>
      <c r="S352" s="20"/>
      <c r="T352" s="20"/>
      <c r="U352" s="20"/>
      <c r="V352" s="20"/>
      <c r="W352" s="20"/>
      <c r="X352" s="20"/>
      <c r="Y352" s="20"/>
      <c r="Z352" s="20"/>
      <c r="AA352" s="20"/>
      <c r="AB352" s="20"/>
    </row>
    <row r="353" spans="1:28" x14ac:dyDescent="0.25">
      <c r="A353" s="247"/>
      <c r="G353" s="161"/>
      <c r="H353" s="161"/>
      <c r="I353" s="161" t="s">
        <v>761</v>
      </c>
      <c r="J353" s="161" t="s">
        <v>761</v>
      </c>
      <c r="K353" s="161"/>
      <c r="L353" s="161"/>
      <c r="M353" s="20"/>
      <c r="N353" s="20"/>
      <c r="O353" s="20"/>
      <c r="P353" s="20"/>
      <c r="Q353" s="20"/>
      <c r="R353" s="20"/>
      <c r="S353" s="20"/>
      <c r="T353" s="20"/>
      <c r="U353" s="20"/>
      <c r="V353" s="20"/>
      <c r="W353" s="20"/>
      <c r="X353" s="20"/>
      <c r="Y353" s="20"/>
      <c r="Z353" s="20"/>
      <c r="AA353" s="20"/>
      <c r="AB353" s="20"/>
    </row>
    <row r="354" spans="1:28" x14ac:dyDescent="0.25">
      <c r="A354" s="247"/>
      <c r="G354" s="161"/>
      <c r="H354" s="161"/>
      <c r="I354" s="161"/>
      <c r="J354" s="161">
        <v>2041</v>
      </c>
      <c r="K354" s="161"/>
      <c r="L354" s="161"/>
      <c r="M354" s="20"/>
      <c r="N354" s="20"/>
      <c r="O354" s="20"/>
      <c r="P354" s="20"/>
      <c r="Q354" s="20"/>
      <c r="R354" s="20"/>
      <c r="S354" s="20"/>
      <c r="T354" s="20"/>
      <c r="U354" s="20"/>
      <c r="V354" s="20"/>
      <c r="W354" s="20"/>
      <c r="X354" s="20"/>
      <c r="Y354" s="20"/>
      <c r="Z354" s="20"/>
      <c r="AA354" s="20"/>
      <c r="AB354" s="20"/>
    </row>
    <row r="355" spans="1:28" x14ac:dyDescent="0.25">
      <c r="A355" s="247"/>
      <c r="G355" s="161"/>
      <c r="H355" s="161"/>
      <c r="I355" s="161"/>
      <c r="J355" s="161">
        <v>71017</v>
      </c>
      <c r="K355" s="161"/>
      <c r="L355" s="161"/>
      <c r="M355" s="20"/>
      <c r="N355" s="20"/>
      <c r="O355" s="20"/>
      <c r="P355" s="20"/>
      <c r="Q355" s="20"/>
      <c r="R355" s="20"/>
      <c r="S355" s="20"/>
      <c r="T355" s="20"/>
      <c r="U355" s="20"/>
      <c r="V355" s="20"/>
      <c r="W355" s="20"/>
      <c r="X355" s="20"/>
      <c r="Y355" s="20"/>
      <c r="Z355" s="20"/>
      <c r="AA355" s="20"/>
      <c r="AB355" s="20"/>
    </row>
    <row r="356" spans="1:28" x14ac:dyDescent="0.25">
      <c r="A356" s="247"/>
      <c r="G356" s="161"/>
      <c r="H356" s="161"/>
      <c r="I356" s="161"/>
      <c r="J356" s="161">
        <v>1387</v>
      </c>
      <c r="K356" s="161"/>
      <c r="L356" s="161"/>
      <c r="M356" s="20"/>
      <c r="N356" s="20"/>
      <c r="O356" s="20"/>
      <c r="P356" s="20"/>
      <c r="Q356" s="20"/>
      <c r="R356" s="20"/>
      <c r="S356" s="20"/>
      <c r="T356" s="20"/>
      <c r="U356" s="20"/>
      <c r="V356" s="20"/>
      <c r="W356" s="20"/>
      <c r="X356" s="20"/>
      <c r="Y356" s="20"/>
      <c r="Z356" s="20"/>
      <c r="AA356" s="20"/>
      <c r="AB356" s="20"/>
    </row>
    <row r="357" spans="1:28" x14ac:dyDescent="0.25">
      <c r="A357" s="247"/>
      <c r="G357" s="161"/>
      <c r="H357" s="161"/>
      <c r="I357" s="161"/>
      <c r="J357" s="161" t="s">
        <v>924</v>
      </c>
      <c r="K357" s="161"/>
      <c r="L357" s="161"/>
      <c r="M357" s="20"/>
      <c r="N357" s="20"/>
      <c r="O357" s="20"/>
      <c r="P357" s="20"/>
      <c r="Q357" s="20"/>
      <c r="R357" s="20"/>
      <c r="S357" s="20"/>
      <c r="T357" s="20"/>
      <c r="U357" s="20"/>
      <c r="V357" s="20"/>
      <c r="W357" s="20"/>
      <c r="X357" s="20"/>
      <c r="Y357" s="20"/>
      <c r="Z357" s="20"/>
      <c r="AA357" s="20"/>
      <c r="AB357" s="20"/>
    </row>
    <row r="358" spans="1:28" x14ac:dyDescent="0.25">
      <c r="A358" s="247"/>
      <c r="G358" s="161"/>
      <c r="H358" s="161"/>
      <c r="I358" s="161"/>
      <c r="J358" s="161" t="s">
        <v>949</v>
      </c>
      <c r="K358" s="161"/>
      <c r="L358" s="161"/>
      <c r="M358" s="20"/>
      <c r="N358" s="20"/>
      <c r="O358" s="20"/>
      <c r="P358" s="20"/>
      <c r="Q358" s="20"/>
      <c r="R358" s="20"/>
      <c r="S358" s="20"/>
      <c r="T358" s="20"/>
      <c r="U358" s="20"/>
      <c r="V358" s="20"/>
      <c r="W358" s="20"/>
      <c r="X358" s="20"/>
      <c r="Y358" s="20"/>
      <c r="Z358" s="20"/>
      <c r="AA358" s="20"/>
      <c r="AB358" s="20"/>
    </row>
    <row r="359" spans="1:28" x14ac:dyDescent="0.25">
      <c r="A359" s="247"/>
      <c r="G359" s="161"/>
      <c r="H359" s="161"/>
      <c r="I359" s="161"/>
      <c r="J359" s="161" t="s">
        <v>925</v>
      </c>
      <c r="K359" s="161"/>
      <c r="L359" s="161"/>
      <c r="M359" s="20"/>
      <c r="N359" s="20"/>
      <c r="O359" s="20"/>
      <c r="P359" s="20"/>
      <c r="Q359" s="20"/>
      <c r="R359" s="20"/>
      <c r="S359" s="20"/>
      <c r="T359" s="20"/>
      <c r="U359" s="20"/>
      <c r="V359" s="20"/>
      <c r="W359" s="20"/>
      <c r="X359" s="20"/>
      <c r="Y359" s="20"/>
      <c r="Z359" s="20"/>
      <c r="AA359" s="20"/>
      <c r="AB359" s="20"/>
    </row>
    <row r="360" spans="1:28" x14ac:dyDescent="0.25">
      <c r="A360" s="247"/>
      <c r="G360" s="161"/>
      <c r="H360" s="161"/>
      <c r="I360" s="161"/>
      <c r="J360" s="161" t="s">
        <v>926</v>
      </c>
      <c r="K360" s="161"/>
      <c r="L360" s="161"/>
      <c r="M360" s="20"/>
      <c r="N360" s="20"/>
      <c r="O360" s="20"/>
      <c r="P360" s="20"/>
      <c r="Q360" s="20"/>
      <c r="R360" s="20"/>
      <c r="S360" s="20"/>
      <c r="T360" s="20"/>
      <c r="U360" s="20"/>
      <c r="V360" s="20"/>
      <c r="W360" s="20"/>
      <c r="X360" s="20"/>
      <c r="Y360" s="20"/>
      <c r="Z360" s="20"/>
      <c r="AA360" s="20"/>
      <c r="AB360" s="20"/>
    </row>
    <row r="361" spans="1:28" x14ac:dyDescent="0.25">
      <c r="A361" s="247"/>
      <c r="G361" s="161"/>
      <c r="H361" s="161"/>
      <c r="I361" s="161"/>
      <c r="J361" s="161" t="s">
        <v>927</v>
      </c>
      <c r="K361" s="161"/>
      <c r="L361" s="161"/>
      <c r="M361" s="20"/>
      <c r="N361" s="20"/>
      <c r="O361" s="20"/>
      <c r="P361" s="20"/>
      <c r="Q361" s="20"/>
      <c r="R361" s="20"/>
      <c r="S361" s="20"/>
      <c r="T361" s="20"/>
      <c r="U361" s="20"/>
      <c r="V361" s="20"/>
      <c r="W361" s="20"/>
      <c r="X361" s="20"/>
      <c r="Y361" s="20"/>
      <c r="Z361" s="20"/>
      <c r="AA361" s="20"/>
      <c r="AB361" s="20"/>
    </row>
    <row r="362" spans="1:28" x14ac:dyDescent="0.25">
      <c r="A362" s="247"/>
      <c r="G362" s="161"/>
      <c r="H362" s="161"/>
      <c r="I362" s="161"/>
      <c r="J362" s="161" t="s">
        <v>928</v>
      </c>
      <c r="K362" s="161"/>
      <c r="L362" s="161"/>
      <c r="M362" s="20"/>
      <c r="N362" s="20"/>
      <c r="O362" s="20"/>
      <c r="P362" s="20"/>
      <c r="Q362" s="20"/>
      <c r="R362" s="20"/>
      <c r="S362" s="20"/>
      <c r="T362" s="20"/>
      <c r="U362" s="20"/>
      <c r="V362" s="20"/>
      <c r="W362" s="20"/>
      <c r="X362" s="20"/>
      <c r="Y362" s="20"/>
      <c r="Z362" s="20"/>
      <c r="AA362" s="20"/>
      <c r="AB362" s="20"/>
    </row>
    <row r="363" spans="1:28" x14ac:dyDescent="0.25">
      <c r="A363" s="247"/>
      <c r="G363" s="161"/>
      <c r="H363" s="161"/>
      <c r="I363" s="161"/>
      <c r="J363" s="161" t="s">
        <v>929</v>
      </c>
      <c r="K363" s="161"/>
      <c r="L363" s="161"/>
      <c r="M363" s="20"/>
      <c r="N363" s="20"/>
      <c r="O363" s="20"/>
      <c r="P363" s="20"/>
      <c r="Q363" s="20"/>
      <c r="R363" s="20"/>
      <c r="S363" s="20"/>
      <c r="T363" s="20"/>
      <c r="U363" s="20"/>
      <c r="V363" s="20"/>
      <c r="W363" s="20"/>
      <c r="X363" s="20"/>
      <c r="Y363" s="20"/>
      <c r="Z363" s="20"/>
      <c r="AA363" s="20"/>
      <c r="AB363" s="20"/>
    </row>
    <row r="364" spans="1:28" x14ac:dyDescent="0.25">
      <c r="A364" s="247"/>
      <c r="G364" s="161"/>
      <c r="H364" s="161"/>
      <c r="I364" s="161"/>
      <c r="J364" s="161" t="s">
        <v>932</v>
      </c>
      <c r="K364" s="161"/>
      <c r="L364" s="161"/>
      <c r="M364" s="20"/>
      <c r="N364" s="20"/>
      <c r="O364" s="20"/>
      <c r="P364" s="20"/>
      <c r="Q364" s="20"/>
      <c r="R364" s="20"/>
      <c r="S364" s="20"/>
      <c r="T364" s="20"/>
      <c r="U364" s="20"/>
      <c r="V364" s="20"/>
      <c r="W364" s="20"/>
      <c r="X364" s="20"/>
      <c r="Y364" s="20"/>
      <c r="Z364" s="20"/>
      <c r="AA364" s="20"/>
      <c r="AB364" s="20"/>
    </row>
    <row r="365" spans="1:28" x14ac:dyDescent="0.25">
      <c r="A365" s="247"/>
      <c r="G365" s="161"/>
      <c r="H365" s="161"/>
      <c r="I365" s="161"/>
      <c r="J365" s="161" t="s">
        <v>934</v>
      </c>
      <c r="K365" s="161"/>
      <c r="L365" s="161"/>
      <c r="M365" s="20"/>
      <c r="N365" s="20"/>
      <c r="O365" s="20"/>
      <c r="P365" s="20"/>
      <c r="Q365" s="20"/>
      <c r="R365" s="20"/>
      <c r="S365" s="20"/>
      <c r="T365" s="20"/>
      <c r="U365" s="20"/>
      <c r="V365" s="20"/>
      <c r="W365" s="20"/>
      <c r="X365" s="20"/>
      <c r="Y365" s="20"/>
      <c r="Z365" s="20"/>
      <c r="AA365" s="20"/>
      <c r="AB365" s="20"/>
    </row>
    <row r="366" spans="1:28" x14ac:dyDescent="0.25">
      <c r="A366" s="247"/>
      <c r="G366" s="161"/>
      <c r="H366" s="161"/>
      <c r="I366" s="161"/>
      <c r="J366" s="161" t="s">
        <v>936</v>
      </c>
      <c r="K366" s="161"/>
      <c r="L366" s="161"/>
      <c r="M366" s="20"/>
      <c r="N366" s="20"/>
      <c r="O366" s="20"/>
      <c r="P366" s="20"/>
      <c r="Q366" s="20"/>
      <c r="R366" s="20"/>
      <c r="S366" s="20"/>
      <c r="T366" s="20"/>
      <c r="U366" s="20"/>
      <c r="V366" s="20"/>
      <c r="W366" s="20"/>
      <c r="X366" s="20"/>
      <c r="Y366" s="20"/>
      <c r="Z366" s="20"/>
      <c r="AA366" s="20"/>
      <c r="AB366" s="20"/>
    </row>
    <row r="367" spans="1:28" x14ac:dyDescent="0.25">
      <c r="A367" s="247"/>
      <c r="G367" s="161"/>
      <c r="H367" s="161"/>
      <c r="I367" s="161"/>
      <c r="J367" s="161" t="s">
        <v>937</v>
      </c>
      <c r="K367" s="161"/>
      <c r="L367" s="161"/>
      <c r="M367" s="20"/>
      <c r="N367" s="20"/>
      <c r="O367" s="20"/>
      <c r="P367" s="20"/>
      <c r="Q367" s="20"/>
      <c r="R367" s="20"/>
      <c r="S367" s="20"/>
      <c r="T367" s="20"/>
      <c r="U367" s="20"/>
      <c r="V367" s="20"/>
      <c r="W367" s="20"/>
      <c r="X367" s="20"/>
      <c r="Y367" s="20"/>
      <c r="Z367" s="20"/>
      <c r="AA367" s="20"/>
      <c r="AB367" s="20"/>
    </row>
    <row r="368" spans="1:28" x14ac:dyDescent="0.25">
      <c r="A368" s="247"/>
      <c r="G368" s="161"/>
      <c r="H368" s="161"/>
      <c r="I368" s="161"/>
      <c r="J368" s="161">
        <v>1154841</v>
      </c>
      <c r="K368" s="161"/>
      <c r="L368" s="161"/>
      <c r="M368" s="20"/>
      <c r="N368" s="20"/>
      <c r="O368" s="20"/>
      <c r="P368" s="20"/>
      <c r="Q368" s="20"/>
      <c r="R368" s="20"/>
      <c r="S368" s="20"/>
      <c r="T368" s="20"/>
      <c r="U368" s="20"/>
      <c r="V368" s="20"/>
      <c r="W368" s="20"/>
      <c r="X368" s="20"/>
      <c r="Y368" s="20"/>
      <c r="Z368" s="20"/>
      <c r="AA368" s="20"/>
      <c r="AB368" s="20"/>
    </row>
    <row r="369" spans="1:28" x14ac:dyDescent="0.25">
      <c r="A369" s="247"/>
      <c r="G369" s="161"/>
      <c r="H369" s="161"/>
      <c r="I369" s="161"/>
      <c r="J369" s="161" t="s">
        <v>947</v>
      </c>
      <c r="K369" s="161"/>
      <c r="L369" s="161"/>
      <c r="M369" s="20"/>
      <c r="N369" s="20"/>
      <c r="O369" s="20"/>
      <c r="P369" s="20"/>
      <c r="Q369" s="20"/>
      <c r="R369" s="20"/>
      <c r="S369" s="20"/>
      <c r="T369" s="20"/>
      <c r="U369" s="20"/>
      <c r="V369" s="20"/>
      <c r="W369" s="20"/>
      <c r="X369" s="20"/>
      <c r="Y369" s="20"/>
      <c r="Z369" s="20"/>
      <c r="AA369" s="20"/>
      <c r="AB369" s="20"/>
    </row>
    <row r="370" spans="1:28" x14ac:dyDescent="0.25">
      <c r="A370" s="247"/>
      <c r="G370" s="161"/>
      <c r="H370" s="161"/>
      <c r="I370" s="161"/>
      <c r="J370" s="161" t="s">
        <v>931</v>
      </c>
      <c r="K370" s="161"/>
      <c r="L370" s="161"/>
      <c r="M370" s="20"/>
      <c r="N370" s="20"/>
      <c r="O370" s="20"/>
      <c r="P370" s="20"/>
      <c r="Q370" s="20"/>
      <c r="R370" s="20"/>
      <c r="S370" s="20"/>
      <c r="T370" s="20"/>
      <c r="U370" s="20"/>
      <c r="V370" s="20"/>
      <c r="W370" s="20"/>
      <c r="X370" s="20"/>
      <c r="Y370" s="20"/>
      <c r="Z370" s="20"/>
      <c r="AA370" s="20"/>
      <c r="AB370" s="20"/>
    </row>
    <row r="371" spans="1:28" x14ac:dyDescent="0.25">
      <c r="A371" s="247"/>
      <c r="G371" s="161"/>
      <c r="H371" s="161"/>
      <c r="I371" s="161"/>
      <c r="J371" s="161">
        <v>15101711</v>
      </c>
      <c r="K371" s="161"/>
      <c r="L371" s="161"/>
      <c r="M371" s="20"/>
      <c r="N371" s="20"/>
      <c r="O371" s="20"/>
      <c r="P371" s="20"/>
      <c r="Q371" s="20"/>
      <c r="R371" s="20"/>
      <c r="S371" s="20"/>
      <c r="T371" s="20"/>
      <c r="U371" s="20"/>
      <c r="V371" s="20"/>
      <c r="W371" s="20"/>
      <c r="X371" s="20"/>
      <c r="Y371" s="20"/>
      <c r="Z371" s="20"/>
      <c r="AA371" s="20"/>
      <c r="AB371" s="20"/>
    </row>
    <row r="372" spans="1:28" x14ac:dyDescent="0.25">
      <c r="A372" s="247"/>
      <c r="G372" s="161"/>
      <c r="H372" s="161"/>
      <c r="I372" s="161"/>
      <c r="J372" s="161" t="s">
        <v>933</v>
      </c>
      <c r="K372" s="161"/>
      <c r="L372" s="161"/>
      <c r="M372" s="20"/>
      <c r="N372" s="20"/>
      <c r="O372" s="20"/>
      <c r="P372" s="20"/>
      <c r="Q372" s="20"/>
      <c r="R372" s="20"/>
      <c r="S372" s="20"/>
      <c r="T372" s="20"/>
      <c r="U372" s="20"/>
      <c r="V372" s="20"/>
      <c r="W372" s="20"/>
      <c r="X372" s="20"/>
      <c r="Y372" s="20"/>
      <c r="Z372" s="20"/>
      <c r="AA372" s="20"/>
      <c r="AB372" s="20"/>
    </row>
    <row r="373" spans="1:28" x14ac:dyDescent="0.25">
      <c r="A373" s="247"/>
      <c r="G373" s="161"/>
      <c r="H373" s="161"/>
      <c r="I373" s="161"/>
      <c r="J373" s="161" t="s">
        <v>951</v>
      </c>
      <c r="K373" s="161"/>
      <c r="L373" s="161"/>
      <c r="M373" s="20"/>
      <c r="N373" s="20"/>
      <c r="O373" s="20"/>
      <c r="P373" s="20"/>
      <c r="Q373" s="20"/>
      <c r="R373" s="20"/>
      <c r="S373" s="20"/>
      <c r="T373" s="20"/>
      <c r="U373" s="20"/>
      <c r="V373" s="20"/>
      <c r="W373" s="20"/>
      <c r="X373" s="20"/>
      <c r="Y373" s="20"/>
      <c r="Z373" s="20"/>
      <c r="AA373" s="20"/>
      <c r="AB373" s="20"/>
    </row>
    <row r="374" spans="1:28" x14ac:dyDescent="0.25">
      <c r="A374" s="247"/>
      <c r="G374" s="161"/>
      <c r="H374" s="161"/>
      <c r="I374" s="161"/>
      <c r="J374" s="161" t="s">
        <v>935</v>
      </c>
      <c r="K374" s="161"/>
      <c r="L374" s="161"/>
      <c r="M374" s="20"/>
      <c r="N374" s="20"/>
      <c r="O374" s="20"/>
      <c r="P374" s="20"/>
      <c r="Q374" s="20"/>
      <c r="R374" s="20"/>
      <c r="S374" s="20"/>
      <c r="T374" s="20"/>
      <c r="U374" s="20"/>
      <c r="V374" s="20"/>
      <c r="W374" s="20"/>
      <c r="X374" s="20"/>
      <c r="Y374" s="20"/>
      <c r="Z374" s="20"/>
      <c r="AA374" s="20"/>
      <c r="AB374" s="20"/>
    </row>
    <row r="375" spans="1:28" x14ac:dyDescent="0.25">
      <c r="A375" s="247"/>
      <c r="G375" s="161"/>
      <c r="H375" s="161"/>
      <c r="I375" s="161"/>
      <c r="J375" s="161" t="s">
        <v>940</v>
      </c>
      <c r="K375" s="161"/>
      <c r="L375" s="161"/>
      <c r="M375" s="20"/>
      <c r="N375" s="20"/>
      <c r="O375" s="20"/>
      <c r="P375" s="20"/>
      <c r="Q375" s="20"/>
      <c r="R375" s="20"/>
      <c r="S375" s="20"/>
      <c r="T375" s="20"/>
      <c r="U375" s="20"/>
      <c r="V375" s="20"/>
      <c r="W375" s="20"/>
      <c r="X375" s="20"/>
      <c r="Y375" s="20"/>
      <c r="Z375" s="20"/>
      <c r="AA375" s="20"/>
      <c r="AB375" s="20"/>
    </row>
    <row r="376" spans="1:28" x14ac:dyDescent="0.25">
      <c r="A376" s="247"/>
      <c r="G376" s="161"/>
      <c r="H376" s="161"/>
      <c r="I376" s="161"/>
      <c r="J376" s="161" t="s">
        <v>941</v>
      </c>
      <c r="K376" s="161"/>
      <c r="L376" s="161"/>
      <c r="M376" s="20"/>
      <c r="N376" s="20"/>
      <c r="O376" s="20"/>
      <c r="P376" s="20"/>
      <c r="Q376" s="20"/>
      <c r="R376" s="20"/>
      <c r="S376" s="20"/>
      <c r="T376" s="20"/>
      <c r="U376" s="20"/>
      <c r="V376" s="20"/>
      <c r="W376" s="20"/>
      <c r="X376" s="20"/>
      <c r="Y376" s="20"/>
      <c r="Z376" s="20"/>
      <c r="AA376" s="20"/>
      <c r="AB376" s="20"/>
    </row>
    <row r="377" spans="1:28" x14ac:dyDescent="0.25">
      <c r="A377" s="247"/>
      <c r="G377" s="161"/>
      <c r="H377" s="161"/>
      <c r="I377" s="161"/>
      <c r="J377" s="161" t="s">
        <v>939</v>
      </c>
      <c r="K377" s="161"/>
      <c r="L377" s="161"/>
      <c r="M377" s="20"/>
      <c r="N377" s="20"/>
      <c r="O377" s="20"/>
      <c r="P377" s="20"/>
      <c r="Q377" s="20"/>
      <c r="R377" s="20"/>
      <c r="S377" s="20"/>
      <c r="T377" s="20"/>
      <c r="U377" s="20"/>
      <c r="V377" s="20"/>
      <c r="W377" s="20"/>
      <c r="X377" s="20"/>
      <c r="Y377" s="20"/>
      <c r="Z377" s="20"/>
      <c r="AA377" s="20"/>
      <c r="AB377" s="20"/>
    </row>
    <row r="378" spans="1:28" x14ac:dyDescent="0.25">
      <c r="A378" s="247"/>
      <c r="G378" s="161"/>
      <c r="H378" s="161"/>
      <c r="I378" s="161"/>
      <c r="J378" s="161" t="s">
        <v>942</v>
      </c>
      <c r="K378" s="161"/>
      <c r="L378" s="161"/>
      <c r="M378" s="20"/>
      <c r="N378" s="20"/>
      <c r="O378" s="20"/>
      <c r="P378" s="20"/>
      <c r="Q378" s="20"/>
      <c r="R378" s="20"/>
      <c r="S378" s="20"/>
      <c r="T378" s="20"/>
      <c r="U378" s="20"/>
      <c r="V378" s="20"/>
      <c r="W378" s="20"/>
      <c r="X378" s="20"/>
      <c r="Y378" s="20"/>
      <c r="Z378" s="20"/>
      <c r="AA378" s="20"/>
      <c r="AB378" s="20"/>
    </row>
    <row r="379" spans="1:28" x14ac:dyDescent="0.25">
      <c r="A379" s="247"/>
      <c r="G379" s="161"/>
      <c r="H379" s="161"/>
      <c r="I379" s="161"/>
      <c r="J379" s="161" t="s">
        <v>943</v>
      </c>
      <c r="K379" s="161"/>
      <c r="L379" s="161"/>
      <c r="M379" s="20"/>
      <c r="N379" s="20"/>
      <c r="O379" s="20"/>
      <c r="P379" s="20"/>
      <c r="Q379" s="20"/>
      <c r="R379" s="20"/>
      <c r="S379" s="20"/>
      <c r="T379" s="20"/>
      <c r="U379" s="20"/>
      <c r="V379" s="20"/>
      <c r="W379" s="20"/>
      <c r="X379" s="20"/>
      <c r="Y379" s="20"/>
      <c r="Z379" s="20"/>
      <c r="AA379" s="20"/>
      <c r="AB379" s="20"/>
    </row>
    <row r="380" spans="1:28" x14ac:dyDescent="0.25">
      <c r="A380" s="247"/>
      <c r="G380" s="161"/>
      <c r="H380" s="161"/>
      <c r="I380" s="161"/>
      <c r="J380" s="161" t="s">
        <v>944</v>
      </c>
      <c r="K380" s="161"/>
      <c r="L380" s="161"/>
      <c r="M380" s="20"/>
      <c r="N380" s="20"/>
      <c r="O380" s="20"/>
      <c r="P380" s="20"/>
      <c r="Q380" s="20"/>
      <c r="R380" s="20"/>
      <c r="S380" s="20"/>
      <c r="T380" s="20"/>
      <c r="U380" s="20"/>
      <c r="V380" s="20"/>
      <c r="W380" s="20"/>
      <c r="X380" s="20"/>
      <c r="Y380" s="20"/>
      <c r="Z380" s="20"/>
      <c r="AA380" s="20"/>
      <c r="AB380" s="20"/>
    </row>
    <row r="381" spans="1:28" x14ac:dyDescent="0.25">
      <c r="A381" s="247"/>
      <c r="G381" s="161"/>
      <c r="H381" s="161"/>
      <c r="I381" s="161"/>
      <c r="J381" s="161" t="s">
        <v>945</v>
      </c>
      <c r="K381" s="161"/>
      <c r="L381" s="161"/>
      <c r="M381" s="20"/>
      <c r="N381" s="20"/>
      <c r="O381" s="20"/>
      <c r="P381" s="20"/>
      <c r="Q381" s="20"/>
      <c r="R381" s="20"/>
      <c r="S381" s="20"/>
      <c r="T381" s="20"/>
      <c r="U381" s="20"/>
      <c r="V381" s="20"/>
      <c r="W381" s="20"/>
      <c r="X381" s="20"/>
      <c r="Y381" s="20"/>
      <c r="Z381" s="20"/>
      <c r="AA381" s="20"/>
      <c r="AB381" s="20"/>
    </row>
    <row r="382" spans="1:28" x14ac:dyDescent="0.25">
      <c r="A382" s="247"/>
      <c r="G382" s="161"/>
      <c r="H382" s="161"/>
      <c r="I382" s="161"/>
      <c r="J382" s="161" t="s">
        <v>946</v>
      </c>
      <c r="K382" s="161"/>
      <c r="L382" s="161"/>
      <c r="M382" s="20"/>
      <c r="N382" s="20"/>
      <c r="O382" s="20"/>
      <c r="P382" s="20"/>
      <c r="Q382" s="20"/>
      <c r="R382" s="20"/>
      <c r="S382" s="20"/>
      <c r="T382" s="20"/>
      <c r="U382" s="20"/>
      <c r="V382" s="20"/>
      <c r="W382" s="20"/>
      <c r="X382" s="20"/>
      <c r="Y382" s="20"/>
      <c r="Z382" s="20"/>
      <c r="AA382" s="20"/>
      <c r="AB382" s="20"/>
    </row>
    <row r="383" spans="1:28" x14ac:dyDescent="0.25">
      <c r="A383" s="247"/>
      <c r="G383" s="161"/>
      <c r="H383" s="161"/>
      <c r="I383" s="161"/>
      <c r="J383" s="161" t="s">
        <v>948</v>
      </c>
      <c r="K383" s="161"/>
      <c r="L383" s="161"/>
      <c r="M383" s="20"/>
      <c r="N383" s="20"/>
      <c r="O383" s="20"/>
      <c r="P383" s="20"/>
      <c r="Q383" s="20"/>
      <c r="R383" s="20"/>
      <c r="S383" s="20"/>
      <c r="T383" s="20"/>
      <c r="U383" s="20"/>
      <c r="V383" s="20"/>
      <c r="W383" s="20"/>
      <c r="X383" s="20"/>
      <c r="Y383" s="20"/>
      <c r="Z383" s="20"/>
      <c r="AA383" s="20"/>
      <c r="AB383" s="20"/>
    </row>
    <row r="384" spans="1:28" x14ac:dyDescent="0.25">
      <c r="A384" s="247"/>
      <c r="G384" s="161"/>
      <c r="H384" s="161"/>
      <c r="I384" s="161"/>
      <c r="J384" s="161" t="s">
        <v>950</v>
      </c>
      <c r="K384" s="161"/>
      <c r="L384" s="161"/>
      <c r="M384" s="20"/>
      <c r="N384" s="20"/>
      <c r="O384" s="20"/>
      <c r="P384" s="20"/>
      <c r="Q384" s="20"/>
      <c r="R384" s="20"/>
      <c r="S384" s="20"/>
      <c r="T384" s="20"/>
      <c r="U384" s="20"/>
      <c r="V384" s="20"/>
      <c r="W384" s="20"/>
      <c r="X384" s="20"/>
      <c r="Y384" s="20"/>
      <c r="Z384" s="20"/>
      <c r="AA384" s="20"/>
      <c r="AB384" s="20"/>
    </row>
    <row r="385" spans="1:28" x14ac:dyDescent="0.25">
      <c r="A385" s="247"/>
      <c r="G385" s="161"/>
      <c r="H385" s="161"/>
      <c r="I385" s="161"/>
      <c r="J385" s="161"/>
      <c r="K385" s="161"/>
      <c r="L385" s="161"/>
      <c r="M385" s="20"/>
      <c r="N385" s="20"/>
      <c r="O385" s="20"/>
      <c r="P385" s="20"/>
      <c r="Q385" s="20"/>
      <c r="R385" s="20"/>
      <c r="S385" s="20"/>
      <c r="T385" s="20"/>
      <c r="U385" s="20"/>
      <c r="V385" s="20"/>
      <c r="W385" s="20"/>
      <c r="X385" s="20"/>
      <c r="Y385" s="20"/>
      <c r="Z385" s="20"/>
      <c r="AA385" s="20"/>
      <c r="AB385" s="20"/>
    </row>
    <row r="386" spans="1:28" x14ac:dyDescent="0.25">
      <c r="A386" s="247"/>
      <c r="G386" s="161"/>
      <c r="H386" s="161"/>
      <c r="I386" s="161"/>
      <c r="J386" s="161"/>
      <c r="K386" s="161"/>
      <c r="L386" s="161"/>
      <c r="M386" s="20"/>
      <c r="N386" s="20"/>
      <c r="O386" s="20"/>
      <c r="P386" s="20"/>
      <c r="Q386" s="20"/>
      <c r="R386" s="20"/>
      <c r="S386" s="20"/>
      <c r="T386" s="20"/>
      <c r="U386" s="20"/>
      <c r="V386" s="20"/>
      <c r="W386" s="20"/>
      <c r="X386" s="20"/>
      <c r="Y386" s="20"/>
      <c r="Z386" s="20"/>
      <c r="AA386" s="20"/>
      <c r="AB386" s="20"/>
    </row>
    <row r="387" spans="1:28" x14ac:dyDescent="0.25">
      <c r="A387" s="247"/>
      <c r="G387" s="161"/>
      <c r="H387" s="161"/>
      <c r="I387" s="161"/>
      <c r="J387" s="161"/>
      <c r="K387" s="161"/>
      <c r="L387" s="161"/>
      <c r="M387" s="20"/>
      <c r="N387" s="20"/>
      <c r="O387" s="20"/>
      <c r="P387" s="20"/>
      <c r="Q387" s="20"/>
      <c r="R387" s="20"/>
      <c r="S387" s="20"/>
      <c r="T387" s="20"/>
      <c r="U387" s="20"/>
      <c r="V387" s="20"/>
      <c r="W387" s="20"/>
      <c r="X387" s="20"/>
      <c r="Y387" s="20"/>
      <c r="Z387" s="20"/>
      <c r="AA387" s="20"/>
      <c r="AB387" s="20"/>
    </row>
    <row r="388" spans="1:28" x14ac:dyDescent="0.25">
      <c r="A388" s="247"/>
      <c r="G388" s="161"/>
      <c r="H388" s="161"/>
      <c r="I388" s="161"/>
      <c r="J388" s="161"/>
      <c r="K388" s="161"/>
      <c r="L388" s="161"/>
      <c r="M388" s="20"/>
      <c r="N388" s="20"/>
      <c r="O388" s="20"/>
      <c r="P388" s="20"/>
      <c r="Q388" s="20"/>
      <c r="R388" s="20"/>
      <c r="S388" s="20"/>
      <c r="T388" s="20"/>
      <c r="U388" s="20"/>
      <c r="V388" s="20"/>
      <c r="W388" s="20"/>
      <c r="X388" s="20"/>
      <c r="Y388" s="20"/>
      <c r="Z388" s="20"/>
      <c r="AA388" s="20"/>
      <c r="AB388" s="20"/>
    </row>
    <row r="389" spans="1:28" x14ac:dyDescent="0.25">
      <c r="A389" s="247"/>
      <c r="G389" s="161"/>
      <c r="H389" s="161"/>
      <c r="I389" s="161"/>
      <c r="J389" s="161"/>
      <c r="K389" s="161"/>
      <c r="L389" s="161"/>
      <c r="M389" s="20"/>
      <c r="N389" s="20"/>
      <c r="O389" s="20"/>
      <c r="P389" s="20"/>
      <c r="Q389" s="20"/>
      <c r="R389" s="20"/>
      <c r="S389" s="20"/>
      <c r="T389" s="20"/>
      <c r="U389" s="20"/>
      <c r="V389" s="20"/>
      <c r="W389" s="20"/>
      <c r="X389" s="20"/>
      <c r="Y389" s="20"/>
      <c r="Z389" s="20"/>
      <c r="AA389" s="20"/>
      <c r="AB389" s="20"/>
    </row>
    <row r="390" spans="1:28" x14ac:dyDescent="0.25">
      <c r="A390" s="247"/>
      <c r="G390" s="161"/>
      <c r="H390" s="161"/>
      <c r="I390" s="161"/>
      <c r="J390" s="161"/>
      <c r="K390" s="161"/>
      <c r="L390" s="161"/>
      <c r="M390" s="20"/>
      <c r="N390" s="20"/>
      <c r="O390" s="20"/>
      <c r="P390" s="20"/>
      <c r="Q390" s="20"/>
      <c r="R390" s="20"/>
      <c r="S390" s="20"/>
      <c r="T390" s="20"/>
      <c r="U390" s="20"/>
      <c r="V390" s="20"/>
      <c r="W390" s="20"/>
      <c r="X390" s="20"/>
      <c r="Y390" s="20"/>
      <c r="Z390" s="20"/>
      <c r="AA390" s="20"/>
      <c r="AB390" s="20"/>
    </row>
    <row r="391" spans="1:28" x14ac:dyDescent="0.25">
      <c r="A391" s="247"/>
      <c r="G391" s="161"/>
      <c r="H391" s="161"/>
      <c r="I391" s="161"/>
      <c r="J391" s="161"/>
      <c r="K391" s="161"/>
      <c r="L391" s="161"/>
      <c r="M391" s="20"/>
      <c r="N391" s="20"/>
      <c r="O391" s="20"/>
      <c r="P391" s="20"/>
      <c r="Q391" s="20"/>
      <c r="R391" s="20"/>
      <c r="S391" s="20"/>
      <c r="T391" s="20"/>
      <c r="U391" s="20"/>
      <c r="V391" s="20"/>
      <c r="W391" s="20"/>
      <c r="X391" s="20"/>
      <c r="Y391" s="20"/>
      <c r="Z391" s="20"/>
      <c r="AA391" s="20"/>
      <c r="AB391" s="20"/>
    </row>
    <row r="392" spans="1:28" x14ac:dyDescent="0.25">
      <c r="A392" s="247"/>
      <c r="G392" s="161"/>
      <c r="H392" s="161"/>
      <c r="I392" s="161"/>
      <c r="J392" s="161"/>
      <c r="K392" s="161"/>
      <c r="L392" s="161"/>
      <c r="M392" s="20"/>
      <c r="N392" s="20"/>
      <c r="O392" s="20"/>
      <c r="P392" s="20"/>
      <c r="Q392" s="20"/>
      <c r="R392" s="20"/>
      <c r="S392" s="20"/>
      <c r="T392" s="20"/>
      <c r="U392" s="20"/>
      <c r="V392" s="20"/>
      <c r="W392" s="20"/>
      <c r="X392" s="20"/>
      <c r="Y392" s="20"/>
      <c r="Z392" s="20"/>
      <c r="AA392" s="20"/>
      <c r="AB392" s="20"/>
    </row>
    <row r="393" spans="1:28" x14ac:dyDescent="0.25">
      <c r="A393" s="247"/>
      <c r="G393" s="161"/>
      <c r="H393" s="161"/>
      <c r="I393" s="161"/>
      <c r="J393" s="161"/>
      <c r="K393" s="161"/>
      <c r="L393" s="161"/>
      <c r="M393" s="20"/>
      <c r="N393" s="20"/>
      <c r="O393" s="20"/>
      <c r="P393" s="20"/>
      <c r="Q393" s="20"/>
      <c r="R393" s="20"/>
      <c r="S393" s="20"/>
      <c r="T393" s="20"/>
      <c r="U393" s="20"/>
      <c r="V393" s="20"/>
      <c r="W393" s="20"/>
      <c r="X393" s="20"/>
      <c r="Y393" s="20"/>
      <c r="Z393" s="20"/>
      <c r="AA393" s="20"/>
      <c r="AB393" s="20"/>
    </row>
    <row r="394" spans="1:28" x14ac:dyDescent="0.25">
      <c r="A394" s="247"/>
      <c r="G394" s="161"/>
      <c r="H394" s="161"/>
      <c r="I394" s="161"/>
      <c r="J394" s="161"/>
      <c r="K394" s="161"/>
      <c r="L394" s="161"/>
      <c r="M394" s="20"/>
      <c r="N394" s="20"/>
      <c r="O394" s="20"/>
      <c r="P394" s="20"/>
      <c r="Q394" s="20"/>
      <c r="R394" s="20"/>
      <c r="S394" s="20"/>
      <c r="T394" s="20"/>
      <c r="U394" s="20"/>
      <c r="V394" s="20"/>
      <c r="W394" s="20"/>
      <c r="X394" s="20"/>
      <c r="Y394" s="20"/>
      <c r="Z394" s="20"/>
      <c r="AA394" s="20"/>
      <c r="AB394" s="20"/>
    </row>
    <row r="395" spans="1:28" x14ac:dyDescent="0.25">
      <c r="A395" s="247"/>
      <c r="G395" s="161"/>
      <c r="H395" s="161"/>
      <c r="I395" s="161"/>
      <c r="J395" s="161"/>
      <c r="K395" s="161"/>
      <c r="L395" s="161"/>
      <c r="M395" s="20"/>
      <c r="N395" s="20"/>
      <c r="O395" s="20"/>
      <c r="P395" s="20"/>
      <c r="Q395" s="20"/>
      <c r="R395" s="20"/>
      <c r="S395" s="20"/>
      <c r="T395" s="20"/>
      <c r="U395" s="20"/>
      <c r="V395" s="20"/>
      <c r="W395" s="20"/>
      <c r="X395" s="20"/>
      <c r="Y395" s="20"/>
      <c r="Z395" s="20"/>
      <c r="AA395" s="20"/>
      <c r="AB395" s="20"/>
    </row>
    <row r="396" spans="1:28" x14ac:dyDescent="0.25">
      <c r="A396" s="247"/>
      <c r="G396" s="161"/>
      <c r="H396" s="161"/>
      <c r="I396" s="161"/>
      <c r="J396" s="161"/>
      <c r="K396" s="161"/>
      <c r="L396" s="161"/>
      <c r="M396" s="20"/>
      <c r="N396" s="20"/>
      <c r="O396" s="20"/>
      <c r="P396" s="20"/>
      <c r="Q396" s="20"/>
      <c r="R396" s="20"/>
      <c r="S396" s="20"/>
      <c r="T396" s="20"/>
      <c r="U396" s="20"/>
      <c r="V396" s="20"/>
      <c r="W396" s="20"/>
      <c r="X396" s="20"/>
      <c r="Y396" s="20"/>
      <c r="Z396" s="20"/>
      <c r="AA396" s="20"/>
      <c r="AB396" s="20"/>
    </row>
    <row r="397" spans="1:28" x14ac:dyDescent="0.25">
      <c r="A397" s="247"/>
      <c r="G397" s="161"/>
      <c r="H397" s="161"/>
      <c r="I397" s="161"/>
      <c r="J397" s="161"/>
      <c r="K397" s="161"/>
      <c r="L397" s="161"/>
      <c r="M397" s="20"/>
      <c r="N397" s="20"/>
      <c r="O397" s="20"/>
      <c r="P397" s="20"/>
      <c r="Q397" s="20"/>
      <c r="R397" s="20"/>
      <c r="S397" s="20"/>
      <c r="T397" s="20"/>
      <c r="U397" s="20"/>
      <c r="V397" s="20"/>
      <c r="W397" s="20"/>
      <c r="X397" s="20"/>
      <c r="Y397" s="20"/>
      <c r="Z397" s="20"/>
      <c r="AA397" s="20"/>
      <c r="AB397" s="20"/>
    </row>
    <row r="398" spans="1:28" x14ac:dyDescent="0.25">
      <c r="A398" s="247"/>
      <c r="G398" s="161"/>
      <c r="H398" s="161"/>
      <c r="I398" s="161"/>
      <c r="J398" s="161"/>
      <c r="K398" s="161"/>
      <c r="L398" s="161"/>
      <c r="M398" s="20"/>
      <c r="N398" s="20"/>
      <c r="O398" s="20"/>
      <c r="P398" s="20"/>
      <c r="Q398" s="20"/>
      <c r="R398" s="20"/>
      <c r="S398" s="20"/>
      <c r="T398" s="20"/>
      <c r="U398" s="20"/>
      <c r="V398" s="20"/>
      <c r="W398" s="20"/>
      <c r="X398" s="20"/>
      <c r="Y398" s="20"/>
      <c r="Z398" s="20"/>
      <c r="AA398" s="20"/>
      <c r="AB398" s="20"/>
    </row>
    <row r="399" spans="1:28" x14ac:dyDescent="0.25">
      <c r="A399" s="247"/>
      <c r="G399" s="161"/>
      <c r="H399" s="161"/>
      <c r="I399" s="161"/>
      <c r="J399" s="161"/>
      <c r="K399" s="161"/>
      <c r="L399" s="161"/>
      <c r="M399" s="20"/>
      <c r="N399" s="20"/>
      <c r="O399" s="20"/>
      <c r="P399" s="20"/>
      <c r="Q399" s="20"/>
      <c r="R399" s="20"/>
      <c r="S399" s="20"/>
      <c r="T399" s="20"/>
      <c r="U399" s="20"/>
      <c r="V399" s="20"/>
      <c r="W399" s="20"/>
      <c r="X399" s="20"/>
      <c r="Y399" s="20"/>
      <c r="Z399" s="20"/>
      <c r="AA399" s="20"/>
      <c r="AB399" s="20"/>
    </row>
    <row r="400" spans="1:28" x14ac:dyDescent="0.25">
      <c r="A400" s="247"/>
      <c r="G400" s="161"/>
      <c r="H400" s="161"/>
      <c r="I400" s="161"/>
      <c r="J400" s="161"/>
      <c r="K400" s="161"/>
      <c r="L400" s="161"/>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55"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1054</v>
      </c>
      <c r="H4" s="169" t="s">
        <v>1055</v>
      </c>
      <c r="I4" s="170" t="s">
        <v>1056</v>
      </c>
    </row>
    <row r="5" spans="1:20" s="20" customFormat="1" ht="19.5" customHeight="1" thickTop="1" x14ac:dyDescent="0.25">
      <c r="A5" s="247"/>
      <c r="C5" s="21"/>
      <c r="D5" s="21"/>
      <c r="E5" s="21"/>
      <c r="F5" s="21"/>
      <c r="G5" s="161">
        <v>100102</v>
      </c>
      <c r="H5" s="23" t="s">
        <v>1063</v>
      </c>
      <c r="I5" s="23" t="s">
        <v>121</v>
      </c>
    </row>
    <row r="6" spans="1:20" s="20" customFormat="1" ht="19.5" customHeight="1" x14ac:dyDescent="0.25">
      <c r="A6" s="247"/>
      <c r="C6" s="21"/>
      <c r="D6" s="21"/>
      <c r="E6" s="21"/>
      <c r="F6" s="21"/>
      <c r="G6" s="161">
        <v>100103</v>
      </c>
      <c r="H6" s="23" t="s">
        <v>1057</v>
      </c>
      <c r="I6" s="23" t="s">
        <v>1058</v>
      </c>
    </row>
    <row r="7" spans="1:20" s="20" customFormat="1" ht="19.5" customHeight="1" x14ac:dyDescent="0.25">
      <c r="A7" s="247"/>
      <c r="C7" s="21"/>
      <c r="D7" s="21"/>
      <c r="E7" s="21"/>
      <c r="F7" s="21"/>
      <c r="G7" s="161">
        <v>100104</v>
      </c>
      <c r="H7" s="23" t="s">
        <v>1057</v>
      </c>
      <c r="I7" s="23" t="s">
        <v>1059</v>
      </c>
    </row>
    <row r="8" spans="1:20" s="20" customFormat="1" ht="19.5" customHeight="1" x14ac:dyDescent="0.25">
      <c r="A8" s="247"/>
      <c r="C8" s="21"/>
      <c r="D8" s="21"/>
      <c r="E8" s="21"/>
      <c r="F8" s="21"/>
      <c r="G8" s="161">
        <v>100105</v>
      </c>
      <c r="H8" s="23" t="s">
        <v>1064</v>
      </c>
      <c r="I8" s="23" t="s">
        <v>1061</v>
      </c>
    </row>
    <row r="9" spans="1:20" s="20" customFormat="1" ht="19.5" customHeight="1" x14ac:dyDescent="0.25">
      <c r="A9" s="247"/>
      <c r="C9" s="21"/>
      <c r="D9" s="21"/>
      <c r="E9" s="21"/>
      <c r="F9" s="21"/>
      <c r="G9" s="161">
        <v>100106</v>
      </c>
      <c r="H9" s="23" t="s">
        <v>1060</v>
      </c>
      <c r="I9" s="23" t="s">
        <v>1062</v>
      </c>
    </row>
    <row r="10" spans="1:20" s="20" customFormat="1" ht="19.5" customHeight="1" x14ac:dyDescent="0.25">
      <c r="A10" s="247"/>
      <c r="C10" s="21"/>
      <c r="D10" s="21"/>
      <c r="E10" s="21"/>
      <c r="F10" s="21"/>
      <c r="G10" s="161"/>
      <c r="H10" s="23"/>
      <c r="I10" s="23"/>
    </row>
    <row r="11" spans="1:20" s="20" customFormat="1" ht="19.5" customHeight="1" x14ac:dyDescent="0.25">
      <c r="A11" s="247"/>
      <c r="C11" s="21"/>
      <c r="D11" s="21"/>
      <c r="E11" s="21"/>
      <c r="F11" s="21"/>
      <c r="G11" s="161"/>
      <c r="H11" s="23"/>
      <c r="I11" s="23"/>
    </row>
    <row r="12" spans="1:20" s="20" customFormat="1" ht="19.5" customHeight="1" x14ac:dyDescent="0.25">
      <c r="A12" s="247"/>
      <c r="C12" s="21"/>
      <c r="D12" s="21"/>
      <c r="E12" s="21"/>
      <c r="F12" s="21"/>
      <c r="G12" s="161"/>
      <c r="H12" s="23"/>
      <c r="I12" s="23"/>
    </row>
    <row r="13" spans="1:20" s="20" customFormat="1" ht="19.5" customHeight="1" x14ac:dyDescent="0.25">
      <c r="A13" s="247"/>
      <c r="C13" s="21"/>
      <c r="D13" s="21"/>
      <c r="E13" s="21"/>
      <c r="F13" s="21"/>
      <c r="G13" s="161"/>
      <c r="H13" s="23"/>
      <c r="I13" s="23"/>
    </row>
    <row r="14" spans="1:20" s="20" customFormat="1" ht="19.5" customHeight="1" x14ac:dyDescent="0.25">
      <c r="A14" s="247"/>
      <c r="C14" s="21"/>
      <c r="D14" s="21"/>
      <c r="E14" s="21"/>
      <c r="F14" s="21"/>
      <c r="G14" s="161"/>
      <c r="H14" s="23"/>
      <c r="I14" s="23"/>
    </row>
    <row r="15" spans="1:20" s="20" customFormat="1" ht="19.5" customHeight="1" x14ac:dyDescent="0.25">
      <c r="A15" s="247"/>
      <c r="C15" s="21"/>
      <c r="D15" s="21"/>
      <c r="E15" s="21"/>
      <c r="F15" s="21"/>
      <c r="G15" s="161"/>
      <c r="H15" s="23"/>
      <c r="I15" s="23"/>
    </row>
    <row r="16" spans="1:20" s="20" customFormat="1" ht="19.5" customHeight="1" x14ac:dyDescent="0.25">
      <c r="A16" s="247"/>
      <c r="C16" s="21"/>
      <c r="D16" s="21"/>
      <c r="E16" s="21"/>
      <c r="F16" s="21"/>
      <c r="G16" s="161"/>
      <c r="H16" s="23"/>
      <c r="I16" s="23"/>
    </row>
    <row r="17" spans="1:9" s="20" customFormat="1" ht="19.5" customHeight="1" x14ac:dyDescent="0.25">
      <c r="A17" s="247"/>
      <c r="C17" s="21"/>
      <c r="D17" s="138"/>
      <c r="E17" s="139"/>
      <c r="F17" s="21"/>
      <c r="G17" s="161"/>
      <c r="H17" s="23"/>
      <c r="I17" s="23"/>
    </row>
    <row r="18" spans="1:9" s="20" customFormat="1" ht="19.5" customHeight="1" x14ac:dyDescent="0.25">
      <c r="A18" s="247"/>
      <c r="C18" s="21"/>
      <c r="D18" s="138"/>
      <c r="E18" s="139"/>
      <c r="F18" s="21"/>
      <c r="G18" s="161"/>
      <c r="H18" s="23"/>
      <c r="I18" s="23"/>
    </row>
    <row r="19" spans="1:9" s="20" customFormat="1" ht="19.5" customHeight="1" x14ac:dyDescent="0.25">
      <c r="A19" s="247"/>
      <c r="C19" s="21"/>
      <c r="D19" s="138"/>
      <c r="E19" s="139"/>
      <c r="F19" s="21"/>
      <c r="G19" s="161"/>
      <c r="H19" s="23"/>
      <c r="I19" s="23"/>
    </row>
    <row r="20" spans="1:9" s="20" customFormat="1" ht="19.5" customHeight="1" x14ac:dyDescent="0.25">
      <c r="A20" s="247"/>
      <c r="C20" s="21"/>
      <c r="D20" s="138"/>
      <c r="E20" s="139"/>
      <c r="F20" s="21"/>
      <c r="G20" s="161"/>
      <c r="H20" s="23"/>
      <c r="I20" s="23"/>
    </row>
    <row r="21" spans="1:9" s="20" customFormat="1" ht="19.5" customHeight="1" x14ac:dyDescent="0.25">
      <c r="A21" s="247"/>
      <c r="C21" s="21"/>
      <c r="D21" s="138"/>
      <c r="E21" s="139"/>
      <c r="F21" s="21"/>
      <c r="G21" s="161"/>
      <c r="H21" s="23"/>
      <c r="I21" s="23"/>
    </row>
    <row r="22" spans="1:9" s="20" customFormat="1" ht="19.5" customHeight="1" x14ac:dyDescent="0.25">
      <c r="A22" s="247"/>
      <c r="C22" s="21"/>
      <c r="D22" s="138"/>
      <c r="E22" s="139"/>
      <c r="F22" s="21"/>
      <c r="G22" s="161"/>
      <c r="H22" s="23"/>
      <c r="I22" s="23"/>
    </row>
    <row r="23" spans="1:9" s="20" customFormat="1" ht="19.5" customHeight="1" x14ac:dyDescent="0.25">
      <c r="A23" s="247"/>
      <c r="C23" s="21"/>
      <c r="D23" s="138"/>
      <c r="E23" s="139"/>
      <c r="F23" s="21"/>
      <c r="G23" s="161"/>
      <c r="H23" s="23"/>
      <c r="I23" s="23"/>
    </row>
    <row r="24" spans="1:9" s="20" customFormat="1" ht="19.5" customHeight="1" x14ac:dyDescent="0.25">
      <c r="A24" s="247"/>
      <c r="C24" s="21"/>
      <c r="D24" s="138"/>
      <c r="E24" s="139"/>
      <c r="F24" s="21"/>
      <c r="G24" s="161"/>
      <c r="H24" s="23"/>
      <c r="I24" s="23"/>
    </row>
    <row r="25" spans="1:9" s="20" customFormat="1" ht="19.5" customHeight="1" x14ac:dyDescent="0.25">
      <c r="A25" s="247"/>
      <c r="C25" s="21"/>
      <c r="D25" s="138"/>
      <c r="E25" s="139"/>
      <c r="F25" s="21"/>
      <c r="G25" s="161"/>
      <c r="H25" s="23"/>
      <c r="I25" s="23"/>
    </row>
    <row r="26" spans="1:9" s="20" customFormat="1" ht="19.5" customHeight="1" x14ac:dyDescent="0.25">
      <c r="A26" s="247"/>
      <c r="C26" s="21"/>
      <c r="D26" s="138"/>
      <c r="E26" s="139"/>
      <c r="F26" s="21"/>
      <c r="G26" s="161"/>
      <c r="H26" s="23"/>
      <c r="I26" s="23"/>
    </row>
    <row r="27" spans="1:9" s="20" customFormat="1" ht="19.5" customHeight="1" x14ac:dyDescent="0.25">
      <c r="A27" s="247"/>
      <c r="C27" s="21"/>
      <c r="D27" s="138"/>
      <c r="E27" s="139"/>
      <c r="F27" s="21"/>
      <c r="G27" s="161"/>
      <c r="H27" s="23"/>
      <c r="I27" s="23"/>
    </row>
    <row r="28" spans="1:9" s="20" customFormat="1" ht="19.5" customHeight="1" x14ac:dyDescent="0.25">
      <c r="A28" s="247"/>
      <c r="C28" s="21"/>
      <c r="D28" s="138"/>
      <c r="E28" s="139"/>
      <c r="F28" s="21"/>
      <c r="G28" s="161"/>
      <c r="H28" s="23"/>
      <c r="I28" s="23"/>
    </row>
    <row r="29" spans="1:9" s="20" customFormat="1" ht="19.5" customHeight="1" x14ac:dyDescent="0.25">
      <c r="A29" s="247"/>
      <c r="C29" s="21"/>
      <c r="D29" s="138"/>
      <c r="E29" s="139"/>
      <c r="F29" s="21"/>
      <c r="G29" s="161"/>
      <c r="H29" s="23"/>
      <c r="I29" s="23"/>
    </row>
    <row r="30" spans="1:9" s="20" customFormat="1" ht="19.5" customHeight="1" x14ac:dyDescent="0.25">
      <c r="A30" s="247"/>
      <c r="C30" s="21"/>
      <c r="D30" s="138"/>
      <c r="E30" s="139"/>
      <c r="F30" s="21"/>
      <c r="G30" s="161"/>
      <c r="H30" s="23"/>
      <c r="I30" s="23"/>
    </row>
    <row r="31" spans="1:9" s="20" customFormat="1" ht="19.5" customHeight="1" x14ac:dyDescent="0.25">
      <c r="A31" s="247"/>
      <c r="C31" s="21"/>
      <c r="D31" s="138"/>
      <c r="E31" s="139"/>
      <c r="F31" s="21"/>
      <c r="G31" s="161"/>
      <c r="H31" s="23"/>
      <c r="I31" s="23"/>
    </row>
    <row r="32" spans="1:9" s="20" customFormat="1" ht="19.5" customHeight="1" x14ac:dyDescent="0.25">
      <c r="A32" s="247"/>
      <c r="C32" s="21"/>
      <c r="D32" s="138"/>
      <c r="E32" s="139"/>
      <c r="F32" s="21"/>
      <c r="G32" s="161"/>
      <c r="H32" s="23"/>
      <c r="I32" s="23"/>
    </row>
    <row r="33" spans="1:9" s="20" customFormat="1" ht="19.5" customHeight="1" x14ac:dyDescent="0.25">
      <c r="A33" s="247"/>
      <c r="C33" s="21"/>
      <c r="D33" s="138"/>
      <c r="E33" s="139"/>
      <c r="F33" s="21"/>
      <c r="G33" s="161"/>
      <c r="H33" s="23"/>
      <c r="I33" s="23"/>
    </row>
    <row r="34" spans="1:9" s="20" customFormat="1" ht="19.5" customHeight="1" x14ac:dyDescent="0.25">
      <c r="A34" s="247"/>
      <c r="C34" s="21"/>
      <c r="D34" s="138"/>
      <c r="E34" s="139"/>
      <c r="F34" s="21"/>
      <c r="G34" s="161"/>
      <c r="H34" s="23"/>
      <c r="I34" s="23"/>
    </row>
    <row r="35" spans="1:9" s="20" customFormat="1" ht="19.5" customHeight="1" x14ac:dyDescent="0.25">
      <c r="A35" s="247"/>
      <c r="C35" s="21"/>
      <c r="D35" s="138"/>
      <c r="E35" s="139"/>
      <c r="F35" s="21"/>
      <c r="G35" s="161"/>
      <c r="H35" s="23"/>
      <c r="I35" s="23"/>
    </row>
    <row r="36" spans="1:9" s="20" customFormat="1" ht="19.5" customHeight="1" x14ac:dyDescent="0.25">
      <c r="A36" s="247"/>
      <c r="C36" s="21"/>
      <c r="D36" s="138"/>
      <c r="E36" s="139"/>
      <c r="F36" s="21"/>
      <c r="G36" s="161"/>
      <c r="H36" s="23"/>
      <c r="I36" s="23"/>
    </row>
    <row r="37" spans="1:9" s="20" customFormat="1" ht="19.5" customHeight="1" x14ac:dyDescent="0.25">
      <c r="A37" s="247"/>
      <c r="C37" s="21"/>
      <c r="D37" s="138"/>
      <c r="E37" s="139"/>
      <c r="F37" s="21"/>
      <c r="G37" s="161"/>
      <c r="H37" s="23"/>
      <c r="I37" s="23"/>
    </row>
    <row r="38" spans="1:9" s="20" customFormat="1" ht="19.5" customHeight="1" x14ac:dyDescent="0.25">
      <c r="A38" s="247"/>
      <c r="C38" s="21"/>
      <c r="D38" s="138"/>
      <c r="E38" s="139"/>
      <c r="F38" s="21"/>
      <c r="G38" s="161"/>
      <c r="H38" s="23"/>
      <c r="I38" s="23"/>
    </row>
    <row r="39" spans="1:9" s="20" customFormat="1" ht="19.5" customHeight="1" x14ac:dyDescent="0.25">
      <c r="A39" s="247"/>
      <c r="C39" s="21"/>
      <c r="D39" s="138"/>
      <c r="E39" s="139"/>
      <c r="F39" s="21"/>
      <c r="G39" s="161"/>
      <c r="H39" s="23"/>
      <c r="I39" s="23"/>
    </row>
    <row r="40" spans="1:9" s="20" customFormat="1" ht="19.5" customHeight="1" x14ac:dyDescent="0.25">
      <c r="A40" s="247"/>
      <c r="C40" s="21"/>
      <c r="D40" s="138"/>
      <c r="E40" s="139"/>
      <c r="F40" s="21"/>
      <c r="G40" s="161"/>
      <c r="H40" s="23"/>
      <c r="I40" s="23"/>
    </row>
    <row r="41" spans="1:9" s="20" customFormat="1" ht="19.5" customHeight="1" x14ac:dyDescent="0.25">
      <c r="A41" s="247"/>
      <c r="C41" s="21"/>
      <c r="D41" s="138"/>
      <c r="E41" s="139"/>
      <c r="F41" s="21"/>
      <c r="G41" s="161"/>
      <c r="H41" s="23"/>
      <c r="I41" s="23"/>
    </row>
    <row r="42" spans="1:9" s="20" customFormat="1" ht="19.5" customHeight="1" x14ac:dyDescent="0.25">
      <c r="A42" s="247"/>
      <c r="C42" s="21"/>
      <c r="D42" s="138"/>
      <c r="E42" s="139"/>
      <c r="F42" s="21"/>
      <c r="G42" s="161"/>
      <c r="H42" s="23"/>
      <c r="I42" s="23"/>
    </row>
    <row r="43" spans="1:9" s="20" customFormat="1" ht="19.5" customHeight="1" x14ac:dyDescent="0.25">
      <c r="A43" s="247"/>
      <c r="C43" s="21"/>
      <c r="D43" s="138"/>
      <c r="E43" s="139"/>
      <c r="F43" s="21"/>
      <c r="G43" s="161"/>
      <c r="H43" s="23"/>
      <c r="I43" s="23"/>
    </row>
    <row r="44" spans="1:9" s="20" customFormat="1" ht="19.5" customHeight="1" x14ac:dyDescent="0.25">
      <c r="A44" s="247"/>
      <c r="C44" s="21"/>
      <c r="D44" s="138"/>
      <c r="E44" s="139"/>
      <c r="F44" s="21"/>
      <c r="G44" s="161"/>
      <c r="H44" s="23"/>
      <c r="I44" s="23"/>
    </row>
    <row r="45" spans="1:9" s="20" customFormat="1" ht="19.5" customHeight="1" x14ac:dyDescent="0.25">
      <c r="A45" s="247"/>
      <c r="C45" s="21"/>
      <c r="D45" s="138"/>
      <c r="E45" s="139"/>
      <c r="F45" s="21"/>
      <c r="G45" s="161"/>
      <c r="H45" s="23"/>
      <c r="I45" s="23"/>
    </row>
    <row r="46" spans="1:9" s="20" customFormat="1" ht="19.5" customHeight="1" x14ac:dyDescent="0.25">
      <c r="A46" s="247"/>
      <c r="C46" s="21"/>
      <c r="D46" s="138"/>
      <c r="E46" s="139"/>
      <c r="F46" s="21"/>
      <c r="G46" s="161"/>
      <c r="H46" s="23"/>
      <c r="I46" s="23"/>
    </row>
    <row r="47" spans="1:9" s="20" customFormat="1" ht="19.5" customHeight="1" x14ac:dyDescent="0.25">
      <c r="A47" s="247"/>
      <c r="C47" s="21"/>
      <c r="D47" s="138"/>
      <c r="E47" s="139"/>
      <c r="F47" s="21"/>
      <c r="G47" s="161"/>
      <c r="H47" s="23"/>
      <c r="I47" s="23"/>
    </row>
    <row r="48" spans="1:9" s="20" customFormat="1" ht="19.5" customHeight="1" x14ac:dyDescent="0.25">
      <c r="A48" s="247"/>
      <c r="C48" s="21"/>
      <c r="D48" s="138"/>
      <c r="E48" s="139"/>
      <c r="F48" s="21"/>
      <c r="G48" s="161"/>
      <c r="H48" s="23"/>
      <c r="I48" s="23"/>
    </row>
    <row r="49" spans="1:9" s="20" customFormat="1" ht="19.5" customHeight="1" x14ac:dyDescent="0.25">
      <c r="A49" s="247"/>
      <c r="C49" s="21"/>
      <c r="D49" s="138"/>
      <c r="E49" s="139"/>
      <c r="F49" s="21"/>
      <c r="G49" s="161"/>
      <c r="H49" s="23"/>
      <c r="I49" s="23"/>
    </row>
    <row r="50" spans="1:9" s="20" customFormat="1" ht="19.5" customHeight="1" x14ac:dyDescent="0.25">
      <c r="A50" s="247"/>
      <c r="C50" s="21"/>
      <c r="D50" s="138"/>
      <c r="E50" s="139"/>
      <c r="F50" s="21"/>
      <c r="G50" s="161"/>
      <c r="H50" s="23"/>
      <c r="I50" s="23"/>
    </row>
    <row r="51" spans="1:9" s="20" customFormat="1" ht="19.5" customHeight="1" x14ac:dyDescent="0.25">
      <c r="A51" s="247"/>
      <c r="C51" s="21"/>
      <c r="D51" s="138"/>
      <c r="E51" s="139"/>
      <c r="F51" s="21"/>
      <c r="G51" s="161"/>
      <c r="H51" s="23"/>
      <c r="I51" s="23"/>
    </row>
    <row r="52" spans="1:9" s="20" customFormat="1" ht="19.5" customHeight="1" x14ac:dyDescent="0.25">
      <c r="A52" s="247"/>
      <c r="C52" s="21"/>
      <c r="D52" s="138"/>
      <c r="E52" s="139"/>
      <c r="F52" s="21"/>
      <c r="G52" s="161"/>
      <c r="H52" s="23"/>
      <c r="I52" s="23"/>
    </row>
    <row r="53" spans="1:9" s="20" customFormat="1" ht="19.5" customHeight="1" x14ac:dyDescent="0.25">
      <c r="A53" s="247"/>
      <c r="C53" s="21"/>
      <c r="D53" s="138"/>
      <c r="E53" s="139"/>
      <c r="F53" s="21"/>
      <c r="G53" s="161"/>
      <c r="H53" s="23"/>
      <c r="I53" s="23"/>
    </row>
    <row r="54" spans="1:9" s="20" customFormat="1" ht="19.5" customHeight="1" x14ac:dyDescent="0.25">
      <c r="A54" s="247"/>
      <c r="C54" s="21"/>
      <c r="D54" s="138"/>
      <c r="E54" s="139"/>
      <c r="F54" s="21"/>
      <c r="G54" s="161"/>
      <c r="H54" s="23"/>
      <c r="I54" s="23"/>
    </row>
    <row r="55" spans="1:9" s="20" customFormat="1" ht="19.5" customHeight="1" x14ac:dyDescent="0.25">
      <c r="A55" s="247"/>
      <c r="C55" s="21"/>
      <c r="D55" s="138"/>
      <c r="E55" s="139"/>
      <c r="F55" s="21"/>
      <c r="G55" s="161"/>
      <c r="H55" s="23"/>
      <c r="I55" s="23"/>
    </row>
    <row r="56" spans="1:9" s="20" customFormat="1" ht="19.5" customHeight="1" x14ac:dyDescent="0.25">
      <c r="A56" s="247"/>
      <c r="C56" s="21"/>
      <c r="D56" s="138"/>
      <c r="E56" s="139"/>
      <c r="F56" s="21"/>
      <c r="G56" s="161"/>
      <c r="H56" s="23"/>
      <c r="I56" s="23"/>
    </row>
    <row r="57" spans="1:9" s="20" customFormat="1" ht="19.5" customHeight="1" x14ac:dyDescent="0.25">
      <c r="A57" s="247"/>
      <c r="C57" s="21"/>
      <c r="D57" s="138"/>
      <c r="E57" s="139"/>
      <c r="F57" s="21"/>
      <c r="G57" s="161"/>
      <c r="H57" s="23"/>
      <c r="I57" s="23"/>
    </row>
    <row r="58" spans="1:9" s="20" customFormat="1" ht="19.5" customHeight="1" x14ac:dyDescent="0.25">
      <c r="A58" s="247"/>
      <c r="C58" s="21"/>
      <c r="D58" s="138"/>
      <c r="E58" s="139"/>
      <c r="F58" s="21"/>
      <c r="G58" s="161"/>
      <c r="H58" s="23"/>
      <c r="I58" s="23"/>
    </row>
    <row r="59" spans="1:9" s="20" customFormat="1" ht="19.5" customHeight="1" x14ac:dyDescent="0.25">
      <c r="A59" s="247"/>
      <c r="C59" s="21"/>
      <c r="D59" s="138"/>
      <c r="E59" s="139"/>
      <c r="F59" s="21"/>
      <c r="G59" s="161"/>
      <c r="H59" s="23"/>
      <c r="I59" s="23"/>
    </row>
    <row r="60" spans="1:9" s="20" customFormat="1" ht="19.5" customHeight="1" x14ac:dyDescent="0.25">
      <c r="A60" s="247"/>
      <c r="C60" s="21"/>
      <c r="D60" s="138"/>
      <c r="E60" s="139"/>
      <c r="F60" s="21"/>
      <c r="G60" s="161"/>
      <c r="H60" s="23"/>
      <c r="I60" s="23"/>
    </row>
    <row r="61" spans="1:9" s="20" customFormat="1" ht="19.5" customHeight="1" x14ac:dyDescent="0.25">
      <c r="A61" s="247"/>
      <c r="C61" s="21"/>
      <c r="D61" s="138"/>
      <c r="E61" s="139"/>
      <c r="F61" s="21"/>
      <c r="G61" s="161"/>
      <c r="H61" s="23"/>
      <c r="I61" s="23"/>
    </row>
    <row r="62" spans="1:9" s="20" customFormat="1" ht="19.5" customHeight="1" x14ac:dyDescent="0.25">
      <c r="A62" s="247"/>
      <c r="C62" s="21"/>
      <c r="D62" s="138"/>
      <c r="E62" s="139"/>
      <c r="F62" s="21"/>
      <c r="G62" s="161"/>
      <c r="H62" s="23"/>
      <c r="I62" s="23"/>
    </row>
    <row r="63" spans="1:9" s="20" customFormat="1" ht="19.5" customHeight="1" x14ac:dyDescent="0.25">
      <c r="A63" s="247"/>
      <c r="C63" s="21"/>
      <c r="D63" s="138"/>
      <c r="E63" s="139"/>
      <c r="F63" s="21"/>
      <c r="G63" s="161"/>
      <c r="H63" s="23"/>
      <c r="I63" s="23"/>
    </row>
    <row r="64" spans="1:9" s="20" customFormat="1" ht="19.5" customHeight="1" x14ac:dyDescent="0.25">
      <c r="A64" s="247"/>
      <c r="C64" s="21"/>
      <c r="D64" s="138"/>
      <c r="E64" s="139"/>
      <c r="F64" s="21"/>
      <c r="G64" s="161"/>
      <c r="H64" s="23"/>
      <c r="I64" s="23"/>
    </row>
    <row r="65" spans="1:9" s="20" customFormat="1" ht="19.5" customHeight="1" x14ac:dyDescent="0.25">
      <c r="A65" s="247"/>
      <c r="C65" s="21"/>
      <c r="D65" s="138"/>
      <c r="E65" s="139"/>
      <c r="F65" s="21"/>
      <c r="G65" s="161"/>
      <c r="H65" s="23"/>
      <c r="I65" s="23"/>
    </row>
    <row r="66" spans="1:9" s="20" customFormat="1" ht="19.5" customHeight="1" x14ac:dyDescent="0.25">
      <c r="A66" s="247"/>
      <c r="C66" s="21"/>
      <c r="D66" s="138"/>
      <c r="E66" s="139"/>
      <c r="F66" s="21"/>
      <c r="G66" s="161"/>
      <c r="H66" s="23"/>
      <c r="I66" s="23"/>
    </row>
    <row r="67" spans="1:9" s="20" customFormat="1" ht="19.5" customHeight="1" x14ac:dyDescent="0.25">
      <c r="A67" s="247"/>
      <c r="C67" s="21"/>
      <c r="D67" s="138"/>
      <c r="E67" s="139"/>
      <c r="F67" s="21"/>
      <c r="G67" s="161"/>
      <c r="H67" s="23"/>
      <c r="I67" s="23"/>
    </row>
    <row r="68" spans="1:9" s="20" customFormat="1" ht="19.5" customHeight="1" x14ac:dyDescent="0.25">
      <c r="A68" s="247"/>
      <c r="C68" s="21"/>
      <c r="D68" s="138"/>
      <c r="E68" s="139"/>
      <c r="F68" s="21"/>
      <c r="G68" s="161"/>
      <c r="H68" s="23"/>
      <c r="I68" s="23"/>
    </row>
    <row r="69" spans="1:9" s="20" customFormat="1" ht="19.5" customHeight="1" x14ac:dyDescent="0.25">
      <c r="A69" s="247"/>
      <c r="C69" s="21"/>
      <c r="D69" s="138"/>
      <c r="E69" s="139"/>
      <c r="F69" s="21"/>
      <c r="G69" s="161"/>
      <c r="H69" s="23"/>
      <c r="I69" s="23"/>
    </row>
    <row r="70" spans="1:9" s="20" customFormat="1" ht="19.5" customHeight="1" x14ac:dyDescent="0.25">
      <c r="A70" s="247"/>
      <c r="C70" s="21"/>
      <c r="D70" s="138"/>
      <c r="E70" s="139"/>
      <c r="F70" s="21"/>
      <c r="G70" s="161"/>
      <c r="H70" s="23"/>
      <c r="I70" s="23"/>
    </row>
    <row r="71" spans="1:9" s="20" customFormat="1" ht="19.5" customHeight="1" x14ac:dyDescent="0.25">
      <c r="A71" s="247"/>
      <c r="C71" s="21"/>
      <c r="D71" s="138"/>
      <c r="E71" s="139"/>
      <c r="F71" s="21"/>
      <c r="G71" s="161"/>
      <c r="H71" s="23"/>
      <c r="I71" s="23"/>
    </row>
    <row r="72" spans="1:9" s="20" customFormat="1" ht="19.5" customHeight="1" x14ac:dyDescent="0.25">
      <c r="A72" s="247"/>
      <c r="C72" s="21"/>
      <c r="D72" s="138"/>
      <c r="E72" s="139"/>
      <c r="F72" s="21"/>
      <c r="G72" s="161"/>
      <c r="H72" s="23"/>
      <c r="I72" s="23"/>
    </row>
    <row r="73" spans="1:9" s="20" customFormat="1" ht="19.5" customHeight="1" x14ac:dyDescent="0.25">
      <c r="A73" s="247"/>
      <c r="C73" s="21"/>
      <c r="D73" s="138"/>
      <c r="E73" s="139"/>
      <c r="F73" s="21"/>
      <c r="G73" s="161"/>
      <c r="H73" s="23"/>
      <c r="I73" s="23"/>
    </row>
    <row r="74" spans="1:9" s="20" customFormat="1" ht="19.5" customHeight="1" x14ac:dyDescent="0.25">
      <c r="A74" s="247"/>
      <c r="C74" s="21"/>
      <c r="D74" s="138"/>
      <c r="E74" s="139"/>
      <c r="F74" s="21"/>
      <c r="G74" s="161"/>
      <c r="H74" s="23"/>
      <c r="I74" s="23"/>
    </row>
    <row r="75" spans="1:9" s="20" customFormat="1" ht="19.5" customHeight="1" x14ac:dyDescent="0.25">
      <c r="A75" s="247"/>
      <c r="C75" s="21"/>
      <c r="D75" s="138"/>
      <c r="E75" s="139"/>
      <c r="F75" s="21"/>
      <c r="G75" s="161"/>
      <c r="H75" s="23"/>
      <c r="I75" s="23"/>
    </row>
    <row r="76" spans="1:9" s="20" customFormat="1" ht="19.5" customHeight="1" x14ac:dyDescent="0.25">
      <c r="A76" s="247"/>
      <c r="C76" s="21"/>
      <c r="D76" s="138"/>
      <c r="E76" s="139"/>
      <c r="F76" s="21"/>
      <c r="G76" s="161"/>
      <c r="H76" s="23"/>
      <c r="I76" s="23"/>
    </row>
    <row r="77" spans="1:9" s="20" customFormat="1" ht="19.5" customHeight="1" x14ac:dyDescent="0.25">
      <c r="A77" s="247"/>
      <c r="C77" s="21"/>
      <c r="D77" s="138"/>
      <c r="E77" s="139"/>
      <c r="F77" s="21"/>
      <c r="G77" s="161"/>
      <c r="H77" s="23"/>
      <c r="I77" s="23"/>
    </row>
    <row r="78" spans="1:9" s="20" customFormat="1" ht="19.5" customHeight="1" x14ac:dyDescent="0.25">
      <c r="A78" s="247"/>
      <c r="C78" s="21"/>
      <c r="D78" s="138"/>
      <c r="E78" s="139"/>
      <c r="F78" s="21"/>
      <c r="G78" s="161"/>
      <c r="H78" s="23"/>
      <c r="I78" s="23"/>
    </row>
    <row r="79" spans="1:9" s="20" customFormat="1" ht="19.5" customHeight="1" x14ac:dyDescent="0.25">
      <c r="A79" s="247"/>
      <c r="C79" s="21"/>
      <c r="D79" s="138"/>
      <c r="E79" s="139"/>
      <c r="F79" s="21"/>
      <c r="G79" s="161"/>
      <c r="H79" s="23"/>
      <c r="I79" s="23"/>
    </row>
    <row r="80" spans="1:9" s="20" customFormat="1" ht="19.5" customHeight="1" x14ac:dyDescent="0.25">
      <c r="A80" s="247"/>
      <c r="C80" s="21"/>
      <c r="D80" s="138"/>
      <c r="E80" s="139"/>
      <c r="F80" s="21"/>
      <c r="G80" s="161"/>
      <c r="H80" s="23"/>
      <c r="I80" s="23"/>
    </row>
    <row r="81" spans="1:9" s="20" customFormat="1" ht="19.5" customHeight="1" x14ac:dyDescent="0.25">
      <c r="A81" s="247"/>
      <c r="C81" s="21"/>
      <c r="D81" s="138"/>
      <c r="E81" s="139"/>
      <c r="F81" s="21"/>
      <c r="G81" s="161"/>
      <c r="H81" s="23"/>
      <c r="I81" s="23"/>
    </row>
    <row r="82" spans="1:9" s="20" customFormat="1" ht="19.5" customHeight="1" x14ac:dyDescent="0.25">
      <c r="A82" s="247"/>
      <c r="C82" s="21"/>
      <c r="D82" s="138"/>
      <c r="E82" s="139"/>
      <c r="F82" s="21"/>
      <c r="G82" s="161"/>
      <c r="H82" s="23"/>
      <c r="I82" s="23"/>
    </row>
    <row r="83" spans="1:9" s="20" customFormat="1" ht="19.5" customHeight="1" x14ac:dyDescent="0.25">
      <c r="A83" s="247"/>
      <c r="C83" s="21"/>
      <c r="D83" s="138"/>
      <c r="E83" s="139"/>
      <c r="F83" s="21"/>
      <c r="G83" s="161"/>
      <c r="H83" s="23"/>
      <c r="I83" s="23"/>
    </row>
    <row r="84" spans="1:9" s="20" customFormat="1" ht="19.5" customHeight="1" x14ac:dyDescent="0.25">
      <c r="A84" s="247"/>
      <c r="C84" s="21"/>
      <c r="D84" s="138"/>
      <c r="E84" s="139"/>
      <c r="F84" s="21"/>
      <c r="G84" s="161"/>
      <c r="H84" s="23"/>
      <c r="I84" s="23"/>
    </row>
    <row r="85" spans="1:9" s="20" customFormat="1" ht="19.5" customHeight="1" x14ac:dyDescent="0.25">
      <c r="A85" s="247"/>
      <c r="C85" s="21"/>
      <c r="D85" s="138"/>
      <c r="E85" s="139"/>
      <c r="F85" s="21"/>
      <c r="G85" s="161"/>
      <c r="H85" s="23"/>
      <c r="I85" s="23"/>
    </row>
    <row r="86" spans="1:9" s="20" customFormat="1" ht="19.5" customHeight="1" x14ac:dyDescent="0.25">
      <c r="A86" s="247"/>
      <c r="C86" s="21"/>
      <c r="D86" s="138"/>
      <c r="E86" s="139"/>
      <c r="F86" s="21"/>
      <c r="G86" s="161"/>
      <c r="H86" s="23"/>
      <c r="I86" s="23"/>
    </row>
    <row r="87" spans="1:9" s="20" customFormat="1" ht="19.5" customHeight="1" x14ac:dyDescent="0.25">
      <c r="A87" s="247"/>
      <c r="C87" s="21"/>
      <c r="D87" s="138"/>
      <c r="E87" s="139"/>
      <c r="F87" s="21"/>
      <c r="G87" s="161"/>
      <c r="H87" s="23"/>
      <c r="I87" s="23"/>
    </row>
    <row r="88" spans="1:9" s="20" customFormat="1" ht="19.5" customHeight="1" x14ac:dyDescent="0.25">
      <c r="A88" s="247"/>
      <c r="C88" s="21"/>
      <c r="D88" s="138"/>
      <c r="E88" s="139"/>
      <c r="F88" s="21"/>
      <c r="G88" s="161"/>
      <c r="H88" s="23"/>
      <c r="I88" s="23"/>
    </row>
    <row r="89" spans="1:9" s="20" customFormat="1" ht="19.5" customHeight="1" x14ac:dyDescent="0.25">
      <c r="A89" s="247"/>
      <c r="C89" s="21"/>
      <c r="D89" s="138"/>
      <c r="E89" s="139"/>
      <c r="F89" s="21"/>
      <c r="G89" s="161"/>
      <c r="H89" s="23"/>
      <c r="I89" s="23"/>
    </row>
    <row r="90" spans="1:9" s="20" customFormat="1" ht="19.5" customHeight="1" x14ac:dyDescent="0.25">
      <c r="A90" s="247"/>
      <c r="C90" s="21"/>
      <c r="D90" s="138"/>
      <c r="E90" s="139"/>
      <c r="F90" s="21"/>
      <c r="G90" s="161"/>
      <c r="H90" s="23"/>
      <c r="I90" s="23"/>
    </row>
    <row r="91" spans="1:9" s="20" customFormat="1" ht="19.5" customHeight="1" x14ac:dyDescent="0.25">
      <c r="A91" s="247"/>
      <c r="C91" s="21"/>
      <c r="D91" s="138"/>
      <c r="E91" s="139"/>
      <c r="F91" s="21"/>
      <c r="G91" s="161"/>
      <c r="H91" s="23"/>
      <c r="I91" s="23"/>
    </row>
    <row r="92" spans="1:9" s="20" customFormat="1" ht="19.5" customHeight="1" x14ac:dyDescent="0.25">
      <c r="A92" s="247"/>
      <c r="C92" s="21"/>
      <c r="D92" s="138"/>
      <c r="E92" s="139"/>
      <c r="F92" s="21"/>
      <c r="G92" s="161"/>
      <c r="H92" s="23"/>
      <c r="I92" s="23"/>
    </row>
    <row r="93" spans="1:9" s="20" customFormat="1" ht="19.5" customHeight="1" x14ac:dyDescent="0.25">
      <c r="A93" s="247"/>
      <c r="C93" s="21"/>
      <c r="D93" s="138"/>
      <c r="E93" s="139"/>
      <c r="F93" s="21"/>
      <c r="G93" s="161"/>
      <c r="H93" s="23"/>
      <c r="I93" s="23"/>
    </row>
    <row r="94" spans="1:9" s="20" customFormat="1" ht="19.5" customHeight="1" x14ac:dyDescent="0.25">
      <c r="A94" s="247"/>
      <c r="C94" s="21"/>
      <c r="D94" s="138"/>
      <c r="E94" s="139"/>
      <c r="F94" s="21"/>
      <c r="G94" s="161"/>
      <c r="H94" s="23"/>
      <c r="I94" s="23"/>
    </row>
    <row r="95" spans="1:9" s="20" customFormat="1" ht="19.5" customHeight="1" x14ac:dyDescent="0.25">
      <c r="A95" s="247"/>
      <c r="C95" s="21"/>
      <c r="D95" s="138"/>
      <c r="E95" s="139"/>
      <c r="F95" s="21"/>
      <c r="G95" s="161"/>
      <c r="H95" s="23"/>
      <c r="I95" s="23"/>
    </row>
    <row r="96" spans="1:9" s="20" customFormat="1" ht="19.5" customHeight="1" x14ac:dyDescent="0.25">
      <c r="A96" s="247"/>
      <c r="C96" s="21"/>
      <c r="D96" s="138"/>
      <c r="E96" s="139"/>
      <c r="F96" s="21"/>
      <c r="G96" s="161"/>
      <c r="H96" s="23"/>
      <c r="I96" s="23"/>
    </row>
    <row r="97" spans="1:9" s="20" customFormat="1" ht="19.5" customHeight="1" x14ac:dyDescent="0.25">
      <c r="A97" s="247"/>
      <c r="C97" s="21"/>
      <c r="D97" s="138"/>
      <c r="E97" s="139"/>
      <c r="F97" s="21"/>
      <c r="G97" s="161"/>
      <c r="H97" s="23"/>
      <c r="I97" s="23"/>
    </row>
    <row r="98" spans="1:9" s="20" customFormat="1" ht="19.5" customHeight="1" x14ac:dyDescent="0.25">
      <c r="A98" s="247"/>
      <c r="C98" s="21"/>
      <c r="D98" s="138"/>
      <c r="E98" s="139"/>
      <c r="F98" s="21"/>
      <c r="G98" s="161"/>
      <c r="H98" s="23"/>
      <c r="I98" s="23"/>
    </row>
    <row r="99" spans="1:9" s="20" customFormat="1" ht="19.5" customHeight="1" x14ac:dyDescent="0.25">
      <c r="A99" s="247"/>
      <c r="C99" s="21"/>
      <c r="D99" s="138"/>
      <c r="E99" s="139"/>
      <c r="F99" s="21"/>
      <c r="G99" s="161"/>
      <c r="H99" s="23"/>
      <c r="I99" s="23"/>
    </row>
    <row r="100" spans="1:9" s="20" customFormat="1" ht="19.5" customHeight="1" x14ac:dyDescent="0.25">
      <c r="A100" s="247"/>
      <c r="C100" s="21"/>
      <c r="D100" s="138"/>
      <c r="E100" s="139"/>
      <c r="F100" s="21"/>
      <c r="G100" s="161"/>
      <c r="H100" s="23"/>
      <c r="I100" s="23"/>
    </row>
    <row r="101" spans="1:9" s="20" customFormat="1" ht="19.5" customHeight="1" x14ac:dyDescent="0.25">
      <c r="A101" s="247"/>
      <c r="C101" s="21"/>
      <c r="D101" s="138"/>
      <c r="E101" s="139"/>
      <c r="F101" s="21"/>
      <c r="G101" s="161"/>
      <c r="H101" s="23"/>
      <c r="I101" s="23"/>
    </row>
    <row r="102" spans="1:9" s="20" customFormat="1" ht="19.5" customHeight="1" x14ac:dyDescent="0.25">
      <c r="A102" s="247"/>
      <c r="C102" s="21"/>
      <c r="D102" s="138"/>
      <c r="E102" s="139"/>
      <c r="F102" s="21"/>
      <c r="G102" s="161"/>
      <c r="H102" s="23"/>
      <c r="I102" s="23"/>
    </row>
    <row r="103" spans="1:9" s="20" customFormat="1" ht="19.5" customHeight="1" x14ac:dyDescent="0.25">
      <c r="A103" s="247"/>
      <c r="C103" s="21"/>
      <c r="D103" s="138"/>
      <c r="E103" s="139"/>
      <c r="F103" s="21"/>
      <c r="G103" s="161"/>
      <c r="H103" s="23"/>
      <c r="I103" s="23"/>
    </row>
    <row r="104" spans="1:9" s="20" customFormat="1" ht="12" customHeight="1" x14ac:dyDescent="0.25">
      <c r="A104" s="247"/>
      <c r="D104" s="140"/>
      <c r="E104" s="140"/>
      <c r="G104" s="161"/>
      <c r="H104" s="23"/>
      <c r="I104" s="23"/>
    </row>
    <row r="105" spans="1:9" s="20" customFormat="1" ht="24.75" customHeight="1" x14ac:dyDescent="0.25">
      <c r="A105" s="247"/>
      <c r="D105" s="140"/>
      <c r="E105" s="140"/>
      <c r="G105" s="161"/>
      <c r="H105" s="23"/>
      <c r="I105" s="23"/>
    </row>
    <row r="106" spans="1:9" s="20" customFormat="1" ht="19.5" customHeight="1" x14ac:dyDescent="0.25">
      <c r="A106" s="247"/>
      <c r="D106" s="140"/>
      <c r="E106" s="140"/>
      <c r="G106" s="161"/>
      <c r="H106" s="23"/>
      <c r="I106" s="23"/>
    </row>
    <row r="107" spans="1:9" s="20" customFormat="1" ht="19.5" customHeight="1" x14ac:dyDescent="0.25">
      <c r="A107" s="247"/>
      <c r="D107" s="140"/>
      <c r="E107" s="140"/>
      <c r="G107" s="161"/>
      <c r="H107" s="23"/>
      <c r="I107" s="23"/>
    </row>
    <row r="108" spans="1:9" s="20" customFormat="1" ht="19.5" customHeight="1" x14ac:dyDescent="0.25">
      <c r="A108" s="247"/>
      <c r="D108" s="140"/>
      <c r="E108" s="140"/>
      <c r="G108" s="161"/>
      <c r="H108" s="23"/>
      <c r="I108" s="23"/>
    </row>
    <row r="109" spans="1:9" s="20" customFormat="1" ht="19.5" customHeight="1" x14ac:dyDescent="0.25">
      <c r="A109" s="247"/>
      <c r="D109" s="140"/>
      <c r="E109" s="140"/>
      <c r="G109" s="161"/>
      <c r="H109" s="23"/>
      <c r="I109" s="23"/>
    </row>
    <row r="110" spans="1:9" s="20" customFormat="1" ht="19.5" customHeight="1" x14ac:dyDescent="0.25">
      <c r="A110" s="247"/>
      <c r="D110" s="140"/>
      <c r="E110" s="140"/>
      <c r="G110" s="161"/>
      <c r="H110" s="23"/>
      <c r="I110" s="23"/>
    </row>
    <row r="111" spans="1:9" s="20" customFormat="1" ht="19.5" customHeight="1" x14ac:dyDescent="0.25">
      <c r="A111" s="247"/>
      <c r="D111" s="140"/>
      <c r="E111" s="140"/>
      <c r="G111" s="161"/>
      <c r="H111" s="23"/>
      <c r="I111" s="23"/>
    </row>
    <row r="112" spans="1:9" s="20" customFormat="1" ht="19.5" customHeight="1" x14ac:dyDescent="0.25">
      <c r="A112" s="247"/>
      <c r="D112" s="140"/>
      <c r="E112" s="140"/>
      <c r="G112" s="161"/>
      <c r="H112" s="23"/>
      <c r="I112" s="23"/>
    </row>
    <row r="113" spans="1:9" s="20" customFormat="1" ht="19.5" customHeight="1" x14ac:dyDescent="0.25">
      <c r="A113" s="247"/>
      <c r="D113" s="140"/>
      <c r="E113" s="140"/>
      <c r="G113" s="161"/>
      <c r="H113" s="23"/>
      <c r="I113" s="23"/>
    </row>
    <row r="114" spans="1:9" s="20" customFormat="1" ht="19.5" customHeight="1" x14ac:dyDescent="0.25">
      <c r="A114" s="247"/>
      <c r="D114" s="140"/>
      <c r="E114" s="140"/>
      <c r="G114" s="161"/>
      <c r="H114" s="23"/>
      <c r="I114" s="23"/>
    </row>
    <row r="115" spans="1:9" s="20" customFormat="1" ht="19.5" customHeight="1" x14ac:dyDescent="0.25">
      <c r="A115" s="247"/>
      <c r="D115" s="140"/>
      <c r="E115" s="140"/>
      <c r="G115" s="161"/>
      <c r="H115" s="23"/>
      <c r="I115" s="23"/>
    </row>
    <row r="116" spans="1:9" s="20" customFormat="1" ht="19.5" customHeight="1" x14ac:dyDescent="0.25">
      <c r="A116" s="247"/>
      <c r="D116" s="140"/>
      <c r="E116" s="140"/>
      <c r="G116" s="161"/>
      <c r="H116" s="23"/>
      <c r="I116" s="23"/>
    </row>
    <row r="117" spans="1:9" s="20" customFormat="1" ht="19.5" customHeight="1" x14ac:dyDescent="0.25">
      <c r="A117" s="247"/>
      <c r="D117" s="140"/>
      <c r="E117" s="140"/>
      <c r="G117" s="161"/>
      <c r="H117" s="23"/>
      <c r="I117" s="23"/>
    </row>
    <row r="118" spans="1:9" s="20" customFormat="1" ht="19.5" customHeight="1" x14ac:dyDescent="0.25">
      <c r="A118" s="247"/>
      <c r="D118" s="140"/>
      <c r="E118" s="140"/>
      <c r="G118" s="161"/>
      <c r="H118" s="23"/>
      <c r="I118" s="23"/>
    </row>
    <row r="119" spans="1:9" s="20" customFormat="1" ht="19.5" customHeight="1" x14ac:dyDescent="0.25">
      <c r="A119" s="247"/>
      <c r="D119" s="140"/>
      <c r="E119" s="140"/>
      <c r="G119" s="161"/>
      <c r="H119" s="23"/>
      <c r="I119" s="23"/>
    </row>
    <row r="120" spans="1:9" s="20" customFormat="1" ht="24.75" customHeight="1" x14ac:dyDescent="0.25">
      <c r="A120" s="247"/>
      <c r="D120" s="140"/>
      <c r="E120" s="140"/>
      <c r="G120" s="161"/>
      <c r="H120" s="23"/>
      <c r="I120" s="23"/>
    </row>
    <row r="121" spans="1:9" s="20" customFormat="1" ht="12" customHeight="1" x14ac:dyDescent="0.25">
      <c r="A121" s="247"/>
      <c r="D121" s="140"/>
      <c r="E121" s="140"/>
      <c r="G121" s="161"/>
      <c r="H121" s="23"/>
      <c r="I121" s="23"/>
    </row>
    <row r="122" spans="1:9" s="20" customFormat="1" ht="25.5" customHeight="1" x14ac:dyDescent="0.25">
      <c r="A122" s="247"/>
      <c r="D122" s="140"/>
      <c r="E122" s="140"/>
      <c r="G122" s="161"/>
      <c r="H122" s="23"/>
      <c r="I122" s="23"/>
    </row>
    <row r="123" spans="1:9" s="20" customFormat="1" ht="19.5" customHeight="1" x14ac:dyDescent="0.25">
      <c r="A123" s="247"/>
      <c r="D123" s="140"/>
      <c r="E123" s="140"/>
      <c r="G123" s="161"/>
      <c r="H123" s="23"/>
      <c r="I123" s="23"/>
    </row>
    <row r="124" spans="1:9" s="20" customFormat="1" ht="19.5" customHeight="1" x14ac:dyDescent="0.25">
      <c r="A124" s="247"/>
      <c r="D124" s="140"/>
      <c r="E124" s="140"/>
      <c r="G124" s="161"/>
      <c r="H124" s="23"/>
      <c r="I124" s="23"/>
    </row>
    <row r="125" spans="1:9" s="20" customFormat="1" ht="19.5" customHeight="1" x14ac:dyDescent="0.25">
      <c r="A125" s="247"/>
      <c r="D125" s="140"/>
      <c r="E125" s="140"/>
      <c r="G125" s="161"/>
      <c r="H125" s="23"/>
      <c r="I125" s="23"/>
    </row>
    <row r="126" spans="1:9" s="20" customFormat="1" ht="19.5" customHeight="1" x14ac:dyDescent="0.25">
      <c r="A126" s="247"/>
      <c r="D126" s="140"/>
      <c r="E126" s="140"/>
      <c r="G126" s="161"/>
      <c r="H126" s="23"/>
      <c r="I126" s="23"/>
    </row>
    <row r="127" spans="1:9" s="20" customFormat="1" ht="19.5" customHeight="1" x14ac:dyDescent="0.25">
      <c r="A127" s="247"/>
      <c r="D127" s="140"/>
      <c r="E127" s="140"/>
      <c r="G127" s="161"/>
      <c r="H127" s="23"/>
      <c r="I127" s="23"/>
    </row>
    <row r="128" spans="1:9" s="20" customFormat="1" ht="19.5" customHeight="1" x14ac:dyDescent="0.25">
      <c r="A128" s="247"/>
      <c r="D128" s="140"/>
      <c r="E128" s="140"/>
      <c r="G128" s="161"/>
      <c r="H128" s="23"/>
      <c r="I128" s="23"/>
    </row>
    <row r="129" spans="1:20" s="20" customFormat="1" ht="19.5" customHeight="1" x14ac:dyDescent="0.25">
      <c r="A129" s="249"/>
      <c r="D129" s="140"/>
      <c r="E129" s="140"/>
      <c r="G129" s="161"/>
      <c r="H129" s="23"/>
      <c r="I129" s="23"/>
    </row>
    <row r="130" spans="1:20" s="20" customFormat="1" ht="19.5" customHeight="1" x14ac:dyDescent="0.25">
      <c r="A130" s="249"/>
      <c r="D130" s="140"/>
      <c r="E130" s="140"/>
      <c r="G130" s="161"/>
      <c r="H130" s="23"/>
      <c r="I130" s="23"/>
    </row>
    <row r="131" spans="1:20" s="20" customFormat="1" ht="19.5" customHeight="1" x14ac:dyDescent="0.25">
      <c r="A131" s="249"/>
      <c r="D131" s="140"/>
      <c r="E131" s="140"/>
      <c r="G131" s="161"/>
      <c r="H131" s="23"/>
      <c r="I131" s="23"/>
    </row>
    <row r="132" spans="1:20" s="20" customFormat="1" ht="19.5" customHeight="1" x14ac:dyDescent="0.25">
      <c r="A132" s="249"/>
      <c r="D132" s="140"/>
      <c r="E132" s="140"/>
      <c r="G132" s="161"/>
      <c r="H132" s="23"/>
      <c r="I132" s="23"/>
    </row>
    <row r="133" spans="1:20" s="20" customFormat="1" ht="19.5" customHeight="1" x14ac:dyDescent="0.25">
      <c r="A133" s="249"/>
      <c r="D133" s="140"/>
      <c r="E133" s="140"/>
      <c r="G133" s="161"/>
      <c r="H133" s="23"/>
      <c r="I133" s="23"/>
    </row>
    <row r="134" spans="1:20" s="20" customFormat="1" ht="19.5" customHeight="1" x14ac:dyDescent="0.25">
      <c r="A134" s="249"/>
      <c r="D134" s="140"/>
      <c r="E134" s="140"/>
      <c r="G134" s="161"/>
      <c r="H134" s="23"/>
      <c r="I134" s="23"/>
    </row>
    <row r="135" spans="1:20" s="20" customFormat="1" ht="19.5" customHeight="1" x14ac:dyDescent="0.25">
      <c r="A135" s="249"/>
      <c r="D135" s="140"/>
      <c r="E135" s="140"/>
      <c r="G135" s="161"/>
      <c r="H135" s="23"/>
      <c r="I135" s="23"/>
    </row>
    <row r="136" spans="1:20" s="20" customFormat="1" x14ac:dyDescent="0.25">
      <c r="A136" s="249"/>
      <c r="D136" s="140"/>
      <c r="E136" s="140"/>
      <c r="G136" s="161"/>
      <c r="H136" s="23"/>
      <c r="I136" s="23"/>
    </row>
    <row r="137" spans="1:20" s="20" customFormat="1" x14ac:dyDescent="0.25">
      <c r="A137" s="249"/>
      <c r="D137" s="140"/>
      <c r="E137" s="140"/>
      <c r="G137" s="161"/>
      <c r="H137" s="23"/>
      <c r="I137" s="23"/>
    </row>
    <row r="138" spans="1:20" s="20" customFormat="1" x14ac:dyDescent="0.25">
      <c r="A138" s="249"/>
      <c r="D138" s="140"/>
      <c r="E138" s="140"/>
      <c r="G138" s="161"/>
      <c r="H138" s="23"/>
      <c r="I138" s="23"/>
    </row>
    <row r="139" spans="1:20" x14ac:dyDescent="0.25">
      <c r="D139" s="141"/>
      <c r="E139" s="141"/>
      <c r="G139" s="161"/>
      <c r="H139" s="23"/>
      <c r="I139" s="23"/>
      <c r="J139" s="20"/>
      <c r="K139" s="20"/>
      <c r="L139" s="20"/>
      <c r="M139" s="20"/>
      <c r="N139" s="20"/>
      <c r="O139" s="20"/>
      <c r="P139" s="20"/>
      <c r="Q139" s="20"/>
      <c r="R139" s="20"/>
      <c r="S139" s="20"/>
      <c r="T139" s="20"/>
    </row>
    <row r="140" spans="1:20" x14ac:dyDescent="0.25">
      <c r="D140" s="141"/>
      <c r="E140" s="141"/>
      <c r="G140" s="161"/>
      <c r="H140" s="23"/>
      <c r="I140" s="23"/>
      <c r="J140" s="20"/>
      <c r="K140" s="20"/>
      <c r="L140" s="20"/>
      <c r="M140" s="20"/>
      <c r="N140" s="20"/>
      <c r="O140" s="20"/>
      <c r="P140" s="20"/>
      <c r="Q140" s="20"/>
      <c r="R140" s="20"/>
      <c r="S140" s="20"/>
      <c r="T140" s="20"/>
    </row>
    <row r="141" spans="1:20" x14ac:dyDescent="0.25">
      <c r="D141" s="141"/>
      <c r="E141" s="141"/>
      <c r="G141" s="161"/>
      <c r="H141" s="23"/>
      <c r="I141" s="23"/>
      <c r="J141" s="20"/>
      <c r="K141" s="20"/>
      <c r="L141" s="20"/>
      <c r="M141" s="20"/>
      <c r="N141" s="20"/>
      <c r="O141" s="20"/>
      <c r="P141" s="20"/>
      <c r="Q141" s="20"/>
      <c r="R141" s="20"/>
      <c r="S141" s="20"/>
      <c r="T141" s="20"/>
    </row>
    <row r="142" spans="1:20" x14ac:dyDescent="0.25">
      <c r="D142" s="141"/>
      <c r="E142" s="141"/>
      <c r="G142" s="161"/>
      <c r="H142" s="23"/>
      <c r="I142" s="23"/>
      <c r="J142" s="20"/>
      <c r="K142" s="20"/>
      <c r="L142" s="20"/>
      <c r="M142" s="20"/>
      <c r="N142" s="20"/>
      <c r="O142" s="20"/>
      <c r="P142" s="20"/>
      <c r="Q142" s="20"/>
      <c r="R142" s="20"/>
      <c r="S142" s="20"/>
      <c r="T142" s="20"/>
    </row>
    <row r="143" spans="1:20" x14ac:dyDescent="0.25">
      <c r="D143" s="141"/>
      <c r="E143" s="141"/>
      <c r="G143" s="161"/>
      <c r="H143" s="23"/>
      <c r="I143" s="23"/>
      <c r="J143" s="20"/>
      <c r="K143" s="20"/>
      <c r="L143" s="20"/>
      <c r="M143" s="20"/>
      <c r="N143" s="20"/>
      <c r="O143" s="20"/>
      <c r="P143" s="20"/>
      <c r="Q143" s="20"/>
      <c r="R143" s="20"/>
      <c r="S143" s="20"/>
      <c r="T143" s="20"/>
    </row>
    <row r="144" spans="1:20" x14ac:dyDescent="0.25">
      <c r="D144" s="141"/>
      <c r="E144" s="141"/>
      <c r="G144" s="161"/>
      <c r="H144" s="23"/>
      <c r="I144" s="23"/>
      <c r="J144" s="20"/>
      <c r="K144" s="20"/>
      <c r="L144" s="20"/>
      <c r="M144" s="20"/>
      <c r="N144" s="20"/>
      <c r="O144" s="20"/>
      <c r="P144" s="20"/>
      <c r="Q144" s="20"/>
      <c r="R144" s="20"/>
      <c r="S144" s="20"/>
      <c r="T144" s="20"/>
    </row>
    <row r="145" spans="4:20" x14ac:dyDescent="0.25">
      <c r="D145" s="141"/>
      <c r="E145" s="141"/>
      <c r="G145" s="161"/>
      <c r="H145" s="23"/>
      <c r="I145" s="23"/>
      <c r="J145" s="20"/>
      <c r="K145" s="20"/>
      <c r="L145" s="20"/>
      <c r="M145" s="20"/>
      <c r="N145" s="20"/>
      <c r="O145" s="20"/>
      <c r="P145" s="20"/>
      <c r="Q145" s="20"/>
      <c r="R145" s="20"/>
      <c r="S145" s="20"/>
      <c r="T145" s="20"/>
    </row>
    <row r="146" spans="4:20" x14ac:dyDescent="0.25">
      <c r="D146" s="141"/>
      <c r="E146" s="141"/>
      <c r="G146" s="161"/>
      <c r="H146" s="23"/>
      <c r="I146" s="23"/>
      <c r="J146" s="20"/>
      <c r="K146" s="20"/>
      <c r="L146" s="20"/>
      <c r="M146" s="20"/>
      <c r="N146" s="20"/>
      <c r="O146" s="20"/>
      <c r="P146" s="20"/>
      <c r="Q146" s="20"/>
      <c r="R146" s="20"/>
      <c r="S146" s="20"/>
      <c r="T146" s="20"/>
    </row>
    <row r="147" spans="4:20" x14ac:dyDescent="0.25">
      <c r="D147" s="141"/>
      <c r="E147" s="141"/>
      <c r="G147" s="161"/>
      <c r="H147" s="23"/>
      <c r="I147" s="23"/>
      <c r="J147" s="20"/>
      <c r="K147" s="20"/>
      <c r="L147" s="20"/>
      <c r="M147" s="20"/>
      <c r="N147" s="20"/>
      <c r="O147" s="20"/>
      <c r="P147" s="20"/>
      <c r="Q147" s="20"/>
      <c r="R147" s="20"/>
      <c r="S147" s="20"/>
      <c r="T147" s="20"/>
    </row>
    <row r="148" spans="4:20" x14ac:dyDescent="0.25">
      <c r="D148" s="141"/>
      <c r="E148" s="141"/>
      <c r="G148" s="161"/>
      <c r="H148" s="23"/>
      <c r="I148" s="23"/>
      <c r="J148" s="20"/>
      <c r="K148" s="20"/>
      <c r="L148" s="20"/>
      <c r="M148" s="20"/>
      <c r="N148" s="20"/>
      <c r="O148" s="20"/>
      <c r="P148" s="20"/>
      <c r="Q148" s="20"/>
      <c r="R148" s="20"/>
      <c r="S148" s="20"/>
      <c r="T148" s="20"/>
    </row>
    <row r="149" spans="4:20" x14ac:dyDescent="0.25">
      <c r="D149" s="141"/>
      <c r="E149" s="141"/>
      <c r="G149" s="161"/>
      <c r="H149" s="23"/>
      <c r="I149" s="23"/>
      <c r="J149" s="20"/>
      <c r="K149" s="20"/>
      <c r="L149" s="20"/>
      <c r="M149" s="20"/>
      <c r="N149" s="20"/>
      <c r="O149" s="20"/>
      <c r="P149" s="20"/>
      <c r="Q149" s="20"/>
      <c r="R149" s="20"/>
      <c r="S149" s="20"/>
      <c r="T149" s="20"/>
    </row>
    <row r="150" spans="4:20" x14ac:dyDescent="0.25">
      <c r="D150" s="141"/>
      <c r="E150" s="141"/>
      <c r="G150" s="161"/>
      <c r="H150" s="23"/>
      <c r="I150" s="23"/>
      <c r="J150" s="20"/>
      <c r="K150" s="20"/>
      <c r="L150" s="20"/>
      <c r="M150" s="20"/>
      <c r="N150" s="20"/>
      <c r="O150" s="20"/>
      <c r="P150" s="20"/>
      <c r="Q150" s="20"/>
      <c r="R150" s="20"/>
      <c r="S150" s="20"/>
      <c r="T150" s="20"/>
    </row>
    <row r="151" spans="4:20" x14ac:dyDescent="0.25">
      <c r="D151" s="141"/>
      <c r="E151" s="141"/>
      <c r="G151" s="161"/>
      <c r="H151" s="23"/>
      <c r="I151" s="23"/>
      <c r="J151" s="20"/>
      <c r="K151" s="20"/>
      <c r="L151" s="20"/>
      <c r="M151" s="20"/>
      <c r="N151" s="20"/>
      <c r="O151" s="20"/>
      <c r="P151" s="20"/>
      <c r="Q151" s="20"/>
      <c r="R151" s="20"/>
      <c r="S151" s="20"/>
      <c r="T151" s="20"/>
    </row>
    <row r="152" spans="4:20" x14ac:dyDescent="0.25">
      <c r="D152" s="141"/>
      <c r="E152" s="141"/>
      <c r="G152" s="161"/>
      <c r="H152" s="23"/>
      <c r="I152" s="23"/>
      <c r="J152" s="20"/>
      <c r="K152" s="20"/>
      <c r="L152" s="20"/>
      <c r="M152" s="20"/>
      <c r="N152" s="20"/>
      <c r="O152" s="20"/>
      <c r="P152" s="20"/>
      <c r="Q152" s="20"/>
      <c r="R152" s="20"/>
      <c r="S152" s="20"/>
      <c r="T152" s="20"/>
    </row>
    <row r="153" spans="4:20" x14ac:dyDescent="0.25">
      <c r="D153" s="141"/>
      <c r="E153" s="141"/>
      <c r="G153" s="161"/>
      <c r="H153" s="23"/>
      <c r="I153" s="23"/>
      <c r="J153" s="20"/>
      <c r="K153" s="20"/>
      <c r="L153" s="20"/>
      <c r="M153" s="20"/>
      <c r="N153" s="20"/>
      <c r="O153" s="20"/>
      <c r="P153" s="20"/>
      <c r="Q153" s="20"/>
      <c r="R153" s="20"/>
      <c r="S153" s="20"/>
      <c r="T153" s="20"/>
    </row>
    <row r="154" spans="4:20" x14ac:dyDescent="0.25">
      <c r="D154" s="141"/>
      <c r="E154" s="141"/>
      <c r="G154" s="161"/>
      <c r="H154" s="23"/>
      <c r="I154" s="23"/>
      <c r="J154" s="20"/>
      <c r="K154" s="20"/>
      <c r="L154" s="20"/>
      <c r="M154" s="20"/>
      <c r="N154" s="20"/>
      <c r="O154" s="20"/>
      <c r="P154" s="20"/>
      <c r="Q154" s="20"/>
      <c r="R154" s="20"/>
      <c r="S154" s="20"/>
      <c r="T154" s="20"/>
    </row>
    <row r="155" spans="4:20" x14ac:dyDescent="0.25">
      <c r="D155" s="141"/>
      <c r="E155" s="141"/>
      <c r="G155" s="161"/>
      <c r="H155" s="23"/>
      <c r="I155" s="23"/>
      <c r="J155" s="20"/>
      <c r="K155" s="20"/>
      <c r="L155" s="20"/>
      <c r="M155" s="20"/>
      <c r="N155" s="20"/>
      <c r="O155" s="20"/>
      <c r="P155" s="20"/>
      <c r="Q155" s="20"/>
      <c r="R155" s="20"/>
      <c r="S155" s="20"/>
      <c r="T155" s="20"/>
    </row>
    <row r="156" spans="4:20" x14ac:dyDescent="0.25">
      <c r="D156" s="141"/>
      <c r="E156" s="141"/>
      <c r="G156" s="161"/>
      <c r="H156" s="23"/>
      <c r="I156" s="23"/>
      <c r="J156" s="20"/>
      <c r="K156" s="20"/>
      <c r="L156" s="20"/>
      <c r="M156" s="20"/>
      <c r="N156" s="20"/>
      <c r="O156" s="20"/>
      <c r="P156" s="20"/>
      <c r="Q156" s="20"/>
      <c r="R156" s="20"/>
      <c r="S156" s="20"/>
      <c r="T156" s="20"/>
    </row>
    <row r="157" spans="4:20" x14ac:dyDescent="0.25">
      <c r="D157" s="141"/>
      <c r="E157" s="141"/>
      <c r="G157" s="161"/>
      <c r="H157" s="23"/>
      <c r="I157" s="23"/>
      <c r="J157" s="20"/>
      <c r="K157" s="20"/>
      <c r="L157" s="20"/>
      <c r="M157" s="20"/>
      <c r="N157" s="20"/>
      <c r="O157" s="20"/>
      <c r="P157" s="20"/>
      <c r="Q157" s="20"/>
      <c r="R157" s="20"/>
      <c r="S157" s="20"/>
      <c r="T157" s="20"/>
    </row>
    <row r="158" spans="4:20" x14ac:dyDescent="0.25">
      <c r="D158" s="141"/>
      <c r="E158" s="141"/>
      <c r="G158" s="161"/>
      <c r="H158" s="23"/>
      <c r="I158" s="23"/>
      <c r="J158" s="20"/>
      <c r="K158" s="20"/>
      <c r="L158" s="20"/>
      <c r="M158" s="20"/>
      <c r="N158" s="20"/>
      <c r="O158" s="20"/>
      <c r="P158" s="20"/>
      <c r="Q158" s="20"/>
      <c r="R158" s="20"/>
      <c r="S158" s="20"/>
      <c r="T158" s="20"/>
    </row>
    <row r="159" spans="4:20" x14ac:dyDescent="0.25">
      <c r="D159" s="141"/>
      <c r="E159" s="141"/>
      <c r="G159" s="161"/>
      <c r="H159" s="23"/>
      <c r="I159" s="23"/>
      <c r="J159" s="20"/>
      <c r="K159" s="20"/>
      <c r="L159" s="20"/>
      <c r="M159" s="20"/>
      <c r="N159" s="20"/>
      <c r="O159" s="20"/>
      <c r="P159" s="20"/>
      <c r="Q159" s="20"/>
      <c r="R159" s="20"/>
      <c r="S159" s="20"/>
      <c r="T159" s="20"/>
    </row>
    <row r="160" spans="4:20" x14ac:dyDescent="0.25">
      <c r="D160" s="141"/>
      <c r="E160" s="141"/>
      <c r="G160" s="161"/>
      <c r="H160" s="23"/>
      <c r="I160" s="23"/>
      <c r="J160" s="20"/>
      <c r="K160" s="20"/>
      <c r="L160" s="20"/>
      <c r="M160" s="20"/>
      <c r="N160" s="20"/>
      <c r="O160" s="20"/>
      <c r="P160" s="20"/>
      <c r="Q160" s="20"/>
      <c r="R160" s="20"/>
      <c r="S160" s="20"/>
      <c r="T160" s="20"/>
    </row>
    <row r="161" spans="4:20" x14ac:dyDescent="0.25">
      <c r="D161" s="141"/>
      <c r="E161" s="141"/>
      <c r="G161" s="161"/>
      <c r="H161" s="23"/>
      <c r="I161" s="23"/>
      <c r="J161" s="20"/>
      <c r="K161" s="20"/>
      <c r="L161" s="20"/>
      <c r="M161" s="20"/>
      <c r="N161" s="20"/>
      <c r="O161" s="20"/>
      <c r="P161" s="20"/>
      <c r="Q161" s="20"/>
      <c r="R161" s="20"/>
      <c r="S161" s="20"/>
      <c r="T161" s="20"/>
    </row>
    <row r="162" spans="4:20" x14ac:dyDescent="0.25">
      <c r="D162" s="141"/>
      <c r="E162" s="141"/>
      <c r="G162" s="161"/>
      <c r="H162" s="23"/>
      <c r="I162" s="23"/>
      <c r="J162" s="20"/>
      <c r="K162" s="20"/>
      <c r="L162" s="20"/>
      <c r="M162" s="20"/>
      <c r="N162" s="20"/>
      <c r="O162" s="20"/>
      <c r="P162" s="20"/>
      <c r="Q162" s="20"/>
      <c r="R162" s="20"/>
      <c r="S162" s="20"/>
      <c r="T162" s="20"/>
    </row>
    <row r="163" spans="4:20" x14ac:dyDescent="0.25">
      <c r="D163" s="141"/>
      <c r="E163" s="141"/>
      <c r="G163" s="161"/>
      <c r="H163" s="23"/>
      <c r="I163" s="23"/>
      <c r="J163" s="20"/>
      <c r="K163" s="20"/>
      <c r="L163" s="20"/>
      <c r="M163" s="20"/>
      <c r="N163" s="20"/>
      <c r="O163" s="20"/>
      <c r="P163" s="20"/>
      <c r="Q163" s="20"/>
      <c r="R163" s="20"/>
      <c r="S163" s="20"/>
      <c r="T163" s="20"/>
    </row>
    <row r="164" spans="4:20" x14ac:dyDescent="0.25">
      <c r="D164" s="141"/>
      <c r="E164" s="141"/>
      <c r="G164" s="161"/>
      <c r="H164" s="23"/>
      <c r="I164" s="23"/>
      <c r="J164" s="20"/>
      <c r="K164" s="20"/>
      <c r="L164" s="20"/>
      <c r="M164" s="20"/>
      <c r="N164" s="20"/>
      <c r="O164" s="20"/>
      <c r="P164" s="20"/>
      <c r="Q164" s="20"/>
      <c r="R164" s="20"/>
      <c r="S164" s="20"/>
      <c r="T164" s="20"/>
    </row>
    <row r="165" spans="4:20" x14ac:dyDescent="0.25">
      <c r="D165" s="141"/>
      <c r="E165" s="141"/>
      <c r="G165" s="161"/>
      <c r="H165" s="23"/>
      <c r="I165" s="23"/>
      <c r="J165" s="20"/>
      <c r="K165" s="20"/>
      <c r="L165" s="20"/>
      <c r="M165" s="20"/>
      <c r="N165" s="20"/>
      <c r="O165" s="20"/>
      <c r="P165" s="20"/>
      <c r="Q165" s="20"/>
      <c r="R165" s="20"/>
      <c r="S165" s="20"/>
      <c r="T165" s="20"/>
    </row>
    <row r="166" spans="4:20" x14ac:dyDescent="0.25">
      <c r="D166" s="141"/>
      <c r="E166" s="141"/>
      <c r="G166" s="161"/>
      <c r="H166" s="23"/>
      <c r="I166" s="23"/>
      <c r="J166" s="20"/>
      <c r="K166" s="20"/>
      <c r="L166" s="20"/>
      <c r="M166" s="20"/>
      <c r="N166" s="20"/>
      <c r="O166" s="20"/>
      <c r="P166" s="20"/>
      <c r="Q166" s="20"/>
      <c r="R166" s="20"/>
      <c r="S166" s="20"/>
      <c r="T166" s="20"/>
    </row>
    <row r="167" spans="4:20" x14ac:dyDescent="0.25">
      <c r="D167" s="141"/>
      <c r="E167" s="141"/>
      <c r="G167" s="161"/>
      <c r="H167" s="23"/>
      <c r="I167" s="23"/>
      <c r="J167" s="20"/>
      <c r="K167" s="20"/>
      <c r="L167" s="20"/>
      <c r="M167" s="20"/>
      <c r="N167" s="20"/>
      <c r="O167" s="20"/>
      <c r="P167" s="20"/>
      <c r="Q167" s="20"/>
      <c r="R167" s="20"/>
      <c r="S167" s="20"/>
      <c r="T167" s="20"/>
    </row>
    <row r="168" spans="4:20" x14ac:dyDescent="0.25">
      <c r="D168" s="141"/>
      <c r="E168" s="141"/>
      <c r="G168" s="161"/>
      <c r="H168" s="23"/>
      <c r="I168" s="23"/>
      <c r="J168" s="20"/>
      <c r="K168" s="20"/>
      <c r="L168" s="20"/>
      <c r="M168" s="20"/>
      <c r="N168" s="20"/>
      <c r="O168" s="20"/>
      <c r="P168" s="20"/>
      <c r="Q168" s="20"/>
      <c r="R168" s="20"/>
      <c r="S168" s="20"/>
      <c r="T168" s="20"/>
    </row>
    <row r="169" spans="4:20" x14ac:dyDescent="0.25">
      <c r="D169" s="141"/>
      <c r="E169" s="141"/>
      <c r="G169" s="161"/>
      <c r="H169" s="23"/>
      <c r="I169" s="23"/>
      <c r="J169" s="20"/>
      <c r="K169" s="20"/>
      <c r="L169" s="20"/>
      <c r="M169" s="20"/>
      <c r="N169" s="20"/>
      <c r="O169" s="20"/>
      <c r="P169" s="20"/>
      <c r="Q169" s="20"/>
      <c r="R169" s="20"/>
      <c r="S169" s="20"/>
      <c r="T169" s="20"/>
    </row>
    <row r="170" spans="4:20" x14ac:dyDescent="0.25">
      <c r="D170" s="141"/>
      <c r="E170" s="141"/>
      <c r="G170" s="161"/>
      <c r="H170" s="23"/>
      <c r="I170" s="23"/>
      <c r="J170" s="20"/>
      <c r="K170" s="20"/>
      <c r="L170" s="20"/>
      <c r="M170" s="20"/>
      <c r="N170" s="20"/>
      <c r="O170" s="20"/>
      <c r="P170" s="20"/>
      <c r="Q170" s="20"/>
      <c r="R170" s="20"/>
      <c r="S170" s="20"/>
      <c r="T170" s="20"/>
    </row>
    <row r="171" spans="4:20" x14ac:dyDescent="0.25">
      <c r="D171" s="141"/>
      <c r="E171" s="141"/>
      <c r="G171" s="161"/>
      <c r="H171" s="23"/>
      <c r="I171" s="23"/>
      <c r="J171" s="20"/>
      <c r="K171" s="20"/>
      <c r="L171" s="20"/>
      <c r="M171" s="20"/>
      <c r="N171" s="20"/>
      <c r="O171" s="20"/>
      <c r="P171" s="20"/>
      <c r="Q171" s="20"/>
      <c r="R171" s="20"/>
      <c r="S171" s="20"/>
      <c r="T171" s="20"/>
    </row>
    <row r="172" spans="4:20" x14ac:dyDescent="0.25">
      <c r="D172" s="141"/>
      <c r="E172" s="141"/>
      <c r="G172" s="161"/>
      <c r="H172" s="23"/>
      <c r="I172" s="23"/>
      <c r="J172" s="20"/>
      <c r="K172" s="20"/>
      <c r="L172" s="20"/>
      <c r="M172" s="20"/>
      <c r="N172" s="20"/>
      <c r="O172" s="20"/>
      <c r="P172" s="20"/>
      <c r="Q172" s="20"/>
      <c r="R172" s="20"/>
      <c r="S172" s="20"/>
      <c r="T172" s="20"/>
    </row>
    <row r="173" spans="4:20" x14ac:dyDescent="0.25">
      <c r="D173" s="141"/>
      <c r="E173" s="141"/>
      <c r="G173" s="161"/>
      <c r="H173" s="23"/>
      <c r="I173" s="23"/>
      <c r="J173" s="20"/>
      <c r="K173" s="20"/>
      <c r="L173" s="20"/>
      <c r="M173" s="20"/>
      <c r="N173" s="20"/>
      <c r="O173" s="20"/>
      <c r="P173" s="20"/>
      <c r="Q173" s="20"/>
      <c r="R173" s="20"/>
      <c r="S173" s="20"/>
      <c r="T173" s="20"/>
    </row>
    <row r="174" spans="4:20" x14ac:dyDescent="0.25">
      <c r="D174" s="141"/>
      <c r="E174" s="141"/>
      <c r="G174" s="161"/>
      <c r="H174" s="23"/>
      <c r="I174" s="23"/>
      <c r="J174" s="20"/>
      <c r="K174" s="20"/>
      <c r="L174" s="20"/>
      <c r="M174" s="20"/>
      <c r="N174" s="20"/>
      <c r="O174" s="20"/>
      <c r="P174" s="20"/>
      <c r="Q174" s="20"/>
      <c r="R174" s="20"/>
      <c r="S174" s="20"/>
      <c r="T174" s="20"/>
    </row>
    <row r="175" spans="4:20" x14ac:dyDescent="0.25">
      <c r="D175" s="141"/>
      <c r="E175" s="141"/>
      <c r="G175" s="161"/>
      <c r="H175" s="23"/>
      <c r="I175" s="23"/>
      <c r="J175" s="20"/>
      <c r="K175" s="20"/>
      <c r="L175" s="20"/>
      <c r="M175" s="20"/>
      <c r="N175" s="20"/>
      <c r="O175" s="20"/>
      <c r="P175" s="20"/>
      <c r="Q175" s="20"/>
      <c r="R175" s="20"/>
      <c r="S175" s="20"/>
      <c r="T175" s="20"/>
    </row>
    <row r="176" spans="4:20" x14ac:dyDescent="0.25">
      <c r="D176" s="141"/>
      <c r="E176" s="141"/>
      <c r="G176" s="161"/>
      <c r="H176" s="23"/>
      <c r="I176" s="23"/>
      <c r="J176" s="20"/>
      <c r="K176" s="20"/>
      <c r="L176" s="20"/>
      <c r="M176" s="20"/>
      <c r="N176" s="20"/>
      <c r="O176" s="20"/>
      <c r="P176" s="20"/>
      <c r="Q176" s="20"/>
      <c r="R176" s="20"/>
      <c r="S176" s="20"/>
      <c r="T176" s="20"/>
    </row>
    <row r="177" spans="4:20" x14ac:dyDescent="0.25">
      <c r="D177" s="141"/>
      <c r="E177" s="141"/>
      <c r="G177" s="161"/>
      <c r="H177" s="23"/>
      <c r="I177" s="23"/>
      <c r="J177" s="20"/>
      <c r="K177" s="20"/>
      <c r="L177" s="20"/>
      <c r="M177" s="20"/>
      <c r="N177" s="20"/>
      <c r="O177" s="20"/>
      <c r="P177" s="20"/>
      <c r="Q177" s="20"/>
      <c r="R177" s="20"/>
      <c r="S177" s="20"/>
      <c r="T177" s="20"/>
    </row>
    <row r="178" spans="4:20" x14ac:dyDescent="0.25">
      <c r="D178" s="141"/>
      <c r="E178" s="141"/>
      <c r="G178" s="161"/>
      <c r="H178" s="23"/>
      <c r="I178" s="23"/>
      <c r="J178" s="20"/>
      <c r="K178" s="20"/>
      <c r="L178" s="20"/>
      <c r="M178" s="20"/>
      <c r="N178" s="20"/>
      <c r="O178" s="20"/>
      <c r="P178" s="20"/>
      <c r="Q178" s="20"/>
      <c r="R178" s="20"/>
      <c r="S178" s="20"/>
      <c r="T178" s="20"/>
    </row>
    <row r="179" spans="4:20" x14ac:dyDescent="0.25">
      <c r="D179" s="141"/>
      <c r="E179" s="141"/>
      <c r="G179" s="161"/>
      <c r="H179" s="23"/>
      <c r="I179" s="23"/>
      <c r="J179" s="20"/>
      <c r="K179" s="20"/>
      <c r="L179" s="20"/>
      <c r="M179" s="20"/>
      <c r="N179" s="20"/>
      <c r="O179" s="20"/>
      <c r="P179" s="20"/>
      <c r="Q179" s="20"/>
      <c r="R179" s="20"/>
      <c r="S179" s="20"/>
      <c r="T179" s="20"/>
    </row>
    <row r="180" spans="4:20" x14ac:dyDescent="0.25">
      <c r="D180" s="141"/>
      <c r="E180" s="141"/>
      <c r="G180" s="161"/>
      <c r="H180" s="23"/>
      <c r="I180" s="23"/>
      <c r="J180" s="20"/>
      <c r="K180" s="20"/>
      <c r="L180" s="20"/>
      <c r="M180" s="20"/>
      <c r="N180" s="20"/>
      <c r="O180" s="20"/>
      <c r="P180" s="20"/>
      <c r="Q180" s="20"/>
      <c r="R180" s="20"/>
      <c r="S180" s="20"/>
      <c r="T180" s="20"/>
    </row>
    <row r="181" spans="4:20" x14ac:dyDescent="0.25">
      <c r="D181" s="141"/>
      <c r="E181" s="141"/>
      <c r="G181" s="161"/>
      <c r="H181" s="23"/>
      <c r="I181" s="23"/>
      <c r="J181" s="20"/>
      <c r="K181" s="20"/>
      <c r="L181" s="20"/>
      <c r="M181" s="20"/>
      <c r="N181" s="20"/>
      <c r="O181" s="20"/>
      <c r="P181" s="20"/>
      <c r="Q181" s="20"/>
      <c r="R181" s="20"/>
      <c r="S181" s="20"/>
      <c r="T181" s="20"/>
    </row>
    <row r="182" spans="4:20" x14ac:dyDescent="0.25">
      <c r="D182" s="141"/>
      <c r="E182" s="141"/>
      <c r="G182" s="161"/>
      <c r="H182" s="23"/>
      <c r="I182" s="23"/>
      <c r="J182" s="20"/>
      <c r="K182" s="20"/>
      <c r="L182" s="20"/>
      <c r="M182" s="20"/>
      <c r="N182" s="20"/>
      <c r="O182" s="20"/>
      <c r="P182" s="20"/>
      <c r="Q182" s="20"/>
      <c r="R182" s="20"/>
      <c r="S182" s="20"/>
      <c r="T182" s="20"/>
    </row>
    <row r="183" spans="4:20" x14ac:dyDescent="0.25">
      <c r="D183" s="141"/>
      <c r="E183" s="141"/>
      <c r="G183" s="161"/>
      <c r="H183" s="23"/>
      <c r="I183" s="23"/>
      <c r="J183" s="20"/>
      <c r="K183" s="20"/>
      <c r="L183" s="20"/>
      <c r="M183" s="20"/>
      <c r="N183" s="20"/>
      <c r="O183" s="20"/>
      <c r="P183" s="20"/>
      <c r="Q183" s="20"/>
      <c r="R183" s="20"/>
      <c r="S183" s="20"/>
      <c r="T183" s="20"/>
    </row>
    <row r="184" spans="4:20" x14ac:dyDescent="0.25">
      <c r="D184" s="141"/>
      <c r="E184" s="141"/>
      <c r="G184" s="161"/>
      <c r="H184" s="23"/>
      <c r="I184" s="23"/>
      <c r="J184" s="20"/>
      <c r="K184" s="20"/>
      <c r="L184" s="20"/>
      <c r="M184" s="20"/>
      <c r="N184" s="20"/>
      <c r="O184" s="20"/>
      <c r="P184" s="20"/>
      <c r="Q184" s="20"/>
      <c r="R184" s="20"/>
      <c r="S184" s="20"/>
      <c r="T184" s="20"/>
    </row>
    <row r="185" spans="4:20" x14ac:dyDescent="0.25">
      <c r="D185" s="141"/>
      <c r="E185" s="141"/>
      <c r="G185" s="161"/>
      <c r="H185" s="23"/>
      <c r="I185" s="23"/>
      <c r="J185" s="20"/>
      <c r="K185" s="20"/>
      <c r="L185" s="20"/>
      <c r="M185" s="20"/>
      <c r="N185" s="20"/>
      <c r="O185" s="20"/>
      <c r="P185" s="20"/>
      <c r="Q185" s="20"/>
      <c r="R185" s="20"/>
      <c r="S185" s="20"/>
      <c r="T185" s="20"/>
    </row>
    <row r="186" spans="4:20" x14ac:dyDescent="0.25">
      <c r="D186" s="141"/>
      <c r="E186" s="141"/>
      <c r="G186" s="161"/>
      <c r="H186" s="23"/>
      <c r="I186" s="23"/>
      <c r="J186" s="20"/>
      <c r="K186" s="20"/>
      <c r="L186" s="20"/>
      <c r="M186" s="20"/>
      <c r="N186" s="20"/>
      <c r="O186" s="20"/>
      <c r="P186" s="20"/>
      <c r="Q186" s="20"/>
      <c r="R186" s="20"/>
      <c r="S186" s="20"/>
      <c r="T186" s="20"/>
    </row>
    <row r="187" spans="4:20" x14ac:dyDescent="0.25">
      <c r="D187" s="141"/>
      <c r="E187" s="141"/>
      <c r="G187" s="161"/>
      <c r="H187" s="23"/>
      <c r="I187" s="23"/>
      <c r="J187" s="20"/>
      <c r="K187" s="20"/>
      <c r="L187" s="20"/>
      <c r="M187" s="20"/>
      <c r="N187" s="20"/>
      <c r="O187" s="20"/>
      <c r="P187" s="20"/>
      <c r="Q187" s="20"/>
      <c r="R187" s="20"/>
      <c r="S187" s="20"/>
      <c r="T187" s="20"/>
    </row>
    <row r="188" spans="4:20" x14ac:dyDescent="0.25">
      <c r="D188" s="141"/>
      <c r="E188" s="141"/>
      <c r="G188" s="161"/>
      <c r="H188" s="23"/>
      <c r="I188" s="23"/>
      <c r="J188" s="20"/>
      <c r="K188" s="20"/>
      <c r="L188" s="20"/>
      <c r="M188" s="20"/>
      <c r="N188" s="20"/>
      <c r="O188" s="20"/>
      <c r="P188" s="20"/>
      <c r="Q188" s="20"/>
      <c r="R188" s="20"/>
      <c r="S188" s="20"/>
      <c r="T188" s="20"/>
    </row>
    <row r="189" spans="4:20" x14ac:dyDescent="0.25">
      <c r="D189" s="141"/>
      <c r="E189" s="141"/>
      <c r="G189" s="161"/>
      <c r="H189" s="23"/>
      <c r="I189" s="23"/>
      <c r="J189" s="20"/>
      <c r="K189" s="20"/>
      <c r="L189" s="20"/>
      <c r="M189" s="20"/>
      <c r="N189" s="20"/>
      <c r="O189" s="20"/>
      <c r="P189" s="20"/>
      <c r="Q189" s="20"/>
      <c r="R189" s="20"/>
      <c r="S189" s="20"/>
      <c r="T189" s="20"/>
    </row>
    <row r="190" spans="4:20" x14ac:dyDescent="0.25">
      <c r="D190" s="141"/>
      <c r="E190" s="141"/>
      <c r="G190" s="161"/>
      <c r="H190" s="23"/>
      <c r="I190" s="23"/>
      <c r="J190" s="20"/>
      <c r="K190" s="20"/>
      <c r="L190" s="20"/>
      <c r="M190" s="20"/>
      <c r="N190" s="20"/>
      <c r="O190" s="20"/>
      <c r="P190" s="20"/>
      <c r="Q190" s="20"/>
      <c r="R190" s="20"/>
      <c r="S190" s="20"/>
      <c r="T190" s="20"/>
    </row>
    <row r="191" spans="4:20" x14ac:dyDescent="0.25">
      <c r="D191" s="141"/>
      <c r="E191" s="141"/>
      <c r="G191" s="161"/>
      <c r="H191" s="23"/>
      <c r="I191" s="23"/>
      <c r="J191" s="20"/>
      <c r="K191" s="20"/>
      <c r="L191" s="20"/>
      <c r="M191" s="20"/>
      <c r="N191" s="20"/>
      <c r="O191" s="20"/>
      <c r="P191" s="20"/>
      <c r="Q191" s="20"/>
      <c r="R191" s="20"/>
      <c r="S191" s="20"/>
      <c r="T191" s="20"/>
    </row>
    <row r="192" spans="4:20" x14ac:dyDescent="0.25">
      <c r="D192" s="141"/>
      <c r="E192" s="141"/>
      <c r="G192" s="161"/>
      <c r="H192" s="23"/>
      <c r="I192" s="23"/>
      <c r="J192" s="20"/>
      <c r="K192" s="20"/>
      <c r="L192" s="20"/>
      <c r="M192" s="20"/>
      <c r="N192" s="20"/>
      <c r="O192" s="20"/>
      <c r="P192" s="20"/>
      <c r="Q192" s="20"/>
      <c r="R192" s="20"/>
      <c r="S192" s="20"/>
      <c r="T192" s="20"/>
    </row>
    <row r="193" spans="4:20" x14ac:dyDescent="0.25">
      <c r="D193" s="141"/>
      <c r="E193" s="141"/>
      <c r="G193" s="161"/>
      <c r="H193" s="23"/>
      <c r="I193" s="23"/>
      <c r="J193" s="20"/>
      <c r="K193" s="20"/>
      <c r="L193" s="20"/>
      <c r="M193" s="20"/>
      <c r="N193" s="20"/>
      <c r="O193" s="20"/>
      <c r="P193" s="20"/>
      <c r="Q193" s="20"/>
      <c r="R193" s="20"/>
      <c r="S193" s="20"/>
      <c r="T193" s="20"/>
    </row>
    <row r="194" spans="4:20" x14ac:dyDescent="0.25">
      <c r="D194" s="141"/>
      <c r="E194" s="141"/>
      <c r="G194" s="161"/>
      <c r="H194" s="23"/>
      <c r="I194" s="23"/>
      <c r="J194" s="20"/>
      <c r="K194" s="20"/>
      <c r="L194" s="20"/>
      <c r="M194" s="20"/>
      <c r="N194" s="20"/>
      <c r="O194" s="20"/>
      <c r="P194" s="20"/>
      <c r="Q194" s="20"/>
      <c r="R194" s="20"/>
      <c r="S194" s="20"/>
      <c r="T194" s="20"/>
    </row>
    <row r="195" spans="4:20" x14ac:dyDescent="0.25">
      <c r="D195" s="141"/>
      <c r="E195" s="141"/>
      <c r="G195" s="161"/>
      <c r="H195" s="23"/>
      <c r="I195" s="23"/>
      <c r="J195" s="20"/>
      <c r="K195" s="20"/>
      <c r="L195" s="20"/>
      <c r="M195" s="20"/>
      <c r="N195" s="20"/>
      <c r="O195" s="20"/>
      <c r="P195" s="20"/>
      <c r="Q195" s="20"/>
      <c r="R195" s="20"/>
      <c r="S195" s="20"/>
      <c r="T195" s="20"/>
    </row>
    <row r="196" spans="4:20" x14ac:dyDescent="0.25">
      <c r="D196" s="141"/>
      <c r="E196" s="141"/>
      <c r="G196" s="161"/>
      <c r="H196" s="23"/>
      <c r="I196" s="23"/>
      <c r="J196" s="20"/>
      <c r="K196" s="20"/>
      <c r="L196" s="20"/>
      <c r="M196" s="20"/>
      <c r="N196" s="20"/>
      <c r="O196" s="20"/>
      <c r="P196" s="20"/>
      <c r="Q196" s="20"/>
      <c r="R196" s="20"/>
      <c r="S196" s="20"/>
      <c r="T196" s="20"/>
    </row>
    <row r="197" spans="4:20" x14ac:dyDescent="0.25">
      <c r="D197" s="141"/>
      <c r="E197" s="141"/>
      <c r="G197" s="161"/>
      <c r="H197" s="23"/>
      <c r="I197" s="23"/>
      <c r="J197" s="20"/>
      <c r="K197" s="20"/>
      <c r="L197" s="20"/>
      <c r="M197" s="20"/>
      <c r="N197" s="20"/>
      <c r="O197" s="20"/>
      <c r="P197" s="20"/>
      <c r="Q197" s="20"/>
      <c r="R197" s="20"/>
      <c r="S197" s="20"/>
      <c r="T197" s="20"/>
    </row>
    <row r="198" spans="4:20" x14ac:dyDescent="0.25">
      <c r="D198" s="141"/>
      <c r="E198" s="141"/>
      <c r="G198" s="161"/>
      <c r="H198" s="23"/>
      <c r="I198" s="23"/>
      <c r="J198" s="20"/>
      <c r="K198" s="20"/>
      <c r="L198" s="20"/>
      <c r="M198" s="20"/>
      <c r="N198" s="20"/>
      <c r="O198" s="20"/>
      <c r="P198" s="20"/>
      <c r="Q198" s="20"/>
      <c r="R198" s="20"/>
      <c r="S198" s="20"/>
      <c r="T198" s="20"/>
    </row>
    <row r="199" spans="4:20" x14ac:dyDescent="0.25">
      <c r="D199" s="141"/>
      <c r="E199" s="141"/>
      <c r="G199" s="161"/>
      <c r="H199" s="23"/>
      <c r="I199" s="23"/>
      <c r="J199" s="20"/>
      <c r="K199" s="20"/>
      <c r="L199" s="20"/>
      <c r="M199" s="20"/>
      <c r="N199" s="20"/>
      <c r="O199" s="20"/>
      <c r="P199" s="20"/>
      <c r="Q199" s="20"/>
      <c r="R199" s="20"/>
      <c r="S199" s="20"/>
      <c r="T199" s="20"/>
    </row>
    <row r="200" spans="4:20" x14ac:dyDescent="0.25">
      <c r="D200" s="141"/>
      <c r="E200" s="141"/>
      <c r="G200" s="161"/>
      <c r="H200" s="23"/>
      <c r="I200" s="23"/>
      <c r="J200" s="20"/>
      <c r="K200" s="20"/>
      <c r="L200" s="20"/>
      <c r="M200" s="20"/>
      <c r="N200" s="20"/>
      <c r="O200" s="20"/>
      <c r="P200" s="20"/>
      <c r="Q200" s="20"/>
      <c r="R200" s="20"/>
      <c r="S200" s="20"/>
      <c r="T200" s="20"/>
    </row>
    <row r="201" spans="4:20" x14ac:dyDescent="0.25">
      <c r="D201" s="141"/>
      <c r="E201" s="141"/>
      <c r="G201" s="161"/>
      <c r="H201" s="23"/>
      <c r="I201" s="23"/>
      <c r="J201" s="20"/>
      <c r="K201" s="20"/>
      <c r="L201" s="20"/>
      <c r="M201" s="20"/>
      <c r="N201" s="20"/>
      <c r="O201" s="20"/>
      <c r="P201" s="20"/>
      <c r="Q201" s="20"/>
      <c r="R201" s="20"/>
      <c r="S201" s="20"/>
      <c r="T201" s="20"/>
    </row>
    <row r="202" spans="4:20" x14ac:dyDescent="0.25">
      <c r="D202" s="141"/>
      <c r="E202" s="141"/>
      <c r="G202" s="161"/>
      <c r="H202" s="23"/>
      <c r="I202" s="23"/>
      <c r="J202" s="20"/>
      <c r="K202" s="20"/>
      <c r="L202" s="20"/>
      <c r="M202" s="20"/>
      <c r="N202" s="20"/>
      <c r="O202" s="20"/>
      <c r="P202" s="20"/>
      <c r="Q202" s="20"/>
      <c r="R202" s="20"/>
      <c r="S202" s="20"/>
      <c r="T202" s="20"/>
    </row>
    <row r="203" spans="4:20" x14ac:dyDescent="0.25">
      <c r="D203" s="141"/>
      <c r="E203" s="141"/>
      <c r="G203" s="161"/>
      <c r="H203" s="23"/>
      <c r="I203" s="23"/>
      <c r="J203" s="20"/>
      <c r="K203" s="20"/>
      <c r="L203" s="20"/>
      <c r="M203" s="20"/>
      <c r="N203" s="20"/>
      <c r="O203" s="20"/>
      <c r="P203" s="20"/>
      <c r="Q203" s="20"/>
      <c r="R203" s="20"/>
      <c r="S203" s="20"/>
      <c r="T203" s="20"/>
    </row>
    <row r="204" spans="4:20" x14ac:dyDescent="0.25">
      <c r="D204" s="141"/>
      <c r="E204" s="141"/>
      <c r="G204" s="161"/>
      <c r="H204" s="23"/>
      <c r="I204" s="23"/>
      <c r="J204" s="20"/>
      <c r="K204" s="20"/>
      <c r="L204" s="20"/>
      <c r="M204" s="20"/>
      <c r="N204" s="20"/>
      <c r="O204" s="20"/>
      <c r="P204" s="20"/>
      <c r="Q204" s="20"/>
      <c r="R204" s="20"/>
      <c r="S204" s="20"/>
      <c r="T204" s="20"/>
    </row>
    <row r="205" spans="4:20" x14ac:dyDescent="0.25">
      <c r="D205" s="141"/>
      <c r="E205" s="141"/>
      <c r="G205" s="161"/>
      <c r="H205" s="23"/>
      <c r="I205" s="23"/>
      <c r="J205" s="20"/>
      <c r="K205" s="20"/>
      <c r="L205" s="20"/>
      <c r="M205" s="20"/>
      <c r="N205" s="20"/>
      <c r="O205" s="20"/>
      <c r="P205" s="20"/>
      <c r="Q205" s="20"/>
      <c r="R205" s="20"/>
      <c r="S205" s="20"/>
      <c r="T205" s="20"/>
    </row>
    <row r="206" spans="4:20" x14ac:dyDescent="0.25">
      <c r="D206" s="141"/>
      <c r="E206" s="141"/>
      <c r="G206" s="161"/>
      <c r="H206" s="23"/>
      <c r="I206" s="23"/>
      <c r="J206" s="20"/>
      <c r="K206" s="20"/>
      <c r="L206" s="20"/>
      <c r="M206" s="20"/>
      <c r="N206" s="20"/>
      <c r="O206" s="20"/>
      <c r="P206" s="20"/>
      <c r="Q206" s="20"/>
      <c r="R206" s="20"/>
      <c r="S206" s="20"/>
      <c r="T206" s="20"/>
    </row>
    <row r="207" spans="4:20" x14ac:dyDescent="0.25">
      <c r="D207" s="141"/>
      <c r="E207" s="141"/>
      <c r="G207" s="161"/>
      <c r="H207" s="23"/>
      <c r="I207" s="23"/>
      <c r="J207" s="20"/>
      <c r="K207" s="20"/>
      <c r="L207" s="20"/>
      <c r="M207" s="20"/>
      <c r="N207" s="20"/>
      <c r="O207" s="20"/>
      <c r="P207" s="20"/>
      <c r="Q207" s="20"/>
      <c r="R207" s="20"/>
      <c r="S207" s="20"/>
      <c r="T207" s="20"/>
    </row>
    <row r="208" spans="4:20" x14ac:dyDescent="0.25">
      <c r="D208" s="141"/>
      <c r="E208" s="141"/>
      <c r="G208" s="161"/>
      <c r="H208" s="23"/>
      <c r="I208" s="23"/>
      <c r="J208" s="20"/>
      <c r="K208" s="20"/>
      <c r="L208" s="20"/>
      <c r="M208" s="20"/>
      <c r="N208" s="20"/>
      <c r="O208" s="20"/>
      <c r="P208" s="20"/>
      <c r="Q208" s="20"/>
      <c r="R208" s="20"/>
      <c r="S208" s="20"/>
      <c r="T208" s="20"/>
    </row>
    <row r="209" spans="4:20" x14ac:dyDescent="0.25">
      <c r="D209" s="141"/>
      <c r="E209" s="141"/>
      <c r="G209" s="161"/>
      <c r="H209" s="23"/>
      <c r="I209" s="23"/>
      <c r="J209" s="20"/>
      <c r="K209" s="20"/>
      <c r="L209" s="20"/>
      <c r="M209" s="20"/>
      <c r="N209" s="20"/>
      <c r="O209" s="20"/>
      <c r="P209" s="20"/>
      <c r="Q209" s="20"/>
      <c r="R209" s="20"/>
      <c r="S209" s="20"/>
      <c r="T209" s="20"/>
    </row>
    <row r="210" spans="4:20" x14ac:dyDescent="0.25">
      <c r="D210" s="141"/>
      <c r="E210" s="141"/>
      <c r="G210" s="161"/>
      <c r="H210" s="23"/>
      <c r="I210" s="23"/>
      <c r="J210" s="20"/>
      <c r="K210" s="20"/>
      <c r="L210" s="20"/>
      <c r="M210" s="20"/>
      <c r="N210" s="20"/>
      <c r="O210" s="20"/>
      <c r="P210" s="20"/>
      <c r="Q210" s="20"/>
      <c r="R210" s="20"/>
      <c r="S210" s="20"/>
      <c r="T210" s="20"/>
    </row>
    <row r="211" spans="4:20" x14ac:dyDescent="0.25">
      <c r="D211" s="141"/>
      <c r="E211" s="141"/>
      <c r="G211" s="161"/>
      <c r="H211" s="23"/>
      <c r="I211" s="23"/>
      <c r="J211" s="20"/>
      <c r="K211" s="20"/>
      <c r="L211" s="20"/>
      <c r="M211" s="20"/>
      <c r="N211" s="20"/>
      <c r="O211" s="20"/>
      <c r="P211" s="20"/>
      <c r="Q211" s="20"/>
      <c r="R211" s="20"/>
      <c r="S211" s="20"/>
      <c r="T211" s="20"/>
    </row>
    <row r="212" spans="4:20" x14ac:dyDescent="0.25">
      <c r="D212" s="141"/>
      <c r="E212" s="141"/>
      <c r="G212" s="161"/>
      <c r="H212" s="23"/>
      <c r="I212" s="23"/>
      <c r="J212" s="20"/>
      <c r="K212" s="20"/>
      <c r="L212" s="20"/>
      <c r="M212" s="20"/>
      <c r="N212" s="20"/>
      <c r="O212" s="20"/>
      <c r="P212" s="20"/>
      <c r="Q212" s="20"/>
      <c r="R212" s="20"/>
      <c r="S212" s="20"/>
      <c r="T212" s="20"/>
    </row>
    <row r="213" spans="4:20" x14ac:dyDescent="0.25">
      <c r="D213" s="141"/>
      <c r="E213" s="141"/>
      <c r="G213" s="161"/>
      <c r="H213" s="23"/>
      <c r="I213" s="23"/>
      <c r="J213" s="20"/>
      <c r="K213" s="20"/>
      <c r="L213" s="20"/>
      <c r="M213" s="20"/>
      <c r="N213" s="20"/>
      <c r="O213" s="20"/>
      <c r="P213" s="20"/>
      <c r="Q213" s="20"/>
      <c r="R213" s="20"/>
      <c r="S213" s="20"/>
      <c r="T213" s="20"/>
    </row>
    <row r="214" spans="4:20" x14ac:dyDescent="0.25">
      <c r="D214" s="141"/>
      <c r="E214" s="141"/>
      <c r="G214" s="161"/>
      <c r="H214" s="23"/>
      <c r="I214" s="23"/>
      <c r="J214" s="20"/>
      <c r="K214" s="20"/>
      <c r="L214" s="20"/>
      <c r="M214" s="20"/>
      <c r="N214" s="20"/>
      <c r="O214" s="20"/>
      <c r="P214" s="20"/>
      <c r="Q214" s="20"/>
      <c r="R214" s="20"/>
      <c r="S214" s="20"/>
      <c r="T214" s="20"/>
    </row>
    <row r="215" spans="4:20" x14ac:dyDescent="0.25">
      <c r="D215" s="141"/>
      <c r="E215" s="141"/>
      <c r="G215" s="161"/>
      <c r="H215" s="23"/>
      <c r="I215" s="23"/>
      <c r="J215" s="20"/>
      <c r="K215" s="20"/>
      <c r="L215" s="20"/>
      <c r="M215" s="20"/>
      <c r="N215" s="20"/>
      <c r="O215" s="20"/>
      <c r="P215" s="20"/>
      <c r="Q215" s="20"/>
      <c r="R215" s="20"/>
      <c r="S215" s="20"/>
      <c r="T215" s="20"/>
    </row>
    <row r="216" spans="4:20" x14ac:dyDescent="0.25">
      <c r="D216" s="141"/>
      <c r="E216" s="141"/>
      <c r="G216" s="161"/>
      <c r="H216" s="23"/>
      <c r="I216" s="23"/>
      <c r="J216" s="20"/>
      <c r="K216" s="20"/>
      <c r="L216" s="20"/>
      <c r="M216" s="20"/>
      <c r="N216" s="20"/>
      <c r="O216" s="20"/>
      <c r="P216" s="20"/>
      <c r="Q216" s="20"/>
      <c r="R216" s="20"/>
      <c r="S216" s="20"/>
      <c r="T216" s="20"/>
    </row>
    <row r="217" spans="4:20" x14ac:dyDescent="0.25">
      <c r="G217" s="161"/>
      <c r="H217" s="23"/>
      <c r="I217" s="23"/>
      <c r="J217" s="20"/>
      <c r="K217" s="20"/>
      <c r="L217" s="20"/>
      <c r="M217" s="20"/>
      <c r="N217" s="20"/>
      <c r="O217" s="20"/>
      <c r="P217" s="20"/>
      <c r="Q217" s="20"/>
      <c r="R217" s="20"/>
      <c r="S217" s="20"/>
      <c r="T217" s="20"/>
    </row>
    <row r="218" spans="4:20" x14ac:dyDescent="0.25">
      <c r="G218" s="161"/>
      <c r="H218" s="23"/>
      <c r="I218" s="23"/>
      <c r="J218" s="20"/>
      <c r="K218" s="20"/>
      <c r="L218" s="20"/>
      <c r="M218" s="20"/>
      <c r="N218" s="20"/>
      <c r="O218" s="20"/>
      <c r="P218" s="20"/>
      <c r="Q218" s="20"/>
      <c r="R218" s="20"/>
      <c r="S218" s="20"/>
      <c r="T218" s="20"/>
    </row>
    <row r="219" spans="4:20" x14ac:dyDescent="0.25">
      <c r="G219" s="161"/>
      <c r="H219" s="23"/>
      <c r="I219" s="23"/>
      <c r="J219" s="20"/>
      <c r="K219" s="20"/>
      <c r="L219" s="20"/>
      <c r="M219" s="20"/>
      <c r="N219" s="20"/>
      <c r="O219" s="20"/>
      <c r="P219" s="20"/>
      <c r="Q219" s="20"/>
      <c r="R219" s="20"/>
      <c r="S219" s="20"/>
      <c r="T219" s="20"/>
    </row>
    <row r="220" spans="4:20" x14ac:dyDescent="0.25">
      <c r="G220" s="161"/>
      <c r="H220" s="23"/>
      <c r="I220" s="23"/>
      <c r="J220" s="20"/>
      <c r="K220" s="20"/>
      <c r="L220" s="20"/>
      <c r="M220" s="20"/>
      <c r="N220" s="20"/>
      <c r="O220" s="20"/>
      <c r="P220" s="20"/>
      <c r="Q220" s="20"/>
      <c r="R220" s="20"/>
      <c r="S220" s="20"/>
      <c r="T220" s="20"/>
    </row>
    <row r="221" spans="4:20" x14ac:dyDescent="0.25">
      <c r="G221" s="161"/>
      <c r="H221" s="23"/>
      <c r="I221" s="23"/>
      <c r="J221" s="20"/>
      <c r="K221" s="20"/>
      <c r="L221" s="20"/>
      <c r="M221" s="20"/>
      <c r="N221" s="20"/>
      <c r="O221" s="20"/>
      <c r="P221" s="20"/>
      <c r="Q221" s="20"/>
      <c r="R221" s="20"/>
      <c r="S221" s="20"/>
      <c r="T221" s="20"/>
    </row>
    <row r="222" spans="4:20" x14ac:dyDescent="0.25">
      <c r="G222" s="161"/>
      <c r="H222" s="23"/>
      <c r="I222" s="23"/>
      <c r="J222" s="20"/>
      <c r="K222" s="20"/>
      <c r="L222" s="20"/>
      <c r="M222" s="20"/>
      <c r="N222" s="20"/>
      <c r="O222" s="20"/>
      <c r="P222" s="20"/>
      <c r="Q222" s="20"/>
      <c r="R222" s="20"/>
      <c r="S222" s="20"/>
      <c r="T222" s="20"/>
    </row>
    <row r="223" spans="4:20" x14ac:dyDescent="0.25">
      <c r="G223" s="161"/>
      <c r="H223" s="23"/>
      <c r="I223" s="23"/>
      <c r="J223" s="20"/>
      <c r="K223" s="20"/>
      <c r="L223" s="20"/>
      <c r="M223" s="20"/>
      <c r="N223" s="20"/>
      <c r="O223" s="20"/>
      <c r="P223" s="20"/>
      <c r="Q223" s="20"/>
      <c r="R223" s="20"/>
      <c r="S223" s="20"/>
      <c r="T223" s="20"/>
    </row>
    <row r="224" spans="4:20" x14ac:dyDescent="0.25">
      <c r="G224" s="161"/>
      <c r="H224" s="23"/>
      <c r="I224" s="23"/>
      <c r="J224" s="20"/>
      <c r="K224" s="20"/>
      <c r="L224" s="20"/>
      <c r="M224" s="20"/>
      <c r="N224" s="20"/>
      <c r="O224" s="20"/>
      <c r="P224" s="20"/>
      <c r="Q224" s="20"/>
      <c r="R224" s="20"/>
      <c r="S224" s="20"/>
      <c r="T224" s="20"/>
    </row>
    <row r="225" spans="7:20" x14ac:dyDescent="0.25">
      <c r="G225" s="161"/>
      <c r="H225" s="23"/>
      <c r="I225" s="23"/>
      <c r="J225" s="20"/>
      <c r="K225" s="20"/>
      <c r="L225" s="20"/>
      <c r="M225" s="20"/>
      <c r="N225" s="20"/>
      <c r="O225" s="20"/>
      <c r="P225" s="20"/>
      <c r="Q225" s="20"/>
      <c r="R225" s="20"/>
      <c r="S225" s="20"/>
      <c r="T225" s="20"/>
    </row>
    <row r="226" spans="7:20" x14ac:dyDescent="0.25">
      <c r="G226" s="161"/>
      <c r="H226" s="23"/>
      <c r="I226" s="23"/>
      <c r="J226" s="20"/>
      <c r="K226" s="20"/>
      <c r="L226" s="20"/>
      <c r="M226" s="20"/>
      <c r="N226" s="20"/>
      <c r="O226" s="20"/>
      <c r="P226" s="20"/>
      <c r="Q226" s="20"/>
      <c r="R226" s="20"/>
      <c r="S226" s="20"/>
      <c r="T226" s="20"/>
    </row>
    <row r="227" spans="7:20" x14ac:dyDescent="0.25">
      <c r="G227" s="161"/>
      <c r="H227" s="23"/>
      <c r="I227" s="23"/>
      <c r="J227" s="20"/>
      <c r="K227" s="20"/>
      <c r="L227" s="20"/>
      <c r="M227" s="20"/>
      <c r="N227" s="20"/>
      <c r="O227" s="20"/>
      <c r="P227" s="20"/>
      <c r="Q227" s="20"/>
      <c r="R227" s="20"/>
      <c r="S227" s="20"/>
      <c r="T227" s="20"/>
    </row>
    <row r="228" spans="7:20" x14ac:dyDescent="0.25">
      <c r="G228" s="161"/>
      <c r="H228" s="23"/>
      <c r="I228" s="23"/>
      <c r="J228" s="20"/>
      <c r="K228" s="20"/>
      <c r="L228" s="20"/>
      <c r="M228" s="20"/>
      <c r="N228" s="20"/>
      <c r="O228" s="20"/>
      <c r="P228" s="20"/>
      <c r="Q228" s="20"/>
      <c r="R228" s="20"/>
      <c r="S228" s="20"/>
      <c r="T228" s="20"/>
    </row>
    <row r="229" spans="7:20" x14ac:dyDescent="0.25">
      <c r="G229" s="161"/>
      <c r="H229" s="23"/>
      <c r="I229" s="23"/>
      <c r="J229" s="20"/>
      <c r="K229" s="20"/>
      <c r="L229" s="20"/>
      <c r="M229" s="20"/>
      <c r="N229" s="20"/>
      <c r="O229" s="20"/>
      <c r="P229" s="20"/>
      <c r="Q229" s="20"/>
      <c r="R229" s="20"/>
      <c r="S229" s="20"/>
      <c r="T229" s="20"/>
    </row>
    <row r="230" spans="7:20" x14ac:dyDescent="0.25">
      <c r="G230" s="161"/>
      <c r="H230" s="23"/>
      <c r="I230" s="23"/>
      <c r="J230" s="20"/>
      <c r="K230" s="20"/>
      <c r="L230" s="20"/>
      <c r="M230" s="20"/>
      <c r="N230" s="20"/>
      <c r="O230" s="20"/>
      <c r="P230" s="20"/>
      <c r="Q230" s="20"/>
      <c r="R230" s="20"/>
      <c r="S230" s="20"/>
      <c r="T230" s="20"/>
    </row>
    <row r="231" spans="7:20" x14ac:dyDescent="0.25">
      <c r="G231" s="161"/>
      <c r="H231" s="23"/>
      <c r="I231" s="23"/>
      <c r="J231" s="20"/>
      <c r="K231" s="20"/>
      <c r="L231" s="20"/>
      <c r="M231" s="20"/>
      <c r="N231" s="20"/>
      <c r="O231" s="20"/>
      <c r="P231" s="20"/>
      <c r="Q231" s="20"/>
      <c r="R231" s="20"/>
      <c r="S231" s="20"/>
      <c r="T231" s="20"/>
    </row>
    <row r="232" spans="7:20" x14ac:dyDescent="0.25">
      <c r="G232" s="161"/>
      <c r="H232" s="23"/>
      <c r="I232" s="23"/>
      <c r="J232" s="20"/>
      <c r="K232" s="20"/>
      <c r="L232" s="20"/>
      <c r="M232" s="20"/>
      <c r="N232" s="20"/>
      <c r="O232" s="20"/>
      <c r="P232" s="20"/>
      <c r="Q232" s="20"/>
      <c r="R232" s="20"/>
      <c r="S232" s="20"/>
      <c r="T232" s="20"/>
    </row>
    <row r="233" spans="7:20" x14ac:dyDescent="0.25">
      <c r="G233" s="161"/>
      <c r="H233" s="23"/>
      <c r="I233" s="23"/>
      <c r="J233" s="20"/>
      <c r="K233" s="20"/>
      <c r="L233" s="20"/>
      <c r="M233" s="20"/>
      <c r="N233" s="20"/>
      <c r="O233" s="20"/>
      <c r="P233" s="20"/>
      <c r="Q233" s="20"/>
      <c r="R233" s="20"/>
      <c r="S233" s="20"/>
      <c r="T233" s="20"/>
    </row>
    <row r="234" spans="7:20" x14ac:dyDescent="0.25">
      <c r="G234" s="161"/>
      <c r="H234" s="23"/>
      <c r="I234" s="23"/>
      <c r="J234" s="20"/>
      <c r="K234" s="20"/>
      <c r="L234" s="20"/>
      <c r="M234" s="20"/>
      <c r="N234" s="20"/>
      <c r="O234" s="20"/>
      <c r="P234" s="20"/>
      <c r="Q234" s="20"/>
      <c r="R234" s="20"/>
      <c r="S234" s="20"/>
      <c r="T234" s="20"/>
    </row>
    <row r="235" spans="7:20" x14ac:dyDescent="0.25">
      <c r="G235" s="161"/>
      <c r="H235" s="23"/>
      <c r="I235" s="23"/>
      <c r="J235" s="20"/>
      <c r="K235" s="20"/>
      <c r="L235" s="20"/>
      <c r="M235" s="20"/>
      <c r="N235" s="20"/>
      <c r="O235" s="20"/>
      <c r="P235" s="20"/>
      <c r="Q235" s="20"/>
      <c r="R235" s="20"/>
      <c r="S235" s="20"/>
      <c r="T235" s="20"/>
    </row>
    <row r="236" spans="7:20" x14ac:dyDescent="0.25">
      <c r="G236" s="161"/>
      <c r="H236" s="23"/>
      <c r="I236" s="23"/>
      <c r="J236" s="20"/>
      <c r="K236" s="20"/>
      <c r="L236" s="20"/>
      <c r="M236" s="20"/>
      <c r="N236" s="20"/>
      <c r="O236" s="20"/>
      <c r="P236" s="20"/>
      <c r="Q236" s="20"/>
      <c r="R236" s="20"/>
      <c r="S236" s="20"/>
      <c r="T236" s="20"/>
    </row>
    <row r="237" spans="7:20" x14ac:dyDescent="0.25">
      <c r="G237" s="161"/>
      <c r="H237" s="23"/>
      <c r="I237" s="23"/>
      <c r="J237" s="20"/>
      <c r="K237" s="20"/>
      <c r="L237" s="20"/>
      <c r="M237" s="20"/>
      <c r="N237" s="20"/>
      <c r="O237" s="20"/>
      <c r="P237" s="20"/>
      <c r="Q237" s="20"/>
      <c r="R237" s="20"/>
      <c r="S237" s="20"/>
      <c r="T237" s="20"/>
    </row>
    <row r="238" spans="7:20" x14ac:dyDescent="0.25">
      <c r="G238" s="161"/>
      <c r="H238" s="23"/>
      <c r="I238" s="23"/>
      <c r="J238" s="20"/>
      <c r="K238" s="20"/>
      <c r="L238" s="20"/>
      <c r="M238" s="20"/>
      <c r="N238" s="20"/>
      <c r="O238" s="20"/>
      <c r="P238" s="20"/>
      <c r="Q238" s="20"/>
      <c r="R238" s="20"/>
      <c r="S238" s="20"/>
      <c r="T238" s="20"/>
    </row>
    <row r="239" spans="7:20" x14ac:dyDescent="0.25">
      <c r="G239" s="161"/>
      <c r="H239" s="23"/>
      <c r="I239" s="23"/>
      <c r="J239" s="20"/>
      <c r="K239" s="20"/>
      <c r="L239" s="20"/>
      <c r="M239" s="20"/>
      <c r="N239" s="20"/>
      <c r="O239" s="20"/>
      <c r="P239" s="20"/>
      <c r="Q239" s="20"/>
      <c r="R239" s="20"/>
      <c r="S239" s="20"/>
      <c r="T239" s="20"/>
    </row>
    <row r="240" spans="7:20" x14ac:dyDescent="0.25">
      <c r="G240" s="161"/>
      <c r="H240" s="23"/>
      <c r="I240" s="23"/>
      <c r="J240" s="20"/>
      <c r="K240" s="20"/>
      <c r="L240" s="20"/>
      <c r="M240" s="20"/>
      <c r="N240" s="20"/>
      <c r="O240" s="20"/>
      <c r="P240" s="20"/>
      <c r="Q240" s="20"/>
      <c r="R240" s="20"/>
      <c r="S240" s="20"/>
      <c r="T240" s="20"/>
    </row>
    <row r="241" spans="7:20" x14ac:dyDescent="0.25">
      <c r="G241" s="161"/>
      <c r="H241" s="23"/>
      <c r="I241" s="23"/>
      <c r="J241" s="20"/>
      <c r="K241" s="20"/>
      <c r="L241" s="20"/>
      <c r="M241" s="20"/>
      <c r="N241" s="20"/>
      <c r="O241" s="20"/>
      <c r="P241" s="20"/>
      <c r="Q241" s="20"/>
      <c r="R241" s="20"/>
      <c r="S241" s="20"/>
      <c r="T241" s="20"/>
    </row>
    <row r="242" spans="7:20" x14ac:dyDescent="0.25">
      <c r="G242" s="161"/>
      <c r="H242" s="23"/>
      <c r="I242" s="23"/>
      <c r="J242" s="20"/>
      <c r="K242" s="20"/>
      <c r="L242" s="20"/>
      <c r="M242" s="20"/>
      <c r="N242" s="20"/>
      <c r="O242" s="20"/>
      <c r="P242" s="20"/>
      <c r="Q242" s="20"/>
      <c r="R242" s="20"/>
      <c r="S242" s="20"/>
      <c r="T242" s="20"/>
    </row>
    <row r="243" spans="7:20" x14ac:dyDescent="0.25">
      <c r="G243" s="161"/>
      <c r="H243" s="23"/>
      <c r="I243" s="23"/>
      <c r="J243" s="20"/>
      <c r="K243" s="20"/>
      <c r="L243" s="20"/>
      <c r="M243" s="20"/>
      <c r="N243" s="20"/>
      <c r="O243" s="20"/>
      <c r="P243" s="20"/>
      <c r="Q243" s="20"/>
      <c r="R243" s="20"/>
      <c r="S243" s="20"/>
      <c r="T243" s="20"/>
    </row>
    <row r="244" spans="7:20" x14ac:dyDescent="0.25">
      <c r="G244" s="161"/>
      <c r="H244" s="23"/>
      <c r="I244" s="23"/>
      <c r="J244" s="20"/>
      <c r="K244" s="20"/>
      <c r="L244" s="20"/>
      <c r="M244" s="20"/>
      <c r="N244" s="20"/>
      <c r="O244" s="20"/>
      <c r="P244" s="20"/>
      <c r="Q244" s="20"/>
      <c r="R244" s="20"/>
      <c r="S244" s="20"/>
      <c r="T244" s="20"/>
    </row>
    <row r="245" spans="7:20" x14ac:dyDescent="0.25">
      <c r="G245" s="161"/>
      <c r="H245" s="23"/>
      <c r="I245" s="23"/>
      <c r="J245" s="20"/>
      <c r="K245" s="20"/>
      <c r="L245" s="20"/>
      <c r="M245" s="20"/>
      <c r="N245" s="20"/>
      <c r="O245" s="20"/>
      <c r="P245" s="20"/>
      <c r="Q245" s="20"/>
      <c r="R245" s="20"/>
      <c r="S245" s="20"/>
      <c r="T245" s="20"/>
    </row>
    <row r="246" spans="7:20" x14ac:dyDescent="0.25">
      <c r="G246" s="161"/>
      <c r="H246" s="23"/>
      <c r="I246" s="23"/>
      <c r="J246" s="20"/>
      <c r="K246" s="20"/>
      <c r="L246" s="20"/>
      <c r="M246" s="20"/>
      <c r="N246" s="20"/>
      <c r="O246" s="20"/>
      <c r="P246" s="20"/>
      <c r="Q246" s="20"/>
      <c r="R246" s="20"/>
      <c r="S246" s="20"/>
      <c r="T246" s="20"/>
    </row>
    <row r="247" spans="7:20" x14ac:dyDescent="0.25">
      <c r="G247" s="161"/>
      <c r="H247" s="23"/>
      <c r="I247" s="23"/>
      <c r="J247" s="20"/>
      <c r="K247" s="20"/>
      <c r="L247" s="20"/>
      <c r="M247" s="20"/>
      <c r="N247" s="20"/>
      <c r="O247" s="20"/>
      <c r="P247" s="20"/>
      <c r="Q247" s="20"/>
      <c r="R247" s="20"/>
      <c r="S247" s="20"/>
      <c r="T247" s="20"/>
    </row>
    <row r="248" spans="7:20" x14ac:dyDescent="0.25">
      <c r="G248" s="161"/>
      <c r="H248" s="23"/>
      <c r="I248" s="23"/>
      <c r="J248" s="20"/>
      <c r="K248" s="20"/>
      <c r="L248" s="20"/>
      <c r="M248" s="20"/>
      <c r="N248" s="20"/>
      <c r="O248" s="20"/>
      <c r="P248" s="20"/>
      <c r="Q248" s="20"/>
      <c r="R248" s="20"/>
      <c r="S248" s="20"/>
      <c r="T248" s="20"/>
    </row>
    <row r="249" spans="7:20" x14ac:dyDescent="0.25">
      <c r="G249" s="161"/>
      <c r="H249" s="23"/>
      <c r="I249" s="23"/>
      <c r="J249" s="20"/>
      <c r="K249" s="20"/>
      <c r="L249" s="20"/>
      <c r="M249" s="20"/>
      <c r="N249" s="20"/>
      <c r="O249" s="20"/>
      <c r="P249" s="20"/>
      <c r="Q249" s="20"/>
      <c r="R249" s="20"/>
      <c r="S249" s="20"/>
      <c r="T249" s="20"/>
    </row>
    <row r="250" spans="7:20" x14ac:dyDescent="0.25">
      <c r="G250" s="161"/>
      <c r="H250" s="23"/>
      <c r="I250" s="23"/>
      <c r="J250" s="20"/>
      <c r="K250" s="20"/>
      <c r="L250" s="20"/>
      <c r="M250" s="20"/>
      <c r="N250" s="20"/>
      <c r="O250" s="20"/>
      <c r="P250" s="20"/>
      <c r="Q250" s="20"/>
      <c r="R250" s="20"/>
      <c r="S250" s="20"/>
      <c r="T250" s="20"/>
    </row>
    <row r="251" spans="7:20" x14ac:dyDescent="0.25">
      <c r="G251" s="161"/>
      <c r="H251" s="23"/>
      <c r="I251" s="23"/>
      <c r="J251" s="20"/>
      <c r="K251" s="20"/>
      <c r="L251" s="20"/>
      <c r="M251" s="20"/>
      <c r="N251" s="20"/>
      <c r="O251" s="20"/>
      <c r="P251" s="20"/>
      <c r="Q251" s="20"/>
      <c r="R251" s="20"/>
      <c r="S251" s="20"/>
      <c r="T251" s="20"/>
    </row>
    <row r="252" spans="7:20" x14ac:dyDescent="0.25">
      <c r="G252" s="161"/>
      <c r="H252" s="23"/>
      <c r="I252" s="23"/>
      <c r="J252" s="20"/>
      <c r="K252" s="20"/>
      <c r="L252" s="20"/>
      <c r="M252" s="20"/>
      <c r="N252" s="20"/>
      <c r="O252" s="20"/>
      <c r="P252" s="20"/>
      <c r="Q252" s="20"/>
      <c r="R252" s="20"/>
      <c r="S252" s="20"/>
      <c r="T252" s="20"/>
    </row>
    <row r="253" spans="7:20" x14ac:dyDescent="0.25">
      <c r="G253" s="161"/>
      <c r="H253" s="23"/>
      <c r="I253" s="23"/>
      <c r="J253" s="20"/>
      <c r="K253" s="20"/>
      <c r="L253" s="20"/>
      <c r="M253" s="20"/>
      <c r="N253" s="20"/>
      <c r="O253" s="20"/>
      <c r="P253" s="20"/>
      <c r="Q253" s="20"/>
      <c r="R253" s="20"/>
      <c r="S253" s="20"/>
      <c r="T253" s="20"/>
    </row>
    <row r="254" spans="7:20" x14ac:dyDescent="0.25">
      <c r="G254" s="161"/>
      <c r="H254" s="23"/>
      <c r="I254" s="23"/>
      <c r="J254" s="20"/>
      <c r="K254" s="20"/>
      <c r="L254" s="20"/>
      <c r="M254" s="20"/>
      <c r="N254" s="20"/>
      <c r="O254" s="20"/>
      <c r="P254" s="20"/>
      <c r="Q254" s="20"/>
      <c r="R254" s="20"/>
      <c r="S254" s="20"/>
      <c r="T254" s="20"/>
    </row>
    <row r="255" spans="7:20" x14ac:dyDescent="0.25">
      <c r="G255" s="161"/>
      <c r="H255" s="23"/>
      <c r="I255" s="23"/>
      <c r="J255" s="20"/>
      <c r="K255" s="20"/>
      <c r="L255" s="20"/>
      <c r="M255" s="20"/>
      <c r="N255" s="20"/>
      <c r="O255" s="20"/>
      <c r="P255" s="20"/>
      <c r="Q255" s="20"/>
      <c r="R255" s="20"/>
      <c r="S255" s="20"/>
      <c r="T255" s="20"/>
    </row>
    <row r="256" spans="7:20" x14ac:dyDescent="0.25">
      <c r="G256" s="161"/>
      <c r="H256" s="23"/>
      <c r="I256" s="23"/>
      <c r="J256" s="20"/>
      <c r="K256" s="20"/>
      <c r="L256" s="20"/>
      <c r="M256" s="20"/>
      <c r="N256" s="20"/>
      <c r="O256" s="20"/>
      <c r="P256" s="20"/>
      <c r="Q256" s="20"/>
      <c r="R256" s="20"/>
      <c r="S256" s="20"/>
      <c r="T256" s="20"/>
    </row>
    <row r="257" spans="7:20" x14ac:dyDescent="0.25">
      <c r="G257" s="161"/>
      <c r="H257" s="23"/>
      <c r="I257" s="23"/>
      <c r="J257" s="20"/>
      <c r="K257" s="20"/>
      <c r="L257" s="20"/>
      <c r="M257" s="20"/>
      <c r="N257" s="20"/>
      <c r="O257" s="20"/>
      <c r="P257" s="20"/>
      <c r="Q257" s="20"/>
      <c r="R257" s="20"/>
      <c r="S257" s="20"/>
      <c r="T257" s="20"/>
    </row>
    <row r="258" spans="7:20" x14ac:dyDescent="0.25">
      <c r="G258" s="161"/>
      <c r="H258" s="23"/>
      <c r="I258" s="23"/>
      <c r="J258" s="20"/>
      <c r="K258" s="20"/>
      <c r="L258" s="20"/>
      <c r="M258" s="20"/>
      <c r="N258" s="20"/>
      <c r="O258" s="20"/>
      <c r="P258" s="20"/>
      <c r="Q258" s="20"/>
      <c r="R258" s="20"/>
      <c r="S258" s="20"/>
      <c r="T258" s="20"/>
    </row>
    <row r="259" spans="7:20" x14ac:dyDescent="0.25">
      <c r="G259" s="161"/>
      <c r="H259" s="23"/>
      <c r="I259" s="23"/>
      <c r="J259" s="20"/>
      <c r="K259" s="20"/>
      <c r="L259" s="20"/>
      <c r="M259" s="20"/>
      <c r="N259" s="20"/>
      <c r="O259" s="20"/>
      <c r="P259" s="20"/>
      <c r="Q259" s="20"/>
      <c r="R259" s="20"/>
      <c r="S259" s="20"/>
      <c r="T259" s="20"/>
    </row>
    <row r="260" spans="7:20" x14ac:dyDescent="0.25">
      <c r="G260" s="161"/>
      <c r="H260" s="23"/>
      <c r="I260" s="23"/>
      <c r="J260" s="20"/>
      <c r="K260" s="20"/>
      <c r="L260" s="20"/>
      <c r="M260" s="20"/>
      <c r="N260" s="20"/>
      <c r="O260" s="20"/>
      <c r="P260" s="20"/>
      <c r="Q260" s="20"/>
      <c r="R260" s="20"/>
      <c r="S260" s="20"/>
      <c r="T260" s="20"/>
    </row>
    <row r="261" spans="7:20" x14ac:dyDescent="0.25">
      <c r="G261" s="161"/>
      <c r="H261" s="23"/>
      <c r="I261" s="23"/>
      <c r="J261" s="20"/>
      <c r="K261" s="20"/>
      <c r="L261" s="20"/>
      <c r="M261" s="20"/>
      <c r="N261" s="20"/>
      <c r="O261" s="20"/>
      <c r="P261" s="20"/>
      <c r="Q261" s="20"/>
      <c r="R261" s="20"/>
      <c r="S261" s="20"/>
      <c r="T261" s="20"/>
    </row>
    <row r="262" spans="7:20" x14ac:dyDescent="0.25">
      <c r="G262" s="161"/>
      <c r="H262" s="23"/>
      <c r="I262" s="23"/>
      <c r="J262" s="20"/>
      <c r="K262" s="20"/>
      <c r="L262" s="20"/>
      <c r="M262" s="20"/>
      <c r="N262" s="20"/>
      <c r="O262" s="20"/>
      <c r="P262" s="20"/>
      <c r="Q262" s="20"/>
      <c r="R262" s="20"/>
      <c r="S262" s="20"/>
      <c r="T262" s="20"/>
    </row>
    <row r="263" spans="7:20" x14ac:dyDescent="0.25">
      <c r="G263" s="161"/>
      <c r="H263" s="23"/>
      <c r="I263" s="23"/>
      <c r="J263" s="20"/>
      <c r="K263" s="20"/>
      <c r="L263" s="20"/>
      <c r="M263" s="20"/>
      <c r="N263" s="20"/>
      <c r="O263" s="20"/>
      <c r="P263" s="20"/>
      <c r="Q263" s="20"/>
      <c r="R263" s="20"/>
      <c r="S263" s="20"/>
      <c r="T263" s="20"/>
    </row>
    <row r="264" spans="7:20" x14ac:dyDescent="0.25">
      <c r="G264" s="161"/>
      <c r="H264" s="23"/>
      <c r="I264" s="23"/>
      <c r="J264" s="20"/>
      <c r="K264" s="20"/>
      <c r="L264" s="20"/>
      <c r="M264" s="20"/>
      <c r="N264" s="20"/>
      <c r="O264" s="20"/>
      <c r="P264" s="20"/>
      <c r="Q264" s="20"/>
      <c r="R264" s="20"/>
      <c r="S264" s="20"/>
      <c r="T264" s="20"/>
    </row>
    <row r="265" spans="7:20" x14ac:dyDescent="0.25">
      <c r="G265" s="161"/>
      <c r="H265" s="23"/>
      <c r="I265" s="23"/>
      <c r="J265" s="20"/>
      <c r="K265" s="20"/>
      <c r="L265" s="20"/>
      <c r="M265" s="20"/>
      <c r="N265" s="20"/>
      <c r="O265" s="20"/>
      <c r="P265" s="20"/>
      <c r="Q265" s="20"/>
      <c r="R265" s="20"/>
      <c r="S265" s="20"/>
      <c r="T265" s="20"/>
    </row>
    <row r="266" spans="7:20" x14ac:dyDescent="0.25">
      <c r="G266" s="161"/>
      <c r="H266" s="23"/>
      <c r="I266" s="23"/>
      <c r="J266" s="20"/>
      <c r="K266" s="20"/>
      <c r="L266" s="20"/>
      <c r="M266" s="20"/>
      <c r="N266" s="20"/>
      <c r="O266" s="20"/>
      <c r="P266" s="20"/>
      <c r="Q266" s="20"/>
      <c r="R266" s="20"/>
      <c r="S266" s="20"/>
      <c r="T266" s="20"/>
    </row>
    <row r="267" spans="7:20" x14ac:dyDescent="0.25">
      <c r="G267" s="161"/>
      <c r="H267" s="23"/>
      <c r="I267" s="23"/>
      <c r="J267" s="20"/>
      <c r="K267" s="20"/>
      <c r="L267" s="20"/>
      <c r="M267" s="20"/>
      <c r="N267" s="20"/>
      <c r="O267" s="20"/>
      <c r="P267" s="20"/>
      <c r="Q267" s="20"/>
      <c r="R267" s="20"/>
      <c r="S267" s="20"/>
      <c r="T267" s="20"/>
    </row>
    <row r="268" spans="7:20" x14ac:dyDescent="0.25">
      <c r="G268" s="161"/>
      <c r="H268" s="23"/>
      <c r="I268" s="23"/>
      <c r="J268" s="20"/>
      <c r="K268" s="20"/>
      <c r="L268" s="20"/>
      <c r="M268" s="20"/>
      <c r="N268" s="20"/>
      <c r="O268" s="20"/>
      <c r="P268" s="20"/>
      <c r="Q268" s="20"/>
      <c r="R268" s="20"/>
      <c r="S268" s="20"/>
      <c r="T268" s="20"/>
    </row>
    <row r="269" spans="7:20" x14ac:dyDescent="0.25">
      <c r="G269" s="161"/>
      <c r="H269" s="23"/>
      <c r="I269" s="23"/>
      <c r="J269" s="20"/>
      <c r="K269" s="20"/>
      <c r="L269" s="20"/>
      <c r="M269" s="20"/>
      <c r="N269" s="20"/>
      <c r="O269" s="20"/>
      <c r="P269" s="20"/>
      <c r="Q269" s="20"/>
      <c r="R269" s="20"/>
      <c r="S269" s="20"/>
      <c r="T269" s="20"/>
    </row>
    <row r="270" spans="7:20" x14ac:dyDescent="0.25">
      <c r="G270" s="161"/>
      <c r="H270" s="23"/>
      <c r="I270" s="23"/>
      <c r="J270" s="20"/>
      <c r="K270" s="20"/>
      <c r="L270" s="20"/>
      <c r="M270" s="20"/>
      <c r="N270" s="20"/>
      <c r="O270" s="20"/>
      <c r="P270" s="20"/>
      <c r="Q270" s="20"/>
      <c r="R270" s="20"/>
      <c r="S270" s="20"/>
      <c r="T270" s="20"/>
    </row>
    <row r="271" spans="7:20" x14ac:dyDescent="0.25">
      <c r="G271" s="161"/>
      <c r="H271" s="23"/>
      <c r="I271" s="23"/>
      <c r="J271" s="20"/>
      <c r="K271" s="20"/>
      <c r="L271" s="20"/>
      <c r="M271" s="20"/>
      <c r="N271" s="20"/>
      <c r="O271" s="20"/>
      <c r="P271" s="20"/>
      <c r="Q271" s="20"/>
      <c r="R271" s="20"/>
      <c r="S271" s="20"/>
      <c r="T271" s="20"/>
    </row>
    <row r="272" spans="7:20" x14ac:dyDescent="0.25">
      <c r="G272" s="161"/>
      <c r="H272" s="23"/>
      <c r="I272" s="23"/>
      <c r="J272" s="20"/>
      <c r="K272" s="20"/>
      <c r="L272" s="20"/>
      <c r="M272" s="20"/>
      <c r="N272" s="20"/>
      <c r="O272" s="20"/>
      <c r="P272" s="20"/>
      <c r="Q272" s="20"/>
      <c r="R272" s="20"/>
      <c r="S272" s="20"/>
      <c r="T272" s="20"/>
    </row>
    <row r="273" spans="7:20" x14ac:dyDescent="0.25">
      <c r="G273" s="161"/>
      <c r="H273" s="23"/>
      <c r="I273" s="23"/>
      <c r="J273" s="20"/>
      <c r="K273" s="20"/>
      <c r="L273" s="20"/>
      <c r="M273" s="20"/>
      <c r="N273" s="20"/>
      <c r="O273" s="20"/>
      <c r="P273" s="20"/>
      <c r="Q273" s="20"/>
      <c r="R273" s="20"/>
      <c r="S273" s="20"/>
      <c r="T273" s="20"/>
    </row>
    <row r="274" spans="7:20" x14ac:dyDescent="0.25">
      <c r="G274" s="161"/>
      <c r="H274" s="23"/>
      <c r="I274" s="23"/>
      <c r="J274" s="20"/>
      <c r="K274" s="20"/>
      <c r="L274" s="20"/>
      <c r="M274" s="20"/>
      <c r="N274" s="20"/>
      <c r="O274" s="20"/>
      <c r="P274" s="20"/>
      <c r="Q274" s="20"/>
      <c r="R274" s="20"/>
      <c r="S274" s="20"/>
      <c r="T274" s="20"/>
    </row>
    <row r="275" spans="7:20" x14ac:dyDescent="0.25">
      <c r="G275" s="161"/>
      <c r="H275" s="23"/>
      <c r="I275" s="23"/>
      <c r="J275" s="20"/>
      <c r="K275" s="20"/>
      <c r="L275" s="20"/>
      <c r="M275" s="20"/>
      <c r="N275" s="20"/>
      <c r="O275" s="20"/>
      <c r="P275" s="20"/>
      <c r="Q275" s="20"/>
      <c r="R275" s="20"/>
      <c r="S275" s="20"/>
      <c r="T275" s="20"/>
    </row>
    <row r="276" spans="7:20" x14ac:dyDescent="0.25">
      <c r="G276" s="161"/>
      <c r="H276" s="23"/>
      <c r="I276" s="23"/>
      <c r="J276" s="20"/>
      <c r="K276" s="20"/>
      <c r="L276" s="20"/>
      <c r="M276" s="20"/>
      <c r="N276" s="20"/>
      <c r="O276" s="20"/>
      <c r="P276" s="20"/>
      <c r="Q276" s="20"/>
      <c r="R276" s="20"/>
      <c r="S276" s="20"/>
      <c r="T276" s="20"/>
    </row>
    <row r="277" spans="7:20" x14ac:dyDescent="0.25">
      <c r="G277" s="161"/>
      <c r="H277" s="23"/>
      <c r="I277" s="23"/>
      <c r="J277" s="20"/>
      <c r="K277" s="20"/>
      <c r="L277" s="20"/>
      <c r="M277" s="20"/>
      <c r="N277" s="20"/>
      <c r="O277" s="20"/>
      <c r="P277" s="20"/>
      <c r="Q277" s="20"/>
      <c r="R277" s="20"/>
      <c r="S277" s="20"/>
      <c r="T277" s="20"/>
    </row>
    <row r="278" spans="7:20" x14ac:dyDescent="0.25">
      <c r="G278" s="161"/>
      <c r="H278" s="23"/>
      <c r="I278" s="23"/>
      <c r="J278" s="20"/>
      <c r="K278" s="20"/>
      <c r="L278" s="20"/>
      <c r="M278" s="20"/>
      <c r="N278" s="20"/>
      <c r="O278" s="20"/>
      <c r="P278" s="20"/>
      <c r="Q278" s="20"/>
      <c r="R278" s="20"/>
      <c r="S278" s="20"/>
      <c r="T278" s="20"/>
    </row>
    <row r="279" spans="7:20" x14ac:dyDescent="0.25">
      <c r="G279" s="161"/>
      <c r="H279" s="23"/>
      <c r="I279" s="23"/>
      <c r="J279" s="20"/>
      <c r="K279" s="20"/>
      <c r="L279" s="20"/>
      <c r="M279" s="20"/>
      <c r="N279" s="20"/>
      <c r="O279" s="20"/>
      <c r="P279" s="20"/>
      <c r="Q279" s="20"/>
      <c r="R279" s="20"/>
      <c r="S279" s="20"/>
      <c r="T279" s="20"/>
    </row>
    <row r="280" spans="7:20" x14ac:dyDescent="0.25">
      <c r="G280" s="161"/>
      <c r="H280" s="23"/>
      <c r="I280" s="23"/>
      <c r="J280" s="20"/>
      <c r="K280" s="20"/>
      <c r="L280" s="20"/>
      <c r="M280" s="20"/>
      <c r="N280" s="20"/>
      <c r="O280" s="20"/>
      <c r="P280" s="20"/>
      <c r="Q280" s="20"/>
      <c r="R280" s="20"/>
      <c r="S280" s="20"/>
      <c r="T280" s="20"/>
    </row>
    <row r="281" spans="7:20" x14ac:dyDescent="0.25">
      <c r="G281" s="161"/>
      <c r="H281" s="23"/>
      <c r="I281" s="23"/>
      <c r="J281" s="20"/>
      <c r="K281" s="20"/>
      <c r="L281" s="20"/>
      <c r="M281" s="20"/>
      <c r="N281" s="20"/>
      <c r="O281" s="20"/>
      <c r="P281" s="20"/>
      <c r="Q281" s="20"/>
      <c r="R281" s="20"/>
      <c r="S281" s="20"/>
      <c r="T281" s="20"/>
    </row>
    <row r="282" spans="7:20" x14ac:dyDescent="0.25">
      <c r="G282" s="161"/>
      <c r="H282" s="23"/>
      <c r="I282" s="23"/>
      <c r="J282" s="20"/>
      <c r="K282" s="20"/>
      <c r="L282" s="20"/>
      <c r="M282" s="20"/>
      <c r="N282" s="20"/>
      <c r="O282" s="20"/>
      <c r="P282" s="20"/>
      <c r="Q282" s="20"/>
      <c r="R282" s="20"/>
      <c r="S282" s="20"/>
      <c r="T282" s="20"/>
    </row>
    <row r="283" spans="7:20" x14ac:dyDescent="0.25">
      <c r="G283" s="161"/>
      <c r="H283" s="23"/>
      <c r="I283" s="23"/>
      <c r="J283" s="20"/>
      <c r="K283" s="20"/>
      <c r="L283" s="20"/>
      <c r="M283" s="20"/>
      <c r="N283" s="20"/>
      <c r="O283" s="20"/>
      <c r="P283" s="20"/>
      <c r="Q283" s="20"/>
      <c r="R283" s="20"/>
      <c r="S283" s="20"/>
      <c r="T283" s="20"/>
    </row>
    <row r="284" spans="7:20" x14ac:dyDescent="0.25">
      <c r="G284" s="161"/>
      <c r="H284" s="23"/>
      <c r="I284" s="23"/>
      <c r="J284" s="20"/>
      <c r="K284" s="20"/>
      <c r="L284" s="20"/>
      <c r="M284" s="20"/>
      <c r="N284" s="20"/>
      <c r="O284" s="20"/>
      <c r="P284" s="20"/>
      <c r="Q284" s="20"/>
      <c r="R284" s="20"/>
      <c r="S284" s="20"/>
      <c r="T284" s="20"/>
    </row>
    <row r="285" spans="7:20" x14ac:dyDescent="0.25">
      <c r="G285" s="161"/>
      <c r="H285" s="23"/>
      <c r="I285" s="23"/>
      <c r="J285" s="20"/>
      <c r="K285" s="20"/>
      <c r="L285" s="20"/>
      <c r="M285" s="20"/>
      <c r="N285" s="20"/>
      <c r="O285" s="20"/>
      <c r="P285" s="20"/>
      <c r="Q285" s="20"/>
      <c r="R285" s="20"/>
      <c r="S285" s="20"/>
      <c r="T285" s="20"/>
    </row>
    <row r="286" spans="7:20" x14ac:dyDescent="0.25">
      <c r="G286" s="161"/>
      <c r="H286" s="23"/>
      <c r="I286" s="23"/>
      <c r="J286" s="20"/>
      <c r="K286" s="20"/>
      <c r="L286" s="20"/>
      <c r="M286" s="20"/>
      <c r="N286" s="20"/>
      <c r="O286" s="20"/>
      <c r="P286" s="20"/>
      <c r="Q286" s="20"/>
      <c r="R286" s="20"/>
      <c r="S286" s="20"/>
      <c r="T286" s="20"/>
    </row>
    <row r="287" spans="7:20" x14ac:dyDescent="0.25">
      <c r="G287" s="161"/>
      <c r="H287" s="23"/>
      <c r="I287" s="23"/>
      <c r="J287" s="20"/>
      <c r="K287" s="20"/>
      <c r="L287" s="20"/>
      <c r="M287" s="20"/>
      <c r="N287" s="20"/>
      <c r="O287" s="20"/>
      <c r="P287" s="20"/>
      <c r="Q287" s="20"/>
      <c r="R287" s="20"/>
      <c r="S287" s="20"/>
      <c r="T287" s="20"/>
    </row>
    <row r="288" spans="7:20" x14ac:dyDescent="0.25">
      <c r="G288" s="161"/>
      <c r="H288" s="23"/>
      <c r="I288" s="23"/>
      <c r="J288" s="20"/>
      <c r="K288" s="20"/>
      <c r="L288" s="20"/>
      <c r="M288" s="20"/>
      <c r="N288" s="20"/>
      <c r="O288" s="20"/>
      <c r="P288" s="20"/>
      <c r="Q288" s="20"/>
      <c r="R288" s="20"/>
      <c r="S288" s="20"/>
      <c r="T288" s="20"/>
    </row>
    <row r="289" spans="7:20" x14ac:dyDescent="0.25">
      <c r="G289" s="161"/>
      <c r="H289" s="23"/>
      <c r="I289" s="23"/>
      <c r="J289" s="20"/>
      <c r="K289" s="20"/>
      <c r="L289" s="20"/>
      <c r="M289" s="20"/>
      <c r="N289" s="20"/>
      <c r="O289" s="20"/>
      <c r="P289" s="20"/>
      <c r="Q289" s="20"/>
      <c r="R289" s="20"/>
      <c r="S289" s="20"/>
      <c r="T289" s="20"/>
    </row>
    <row r="290" spans="7:20" x14ac:dyDescent="0.25">
      <c r="G290" s="161"/>
      <c r="H290" s="23"/>
      <c r="I290" s="23"/>
      <c r="J290" s="20"/>
      <c r="K290" s="20"/>
      <c r="L290" s="20"/>
      <c r="M290" s="20"/>
      <c r="N290" s="20"/>
      <c r="O290" s="20"/>
      <c r="P290" s="20"/>
      <c r="Q290" s="20"/>
      <c r="R290" s="20"/>
      <c r="S290" s="20"/>
      <c r="T290" s="20"/>
    </row>
    <row r="291" spans="7:20" x14ac:dyDescent="0.25">
      <c r="G291" s="161"/>
      <c r="H291" s="23"/>
      <c r="I291" s="23"/>
      <c r="J291" s="20"/>
      <c r="K291" s="20"/>
      <c r="L291" s="20"/>
      <c r="M291" s="20"/>
      <c r="N291" s="20"/>
      <c r="O291" s="20"/>
      <c r="P291" s="20"/>
      <c r="Q291" s="20"/>
      <c r="R291" s="20"/>
      <c r="S291" s="20"/>
      <c r="T291" s="20"/>
    </row>
    <row r="292" spans="7:20" x14ac:dyDescent="0.25">
      <c r="G292" s="161"/>
      <c r="H292" s="23"/>
      <c r="I292" s="23"/>
      <c r="J292" s="20"/>
      <c r="K292" s="20"/>
      <c r="L292" s="20"/>
      <c r="M292" s="20"/>
      <c r="N292" s="20"/>
      <c r="O292" s="20"/>
      <c r="P292" s="20"/>
      <c r="Q292" s="20"/>
      <c r="R292" s="20"/>
      <c r="S292" s="20"/>
      <c r="T292" s="20"/>
    </row>
    <row r="293" spans="7:20" x14ac:dyDescent="0.25">
      <c r="G293" s="161"/>
      <c r="H293" s="23"/>
      <c r="I293" s="23"/>
      <c r="J293" s="20"/>
      <c r="K293" s="20"/>
      <c r="L293" s="20"/>
      <c r="M293" s="20"/>
      <c r="N293" s="20"/>
      <c r="O293" s="20"/>
      <c r="P293" s="20"/>
      <c r="Q293" s="20"/>
      <c r="R293" s="20"/>
      <c r="S293" s="20"/>
      <c r="T293" s="20"/>
    </row>
    <row r="294" spans="7:20" x14ac:dyDescent="0.25">
      <c r="G294" s="161"/>
      <c r="H294" s="23"/>
      <c r="I294" s="23"/>
      <c r="J294" s="20"/>
      <c r="K294" s="20"/>
      <c r="L294" s="20"/>
      <c r="M294" s="20"/>
      <c r="N294" s="20"/>
      <c r="O294" s="20"/>
      <c r="P294" s="20"/>
      <c r="Q294" s="20"/>
      <c r="R294" s="20"/>
      <c r="S294" s="20"/>
      <c r="T294" s="20"/>
    </row>
    <row r="295" spans="7:20" x14ac:dyDescent="0.25">
      <c r="G295" s="161"/>
      <c r="H295" s="23"/>
      <c r="I295" s="23"/>
      <c r="J295" s="20"/>
      <c r="K295" s="20"/>
      <c r="L295" s="20"/>
      <c r="M295" s="20"/>
      <c r="N295" s="20"/>
      <c r="O295" s="20"/>
      <c r="P295" s="20"/>
      <c r="Q295" s="20"/>
      <c r="R295" s="20"/>
      <c r="S295" s="20"/>
      <c r="T295" s="20"/>
    </row>
    <row r="296" spans="7:20" x14ac:dyDescent="0.25">
      <c r="G296" s="161"/>
      <c r="H296" s="23"/>
      <c r="I296" s="23"/>
      <c r="J296" s="20"/>
      <c r="K296" s="20"/>
      <c r="L296" s="20"/>
      <c r="M296" s="20"/>
      <c r="N296" s="20"/>
      <c r="O296" s="20"/>
      <c r="P296" s="20"/>
      <c r="Q296" s="20"/>
      <c r="R296" s="20"/>
      <c r="S296" s="20"/>
      <c r="T296" s="20"/>
    </row>
    <row r="297" spans="7:20" x14ac:dyDescent="0.25">
      <c r="G297" s="161"/>
      <c r="H297" s="23"/>
      <c r="I297" s="23"/>
      <c r="J297" s="20"/>
      <c r="K297" s="20"/>
      <c r="L297" s="20"/>
      <c r="M297" s="20"/>
      <c r="N297" s="20"/>
      <c r="O297" s="20"/>
      <c r="P297" s="20"/>
      <c r="Q297" s="20"/>
      <c r="R297" s="20"/>
      <c r="S297" s="20"/>
      <c r="T297" s="20"/>
    </row>
    <row r="298" spans="7:20" x14ac:dyDescent="0.25">
      <c r="G298" s="161"/>
      <c r="H298" s="23"/>
      <c r="I298" s="23"/>
      <c r="J298" s="20"/>
      <c r="K298" s="20"/>
      <c r="L298" s="20"/>
      <c r="M298" s="20"/>
      <c r="N298" s="20"/>
      <c r="O298" s="20"/>
      <c r="P298" s="20"/>
      <c r="Q298" s="20"/>
      <c r="R298" s="20"/>
      <c r="S298" s="20"/>
      <c r="T298" s="20"/>
    </row>
    <row r="299" spans="7:20" x14ac:dyDescent="0.25">
      <c r="G299" s="161"/>
      <c r="H299" s="23"/>
      <c r="I299" s="23"/>
      <c r="J299" s="20"/>
      <c r="K299" s="20"/>
      <c r="L299" s="20"/>
      <c r="M299" s="20"/>
      <c r="N299" s="20"/>
      <c r="O299" s="20"/>
      <c r="P299" s="20"/>
      <c r="Q299" s="20"/>
      <c r="R299" s="20"/>
      <c r="S299" s="20"/>
      <c r="T299" s="20"/>
    </row>
    <row r="300" spans="7:20" x14ac:dyDescent="0.25">
      <c r="G300" s="161"/>
      <c r="H300" s="23"/>
      <c r="I300" s="23"/>
      <c r="J300" s="20"/>
      <c r="K300" s="20"/>
      <c r="L300" s="20"/>
      <c r="M300" s="20"/>
      <c r="N300" s="20"/>
      <c r="O300" s="20"/>
      <c r="P300" s="20"/>
      <c r="Q300" s="20"/>
      <c r="R300" s="20"/>
      <c r="S300" s="20"/>
      <c r="T300" s="20"/>
    </row>
    <row r="301" spans="7:20" x14ac:dyDescent="0.25">
      <c r="G301" s="161"/>
      <c r="H301" s="23"/>
      <c r="I301" s="23"/>
      <c r="J301" s="20"/>
      <c r="K301" s="20"/>
      <c r="L301" s="20"/>
      <c r="M301" s="20"/>
      <c r="N301" s="20"/>
      <c r="O301" s="20"/>
      <c r="P301" s="20"/>
      <c r="Q301" s="20"/>
      <c r="R301" s="20"/>
      <c r="S301" s="20"/>
      <c r="T301" s="20"/>
    </row>
    <row r="302" spans="7:20" x14ac:dyDescent="0.25">
      <c r="G302" s="161"/>
      <c r="H302" s="23"/>
      <c r="I302" s="23"/>
      <c r="J302" s="20"/>
      <c r="K302" s="20"/>
      <c r="L302" s="20"/>
      <c r="M302" s="20"/>
      <c r="N302" s="20"/>
      <c r="O302" s="20"/>
      <c r="P302" s="20"/>
      <c r="Q302" s="20"/>
      <c r="R302" s="20"/>
      <c r="S302" s="20"/>
      <c r="T302" s="20"/>
    </row>
    <row r="303" spans="7:20" x14ac:dyDescent="0.25">
      <c r="G303" s="161"/>
      <c r="H303" s="23"/>
      <c r="I303" s="23"/>
      <c r="J303" s="20"/>
      <c r="K303" s="20"/>
      <c r="L303" s="20"/>
      <c r="M303" s="20"/>
      <c r="N303" s="20"/>
      <c r="O303" s="20"/>
      <c r="P303" s="20"/>
      <c r="Q303" s="20"/>
      <c r="R303" s="20"/>
      <c r="S303" s="20"/>
      <c r="T303" s="20"/>
    </row>
    <row r="304" spans="7:20" x14ac:dyDescent="0.25">
      <c r="G304" s="161"/>
      <c r="H304" s="23"/>
      <c r="I304" s="23"/>
      <c r="J304" s="20"/>
      <c r="K304" s="20"/>
      <c r="L304" s="20"/>
      <c r="M304" s="20"/>
      <c r="N304" s="20"/>
      <c r="O304" s="20"/>
      <c r="P304" s="20"/>
      <c r="Q304" s="20"/>
      <c r="R304" s="20"/>
      <c r="S304" s="20"/>
      <c r="T304" s="20"/>
    </row>
    <row r="305" spans="7:20" x14ac:dyDescent="0.25">
      <c r="G305" s="161"/>
      <c r="H305" s="23"/>
      <c r="I305" s="23"/>
      <c r="J305" s="20"/>
      <c r="K305" s="20"/>
      <c r="L305" s="20"/>
      <c r="M305" s="20"/>
      <c r="N305" s="20"/>
      <c r="O305" s="20"/>
      <c r="P305" s="20"/>
      <c r="Q305" s="20"/>
      <c r="R305" s="20"/>
      <c r="S305" s="20"/>
      <c r="T305" s="20"/>
    </row>
    <row r="306" spans="7:20" x14ac:dyDescent="0.25">
      <c r="G306" s="161"/>
      <c r="H306" s="23"/>
      <c r="I306" s="23"/>
      <c r="J306" s="20"/>
      <c r="K306" s="20"/>
      <c r="L306" s="20"/>
      <c r="M306" s="20"/>
      <c r="N306" s="20"/>
      <c r="O306" s="20"/>
      <c r="P306" s="20"/>
      <c r="Q306" s="20"/>
      <c r="R306" s="20"/>
      <c r="S306" s="20"/>
      <c r="T306" s="20"/>
    </row>
    <row r="307" spans="7:20" x14ac:dyDescent="0.25">
      <c r="G307" s="161"/>
      <c r="H307" s="23"/>
      <c r="I307" s="23"/>
      <c r="J307" s="20"/>
      <c r="K307" s="20"/>
      <c r="L307" s="20"/>
      <c r="M307" s="20"/>
      <c r="N307" s="20"/>
      <c r="O307" s="20"/>
      <c r="P307" s="20"/>
      <c r="Q307" s="20"/>
      <c r="R307" s="20"/>
      <c r="S307" s="20"/>
      <c r="T307" s="20"/>
    </row>
    <row r="308" spans="7:20" x14ac:dyDescent="0.25">
      <c r="G308" s="161"/>
      <c r="H308" s="23"/>
      <c r="I308" s="23"/>
      <c r="J308" s="20"/>
      <c r="K308" s="20"/>
      <c r="L308" s="20"/>
      <c r="M308" s="20"/>
      <c r="N308" s="20"/>
      <c r="O308" s="20"/>
      <c r="P308" s="20"/>
      <c r="Q308" s="20"/>
      <c r="R308" s="20"/>
      <c r="S308" s="20"/>
      <c r="T308" s="20"/>
    </row>
    <row r="309" spans="7:20" x14ac:dyDescent="0.25">
      <c r="G309" s="161"/>
      <c r="H309" s="23"/>
      <c r="I309" s="23"/>
      <c r="J309" s="20"/>
      <c r="K309" s="20"/>
      <c r="L309" s="20"/>
      <c r="M309" s="20"/>
      <c r="N309" s="20"/>
      <c r="O309" s="20"/>
      <c r="P309" s="20"/>
      <c r="Q309" s="20"/>
      <c r="R309" s="20"/>
      <c r="S309" s="20"/>
      <c r="T309" s="20"/>
    </row>
    <row r="310" spans="7:20" x14ac:dyDescent="0.25">
      <c r="G310" s="161"/>
      <c r="H310" s="23"/>
      <c r="I310" s="23"/>
      <c r="J310" s="20"/>
      <c r="K310" s="20"/>
      <c r="L310" s="20"/>
      <c r="M310" s="20"/>
      <c r="N310" s="20"/>
      <c r="O310" s="20"/>
      <c r="P310" s="20"/>
      <c r="Q310" s="20"/>
      <c r="R310" s="20"/>
      <c r="S310" s="20"/>
      <c r="T310" s="20"/>
    </row>
    <row r="311" spans="7:20" x14ac:dyDescent="0.25">
      <c r="G311" s="161"/>
      <c r="H311" s="23"/>
      <c r="I311" s="23"/>
      <c r="J311" s="20"/>
      <c r="K311" s="20"/>
      <c r="L311" s="20"/>
      <c r="M311" s="20"/>
      <c r="N311" s="20"/>
      <c r="O311" s="20"/>
      <c r="P311" s="20"/>
      <c r="Q311" s="20"/>
      <c r="R311" s="20"/>
      <c r="S311" s="20"/>
      <c r="T311" s="20"/>
    </row>
    <row r="312" spans="7:20" x14ac:dyDescent="0.25">
      <c r="G312" s="161"/>
      <c r="H312" s="23"/>
      <c r="I312" s="23"/>
      <c r="J312" s="20"/>
      <c r="K312" s="20"/>
      <c r="L312" s="20"/>
      <c r="M312" s="20"/>
      <c r="N312" s="20"/>
      <c r="O312" s="20"/>
      <c r="P312" s="20"/>
      <c r="Q312" s="20"/>
      <c r="R312" s="20"/>
      <c r="S312" s="20"/>
      <c r="T312" s="20"/>
    </row>
    <row r="313" spans="7:20" x14ac:dyDescent="0.25">
      <c r="G313" s="161"/>
      <c r="H313" s="23"/>
      <c r="I313" s="23"/>
      <c r="J313" s="20"/>
      <c r="K313" s="20"/>
      <c r="L313" s="20"/>
      <c r="M313" s="20"/>
      <c r="N313" s="20"/>
      <c r="O313" s="20"/>
      <c r="P313" s="20"/>
      <c r="Q313" s="20"/>
      <c r="R313" s="20"/>
      <c r="S313" s="20"/>
      <c r="T313" s="20"/>
    </row>
    <row r="314" spans="7:20" x14ac:dyDescent="0.25">
      <c r="G314" s="161"/>
      <c r="H314" s="23"/>
      <c r="I314" s="23"/>
      <c r="J314" s="20"/>
      <c r="K314" s="20"/>
      <c r="L314" s="20"/>
      <c r="M314" s="20"/>
      <c r="N314" s="20"/>
      <c r="O314" s="20"/>
      <c r="P314" s="20"/>
      <c r="Q314" s="20"/>
      <c r="R314" s="20"/>
      <c r="S314" s="20"/>
      <c r="T314" s="20"/>
    </row>
    <row r="315" spans="7:20" x14ac:dyDescent="0.25">
      <c r="G315" s="161"/>
      <c r="H315" s="23"/>
      <c r="I315" s="23"/>
      <c r="J315" s="20"/>
      <c r="K315" s="20"/>
      <c r="L315" s="20"/>
      <c r="M315" s="20"/>
      <c r="N315" s="20"/>
      <c r="O315" s="20"/>
      <c r="P315" s="20"/>
      <c r="Q315" s="20"/>
      <c r="R315" s="20"/>
      <c r="S315" s="20"/>
      <c r="T315" s="20"/>
    </row>
    <row r="316" spans="7:20" x14ac:dyDescent="0.25">
      <c r="G316" s="161"/>
      <c r="H316" s="23"/>
      <c r="I316" s="23"/>
      <c r="J316" s="20"/>
      <c r="K316" s="20"/>
      <c r="L316" s="20"/>
      <c r="M316" s="20"/>
      <c r="N316" s="20"/>
      <c r="O316" s="20"/>
      <c r="P316" s="20"/>
      <c r="Q316" s="20"/>
      <c r="R316" s="20"/>
      <c r="S316" s="20"/>
      <c r="T316" s="20"/>
    </row>
    <row r="317" spans="7:20" x14ac:dyDescent="0.25">
      <c r="G317" s="161"/>
      <c r="H317" s="23"/>
      <c r="I317" s="23"/>
      <c r="J317" s="20"/>
      <c r="K317" s="20"/>
      <c r="L317" s="20"/>
      <c r="M317" s="20"/>
      <c r="N317" s="20"/>
      <c r="O317" s="20"/>
      <c r="P317" s="20"/>
      <c r="Q317" s="20"/>
      <c r="R317" s="20"/>
      <c r="S317" s="20"/>
      <c r="T317" s="20"/>
    </row>
    <row r="318" spans="7:20" x14ac:dyDescent="0.25">
      <c r="G318" s="161"/>
      <c r="H318" s="23"/>
      <c r="I318" s="23"/>
      <c r="J318" s="20"/>
      <c r="K318" s="20"/>
      <c r="L318" s="20"/>
      <c r="M318" s="20"/>
      <c r="N318" s="20"/>
      <c r="O318" s="20"/>
      <c r="P318" s="20"/>
      <c r="Q318" s="20"/>
      <c r="R318" s="20"/>
      <c r="S318" s="20"/>
      <c r="T318" s="20"/>
    </row>
    <row r="319" spans="7:20" x14ac:dyDescent="0.25">
      <c r="G319" s="161"/>
      <c r="H319" s="23"/>
      <c r="I319" s="23"/>
      <c r="J319" s="20"/>
      <c r="K319" s="20"/>
      <c r="L319" s="20"/>
      <c r="M319" s="20"/>
      <c r="N319" s="20"/>
      <c r="O319" s="20"/>
      <c r="P319" s="20"/>
      <c r="Q319" s="20"/>
      <c r="R319" s="20"/>
      <c r="S319" s="20"/>
      <c r="T319" s="20"/>
    </row>
    <row r="320" spans="7:20" x14ac:dyDescent="0.25">
      <c r="G320" s="161"/>
      <c r="H320" s="23"/>
      <c r="I320" s="23"/>
      <c r="J320" s="20"/>
      <c r="K320" s="20"/>
      <c r="L320" s="20"/>
      <c r="M320" s="20"/>
      <c r="N320" s="20"/>
      <c r="O320" s="20"/>
      <c r="P320" s="20"/>
      <c r="Q320" s="20"/>
      <c r="R320" s="20"/>
      <c r="S320" s="20"/>
      <c r="T320" s="20"/>
    </row>
    <row r="321" spans="7:20" x14ac:dyDescent="0.25">
      <c r="G321" s="161"/>
      <c r="H321" s="23"/>
      <c r="I321" s="23"/>
      <c r="J321" s="20"/>
      <c r="K321" s="20"/>
      <c r="L321" s="20"/>
      <c r="M321" s="20"/>
      <c r="N321" s="20"/>
      <c r="O321" s="20"/>
      <c r="P321" s="20"/>
      <c r="Q321" s="20"/>
      <c r="R321" s="20"/>
      <c r="S321" s="20"/>
      <c r="T321" s="20"/>
    </row>
    <row r="322" spans="7:20" x14ac:dyDescent="0.25">
      <c r="G322" s="161"/>
      <c r="H322" s="23"/>
      <c r="I322" s="23"/>
      <c r="J322" s="20"/>
      <c r="K322" s="20"/>
      <c r="L322" s="20"/>
      <c r="M322" s="20"/>
      <c r="N322" s="20"/>
      <c r="O322" s="20"/>
      <c r="P322" s="20"/>
      <c r="Q322" s="20"/>
      <c r="R322" s="20"/>
      <c r="S322" s="20"/>
      <c r="T322" s="20"/>
    </row>
    <row r="323" spans="7:20" x14ac:dyDescent="0.25">
      <c r="G323" s="161"/>
      <c r="H323" s="23"/>
      <c r="I323" s="23"/>
      <c r="J323" s="20"/>
      <c r="K323" s="20"/>
      <c r="L323" s="20"/>
      <c r="M323" s="20"/>
      <c r="N323" s="20"/>
      <c r="O323" s="20"/>
      <c r="P323" s="20"/>
      <c r="Q323" s="20"/>
      <c r="R323" s="20"/>
      <c r="S323" s="20"/>
      <c r="T323" s="20"/>
    </row>
    <row r="324" spans="7:20" x14ac:dyDescent="0.25">
      <c r="G324" s="161"/>
      <c r="H324" s="23"/>
      <c r="I324" s="23"/>
      <c r="J324" s="20"/>
      <c r="K324" s="20"/>
      <c r="L324" s="20"/>
      <c r="M324" s="20"/>
      <c r="N324" s="20"/>
      <c r="O324" s="20"/>
      <c r="P324" s="20"/>
      <c r="Q324" s="20"/>
      <c r="R324" s="20"/>
      <c r="S324" s="20"/>
      <c r="T324" s="20"/>
    </row>
    <row r="325" spans="7:20" x14ac:dyDescent="0.25">
      <c r="G325" s="161"/>
      <c r="H325" s="23"/>
      <c r="I325" s="23"/>
      <c r="J325" s="20"/>
      <c r="K325" s="20"/>
      <c r="L325" s="20"/>
      <c r="M325" s="20"/>
      <c r="N325" s="20"/>
      <c r="O325" s="20"/>
      <c r="P325" s="20"/>
      <c r="Q325" s="20"/>
      <c r="R325" s="20"/>
      <c r="S325" s="20"/>
      <c r="T325" s="20"/>
    </row>
    <row r="326" spans="7:20" x14ac:dyDescent="0.25">
      <c r="G326" s="161"/>
      <c r="H326" s="23"/>
      <c r="I326" s="23"/>
      <c r="J326" s="20"/>
      <c r="K326" s="20"/>
      <c r="L326" s="20"/>
      <c r="M326" s="20"/>
      <c r="N326" s="20"/>
      <c r="O326" s="20"/>
      <c r="P326" s="20"/>
      <c r="Q326" s="20"/>
      <c r="R326" s="20"/>
      <c r="S326" s="20"/>
      <c r="T326" s="20"/>
    </row>
    <row r="327" spans="7:20" x14ac:dyDescent="0.25">
      <c r="G327" s="161"/>
      <c r="H327" s="23"/>
      <c r="I327" s="23"/>
      <c r="J327" s="20"/>
      <c r="K327" s="20"/>
      <c r="L327" s="20"/>
      <c r="M327" s="20"/>
      <c r="N327" s="20"/>
      <c r="O327" s="20"/>
      <c r="P327" s="20"/>
      <c r="Q327" s="20"/>
      <c r="R327" s="20"/>
      <c r="S327" s="20"/>
      <c r="T327" s="20"/>
    </row>
    <row r="328" spans="7:20" x14ac:dyDescent="0.25">
      <c r="G328" s="161"/>
      <c r="H328" s="23"/>
      <c r="I328" s="23"/>
      <c r="J328" s="20"/>
      <c r="K328" s="20"/>
      <c r="L328" s="20"/>
      <c r="M328" s="20"/>
      <c r="N328" s="20"/>
      <c r="O328" s="20"/>
      <c r="P328" s="20"/>
      <c r="Q328" s="20"/>
      <c r="R328" s="20"/>
      <c r="S328" s="20"/>
      <c r="T328" s="20"/>
    </row>
    <row r="329" spans="7:20" x14ac:dyDescent="0.25">
      <c r="G329" s="161"/>
      <c r="H329" s="23"/>
      <c r="I329" s="23"/>
      <c r="J329" s="20"/>
      <c r="K329" s="20"/>
      <c r="L329" s="20"/>
      <c r="M329" s="20"/>
      <c r="N329" s="20"/>
      <c r="O329" s="20"/>
      <c r="P329" s="20"/>
      <c r="Q329" s="20"/>
      <c r="R329" s="20"/>
      <c r="S329" s="20"/>
      <c r="T329" s="20"/>
    </row>
    <row r="330" spans="7:20" x14ac:dyDescent="0.25">
      <c r="G330" s="161"/>
      <c r="H330" s="23"/>
      <c r="I330" s="23"/>
      <c r="J330" s="20"/>
      <c r="K330" s="20"/>
      <c r="L330" s="20"/>
      <c r="M330" s="20"/>
      <c r="N330" s="20"/>
      <c r="O330" s="20"/>
      <c r="P330" s="20"/>
      <c r="Q330" s="20"/>
      <c r="R330" s="20"/>
      <c r="S330" s="20"/>
      <c r="T330" s="20"/>
    </row>
    <row r="331" spans="7:20" x14ac:dyDescent="0.25">
      <c r="G331" s="161"/>
      <c r="H331" s="23"/>
      <c r="I331" s="23"/>
      <c r="J331" s="20"/>
      <c r="K331" s="20"/>
      <c r="L331" s="20"/>
      <c r="M331" s="20"/>
      <c r="N331" s="20"/>
      <c r="O331" s="20"/>
      <c r="P331" s="20"/>
      <c r="Q331" s="20"/>
      <c r="R331" s="20"/>
      <c r="S331" s="20"/>
      <c r="T331" s="20"/>
    </row>
    <row r="332" spans="7:20" x14ac:dyDescent="0.25">
      <c r="G332" s="161"/>
      <c r="H332" s="23"/>
      <c r="I332" s="23"/>
      <c r="J332" s="20"/>
      <c r="K332" s="20"/>
      <c r="L332" s="20"/>
      <c r="M332" s="20"/>
      <c r="N332" s="20"/>
      <c r="O332" s="20"/>
      <c r="P332" s="20"/>
      <c r="Q332" s="20"/>
      <c r="R332" s="20"/>
      <c r="S332" s="20"/>
      <c r="T332" s="20"/>
    </row>
    <row r="333" spans="7:20" x14ac:dyDescent="0.25">
      <c r="G333" s="161"/>
      <c r="H333" s="23"/>
      <c r="I333" s="23"/>
      <c r="J333" s="20"/>
      <c r="K333" s="20"/>
      <c r="L333" s="20"/>
      <c r="M333" s="20"/>
      <c r="N333" s="20"/>
      <c r="O333" s="20"/>
      <c r="P333" s="20"/>
      <c r="Q333" s="20"/>
      <c r="R333" s="20"/>
      <c r="S333" s="20"/>
      <c r="T333" s="20"/>
    </row>
    <row r="334" spans="7:20" x14ac:dyDescent="0.25">
      <c r="G334" s="161"/>
      <c r="H334" s="23"/>
      <c r="I334" s="23"/>
      <c r="J334" s="20"/>
      <c r="K334" s="20"/>
      <c r="L334" s="20"/>
      <c r="M334" s="20"/>
      <c r="N334" s="20"/>
      <c r="O334" s="20"/>
      <c r="P334" s="20"/>
      <c r="Q334" s="20"/>
      <c r="R334" s="20"/>
      <c r="S334" s="20"/>
      <c r="T334" s="20"/>
    </row>
    <row r="335" spans="7:20" x14ac:dyDescent="0.25">
      <c r="G335" s="161"/>
      <c r="H335" s="23"/>
      <c r="I335" s="23"/>
      <c r="J335" s="20"/>
      <c r="K335" s="20"/>
      <c r="L335" s="20"/>
      <c r="M335" s="20"/>
      <c r="N335" s="20"/>
      <c r="O335" s="20"/>
      <c r="P335" s="20"/>
      <c r="Q335" s="20"/>
      <c r="R335" s="20"/>
      <c r="S335" s="20"/>
      <c r="T335" s="20"/>
    </row>
    <row r="336" spans="7:20" x14ac:dyDescent="0.25">
      <c r="G336" s="161"/>
      <c r="H336" s="23"/>
      <c r="I336" s="23"/>
      <c r="J336" s="20"/>
      <c r="K336" s="20"/>
      <c r="L336" s="20"/>
      <c r="M336" s="20"/>
      <c r="N336" s="20"/>
      <c r="O336" s="20"/>
      <c r="P336" s="20"/>
      <c r="Q336" s="20"/>
      <c r="R336" s="20"/>
      <c r="S336" s="20"/>
      <c r="T336" s="20"/>
    </row>
    <row r="337" spans="7:20" x14ac:dyDescent="0.25">
      <c r="G337" s="161"/>
      <c r="H337" s="23"/>
      <c r="I337" s="23"/>
      <c r="J337" s="20"/>
      <c r="K337" s="20"/>
      <c r="L337" s="20"/>
      <c r="M337" s="20"/>
      <c r="N337" s="20"/>
      <c r="O337" s="20"/>
      <c r="P337" s="20"/>
      <c r="Q337" s="20"/>
      <c r="R337" s="20"/>
      <c r="S337" s="20"/>
      <c r="T337" s="20"/>
    </row>
    <row r="338" spans="7:20" x14ac:dyDescent="0.25">
      <c r="G338" s="161"/>
      <c r="H338" s="23"/>
      <c r="I338" s="23"/>
      <c r="J338" s="20"/>
      <c r="K338" s="20"/>
      <c r="L338" s="20"/>
      <c r="M338" s="20"/>
      <c r="N338" s="20"/>
      <c r="O338" s="20"/>
      <c r="P338" s="20"/>
      <c r="Q338" s="20"/>
      <c r="R338" s="20"/>
      <c r="S338" s="20"/>
      <c r="T338" s="20"/>
    </row>
    <row r="339" spans="7:20" x14ac:dyDescent="0.25">
      <c r="G339" s="161"/>
      <c r="H339" s="23"/>
      <c r="I339" s="23"/>
      <c r="J339" s="20"/>
      <c r="K339" s="20"/>
      <c r="L339" s="20"/>
      <c r="M339" s="20"/>
      <c r="N339" s="20"/>
      <c r="O339" s="20"/>
      <c r="P339" s="20"/>
      <c r="Q339" s="20"/>
      <c r="R339" s="20"/>
      <c r="S339" s="20"/>
      <c r="T339" s="20"/>
    </row>
    <row r="340" spans="7:20" x14ac:dyDescent="0.25">
      <c r="G340" s="161"/>
      <c r="H340" s="23"/>
      <c r="I340" s="23"/>
      <c r="J340" s="20"/>
      <c r="K340" s="20"/>
      <c r="L340" s="20"/>
      <c r="M340" s="20"/>
      <c r="N340" s="20"/>
      <c r="O340" s="20"/>
      <c r="P340" s="20"/>
      <c r="Q340" s="20"/>
      <c r="R340" s="20"/>
      <c r="S340" s="20"/>
      <c r="T340" s="20"/>
    </row>
    <row r="341" spans="7:20" x14ac:dyDescent="0.25">
      <c r="G341" s="161"/>
      <c r="H341" s="23"/>
      <c r="I341" s="23"/>
      <c r="J341" s="20"/>
      <c r="K341" s="20"/>
      <c r="L341" s="20"/>
      <c r="M341" s="20"/>
      <c r="N341" s="20"/>
      <c r="O341" s="20"/>
      <c r="P341" s="20"/>
      <c r="Q341" s="20"/>
      <c r="R341" s="20"/>
      <c r="S341" s="20"/>
      <c r="T341" s="20"/>
    </row>
    <row r="342" spans="7:20" x14ac:dyDescent="0.25">
      <c r="G342" s="161"/>
      <c r="H342" s="23"/>
      <c r="I342" s="23"/>
      <c r="J342" s="20"/>
      <c r="K342" s="20"/>
      <c r="L342" s="20"/>
      <c r="M342" s="20"/>
      <c r="N342" s="20"/>
      <c r="O342" s="20"/>
      <c r="P342" s="20"/>
      <c r="Q342" s="20"/>
      <c r="R342" s="20"/>
      <c r="S342" s="20"/>
      <c r="T342" s="20"/>
    </row>
    <row r="343" spans="7:20" x14ac:dyDescent="0.25">
      <c r="G343" s="161"/>
      <c r="H343" s="23"/>
      <c r="I343" s="23"/>
      <c r="J343" s="20"/>
      <c r="K343" s="20"/>
      <c r="L343" s="20"/>
      <c r="M343" s="20"/>
      <c r="N343" s="20"/>
      <c r="O343" s="20"/>
      <c r="P343" s="20"/>
      <c r="Q343" s="20"/>
      <c r="R343" s="20"/>
      <c r="S343" s="20"/>
      <c r="T343" s="20"/>
    </row>
    <row r="344" spans="7:20" x14ac:dyDescent="0.25">
      <c r="G344" s="161"/>
      <c r="H344" s="23"/>
      <c r="I344" s="23"/>
      <c r="J344" s="20"/>
      <c r="K344" s="20"/>
      <c r="L344" s="20"/>
      <c r="M344" s="20"/>
      <c r="N344" s="20"/>
      <c r="O344" s="20"/>
      <c r="P344" s="20"/>
      <c r="Q344" s="20"/>
      <c r="R344" s="20"/>
      <c r="S344" s="20"/>
      <c r="T344" s="20"/>
    </row>
    <row r="345" spans="7:20" x14ac:dyDescent="0.25">
      <c r="G345" s="161"/>
      <c r="H345" s="23"/>
      <c r="I345" s="23"/>
      <c r="J345" s="20"/>
      <c r="K345" s="20"/>
      <c r="L345" s="20"/>
      <c r="M345" s="20"/>
      <c r="N345" s="20"/>
      <c r="O345" s="20"/>
      <c r="P345" s="20"/>
      <c r="Q345" s="20"/>
      <c r="R345" s="20"/>
      <c r="S345" s="20"/>
      <c r="T345" s="20"/>
    </row>
    <row r="346" spans="7:20" x14ac:dyDescent="0.25">
      <c r="G346" s="161"/>
      <c r="H346" s="23"/>
      <c r="I346" s="23"/>
      <c r="J346" s="20"/>
      <c r="K346" s="20"/>
      <c r="L346" s="20"/>
      <c r="M346" s="20"/>
      <c r="N346" s="20"/>
      <c r="O346" s="20"/>
      <c r="P346" s="20"/>
      <c r="Q346" s="20"/>
      <c r="R346" s="20"/>
      <c r="S346" s="20"/>
      <c r="T346" s="20"/>
    </row>
    <row r="347" spans="7:20" x14ac:dyDescent="0.25">
      <c r="G347" s="161"/>
      <c r="H347" s="23"/>
      <c r="I347" s="23"/>
      <c r="J347" s="20"/>
      <c r="K347" s="20"/>
      <c r="L347" s="20"/>
      <c r="M347" s="20"/>
      <c r="N347" s="20"/>
      <c r="O347" s="20"/>
      <c r="P347" s="20"/>
      <c r="Q347" s="20"/>
      <c r="R347" s="20"/>
      <c r="S347" s="20"/>
      <c r="T347" s="20"/>
    </row>
    <row r="348" spans="7:20" x14ac:dyDescent="0.25">
      <c r="G348" s="161"/>
      <c r="H348" s="23"/>
      <c r="I348" s="23"/>
      <c r="J348" s="20"/>
      <c r="K348" s="20"/>
      <c r="L348" s="20"/>
      <c r="M348" s="20"/>
      <c r="N348" s="20"/>
      <c r="O348" s="20"/>
      <c r="P348" s="20"/>
      <c r="Q348" s="20"/>
      <c r="R348" s="20"/>
      <c r="S348" s="20"/>
      <c r="T348" s="20"/>
    </row>
    <row r="349" spans="7:20" x14ac:dyDescent="0.25">
      <c r="G349" s="161"/>
      <c r="H349" s="23"/>
      <c r="I349" s="23"/>
      <c r="J349" s="20"/>
      <c r="K349" s="20"/>
      <c r="L349" s="20"/>
      <c r="M349" s="20"/>
      <c r="N349" s="20"/>
      <c r="O349" s="20"/>
      <c r="P349" s="20"/>
      <c r="Q349" s="20"/>
      <c r="R349" s="20"/>
      <c r="S349" s="20"/>
      <c r="T349" s="20"/>
    </row>
    <row r="350" spans="7:20" x14ac:dyDescent="0.25">
      <c r="G350" s="161"/>
      <c r="H350" s="23"/>
      <c r="I350" s="23"/>
      <c r="J350" s="20"/>
      <c r="K350" s="20"/>
      <c r="L350" s="20"/>
      <c r="M350" s="20"/>
      <c r="N350" s="20"/>
      <c r="O350" s="20"/>
      <c r="P350" s="20"/>
      <c r="Q350" s="20"/>
      <c r="R350" s="20"/>
      <c r="S350" s="20"/>
      <c r="T350" s="20"/>
    </row>
    <row r="351" spans="7:20" x14ac:dyDescent="0.25">
      <c r="G351" s="161"/>
      <c r="H351" s="23"/>
      <c r="I351" s="23"/>
      <c r="J351" s="20"/>
      <c r="K351" s="20"/>
      <c r="L351" s="20"/>
      <c r="M351" s="20"/>
      <c r="N351" s="20"/>
      <c r="O351" s="20"/>
      <c r="P351" s="20"/>
      <c r="Q351" s="20"/>
      <c r="R351" s="20"/>
      <c r="S351" s="20"/>
      <c r="T351" s="20"/>
    </row>
    <row r="352" spans="7:20" x14ac:dyDescent="0.25">
      <c r="G352" s="161"/>
      <c r="H352" s="23"/>
      <c r="I352" s="23"/>
      <c r="J352" s="20"/>
      <c r="K352" s="20"/>
      <c r="L352" s="20"/>
      <c r="M352" s="20"/>
      <c r="N352" s="20"/>
      <c r="O352" s="20"/>
      <c r="P352" s="20"/>
      <c r="Q352" s="20"/>
      <c r="R352" s="20"/>
      <c r="S352" s="20"/>
      <c r="T352" s="20"/>
    </row>
    <row r="353" spans="7:20" x14ac:dyDescent="0.25">
      <c r="G353" s="161"/>
      <c r="H353" s="23"/>
      <c r="I353" s="23"/>
      <c r="J353" s="20"/>
      <c r="K353" s="20"/>
      <c r="L353" s="20"/>
      <c r="M353" s="20"/>
      <c r="N353" s="20"/>
      <c r="O353" s="20"/>
      <c r="P353" s="20"/>
      <c r="Q353" s="20"/>
      <c r="R353" s="20"/>
      <c r="S353" s="20"/>
      <c r="T353" s="20"/>
    </row>
    <row r="354" spans="7:20" x14ac:dyDescent="0.25">
      <c r="G354" s="161"/>
      <c r="H354" s="23"/>
      <c r="I354" s="23"/>
      <c r="J354" s="20"/>
      <c r="K354" s="20"/>
      <c r="L354" s="20"/>
      <c r="M354" s="20"/>
      <c r="N354" s="20"/>
      <c r="O354" s="20"/>
      <c r="P354" s="20"/>
      <c r="Q354" s="20"/>
      <c r="R354" s="20"/>
      <c r="S354" s="20"/>
      <c r="T354" s="20"/>
    </row>
    <row r="355" spans="7:20" x14ac:dyDescent="0.25">
      <c r="G355" s="161"/>
      <c r="H355" s="23"/>
      <c r="I355" s="23"/>
      <c r="J355" s="20"/>
      <c r="K355" s="20"/>
      <c r="L355" s="20"/>
      <c r="M355" s="20"/>
      <c r="N355" s="20"/>
      <c r="O355" s="20"/>
      <c r="P355" s="20"/>
      <c r="Q355" s="20"/>
      <c r="R355" s="20"/>
      <c r="S355" s="20"/>
      <c r="T355" s="20"/>
    </row>
    <row r="356" spans="7:20" x14ac:dyDescent="0.25">
      <c r="G356" s="161"/>
      <c r="H356" s="23"/>
      <c r="I356" s="23"/>
      <c r="J356" s="20"/>
      <c r="K356" s="20"/>
      <c r="L356" s="20"/>
      <c r="M356" s="20"/>
      <c r="N356" s="20"/>
      <c r="O356" s="20"/>
      <c r="P356" s="20"/>
      <c r="Q356" s="20"/>
      <c r="R356" s="20"/>
      <c r="S356" s="20"/>
      <c r="T356" s="20"/>
    </row>
    <row r="357" spans="7:20" x14ac:dyDescent="0.25">
      <c r="G357" s="161"/>
      <c r="H357" s="23"/>
      <c r="I357" s="23"/>
      <c r="J357" s="20"/>
      <c r="K357" s="20"/>
      <c r="L357" s="20"/>
      <c r="M357" s="20"/>
      <c r="N357" s="20"/>
      <c r="O357" s="20"/>
      <c r="P357" s="20"/>
      <c r="Q357" s="20"/>
      <c r="R357" s="20"/>
      <c r="S357" s="20"/>
      <c r="T357" s="20"/>
    </row>
    <row r="358" spans="7:20" x14ac:dyDescent="0.25">
      <c r="G358" s="161"/>
      <c r="H358" s="23"/>
      <c r="I358" s="23"/>
      <c r="J358" s="20"/>
      <c r="K358" s="20"/>
      <c r="L358" s="20"/>
      <c r="M358" s="20"/>
      <c r="N358" s="20"/>
      <c r="O358" s="20"/>
      <c r="P358" s="20"/>
      <c r="Q358" s="20"/>
      <c r="R358" s="20"/>
      <c r="S358" s="20"/>
      <c r="T358" s="20"/>
    </row>
    <row r="359" spans="7:20" x14ac:dyDescent="0.25">
      <c r="G359" s="161"/>
      <c r="H359" s="23"/>
      <c r="I359" s="23"/>
      <c r="J359" s="20"/>
      <c r="K359" s="20"/>
      <c r="L359" s="20"/>
      <c r="M359" s="20"/>
      <c r="N359" s="20"/>
      <c r="O359" s="20"/>
      <c r="P359" s="20"/>
      <c r="Q359" s="20"/>
      <c r="R359" s="20"/>
      <c r="S359" s="20"/>
      <c r="T359" s="20"/>
    </row>
    <row r="360" spans="7:20" x14ac:dyDescent="0.25">
      <c r="G360" s="161"/>
      <c r="H360" s="23"/>
      <c r="I360" s="23"/>
      <c r="J360" s="20"/>
      <c r="K360" s="20"/>
      <c r="L360" s="20"/>
      <c r="M360" s="20"/>
      <c r="N360" s="20"/>
      <c r="O360" s="20"/>
      <c r="P360" s="20"/>
      <c r="Q360" s="20"/>
      <c r="R360" s="20"/>
      <c r="S360" s="20"/>
      <c r="T360" s="20"/>
    </row>
    <row r="361" spans="7:20" x14ac:dyDescent="0.25">
      <c r="G361" s="161"/>
      <c r="H361" s="23"/>
      <c r="I361" s="23"/>
      <c r="J361" s="20"/>
      <c r="K361" s="20"/>
      <c r="L361" s="20"/>
      <c r="M361" s="20"/>
      <c r="N361" s="20"/>
      <c r="O361" s="20"/>
      <c r="P361" s="20"/>
      <c r="Q361" s="20"/>
      <c r="R361" s="20"/>
      <c r="S361" s="20"/>
      <c r="T361" s="20"/>
    </row>
    <row r="362" spans="7:20" x14ac:dyDescent="0.25">
      <c r="G362" s="161"/>
      <c r="H362" s="23"/>
      <c r="I362" s="23"/>
      <c r="J362" s="20"/>
      <c r="K362" s="20"/>
      <c r="L362" s="20"/>
      <c r="M362" s="20"/>
      <c r="N362" s="20"/>
      <c r="O362" s="20"/>
      <c r="P362" s="20"/>
      <c r="Q362" s="20"/>
      <c r="R362" s="20"/>
      <c r="S362" s="20"/>
      <c r="T362" s="20"/>
    </row>
    <row r="363" spans="7:20" x14ac:dyDescent="0.25">
      <c r="G363" s="161"/>
      <c r="H363" s="23"/>
      <c r="I363" s="23"/>
      <c r="J363" s="20"/>
      <c r="K363" s="20"/>
      <c r="L363" s="20"/>
      <c r="M363" s="20"/>
      <c r="N363" s="20"/>
      <c r="O363" s="20"/>
      <c r="P363" s="20"/>
      <c r="Q363" s="20"/>
      <c r="R363" s="20"/>
      <c r="S363" s="20"/>
      <c r="T363" s="20"/>
    </row>
    <row r="364" spans="7:20" x14ac:dyDescent="0.25">
      <c r="G364" s="161"/>
      <c r="H364" s="23"/>
      <c r="I364" s="23"/>
      <c r="J364" s="20"/>
      <c r="K364" s="20"/>
      <c r="L364" s="20"/>
      <c r="M364" s="20"/>
      <c r="N364" s="20"/>
      <c r="O364" s="20"/>
      <c r="P364" s="20"/>
      <c r="Q364" s="20"/>
      <c r="R364" s="20"/>
      <c r="S364" s="20"/>
      <c r="T364" s="20"/>
    </row>
    <row r="365" spans="7:20" x14ac:dyDescent="0.25">
      <c r="G365" s="161"/>
      <c r="H365" s="23"/>
      <c r="I365" s="23"/>
      <c r="J365" s="20"/>
      <c r="K365" s="20"/>
      <c r="L365" s="20"/>
      <c r="M365" s="20"/>
      <c r="N365" s="20"/>
      <c r="O365" s="20"/>
      <c r="P365" s="20"/>
      <c r="Q365" s="20"/>
      <c r="R365" s="20"/>
      <c r="S365" s="20"/>
      <c r="T365" s="20"/>
    </row>
    <row r="366" spans="7:20" x14ac:dyDescent="0.25">
      <c r="G366" s="161"/>
      <c r="H366" s="23"/>
      <c r="I366" s="23"/>
      <c r="J366" s="20"/>
      <c r="K366" s="20"/>
      <c r="L366" s="20"/>
      <c r="M366" s="20"/>
      <c r="N366" s="20"/>
      <c r="O366" s="20"/>
      <c r="P366" s="20"/>
      <c r="Q366" s="20"/>
      <c r="R366" s="20"/>
      <c r="S366" s="20"/>
      <c r="T366" s="20"/>
    </row>
    <row r="367" spans="7:20" x14ac:dyDescent="0.25">
      <c r="G367" s="161"/>
      <c r="H367" s="23"/>
      <c r="I367" s="23"/>
      <c r="J367" s="20"/>
      <c r="K367" s="20"/>
      <c r="L367" s="20"/>
      <c r="M367" s="20"/>
      <c r="N367" s="20"/>
      <c r="O367" s="20"/>
      <c r="P367" s="20"/>
      <c r="Q367" s="20"/>
      <c r="R367" s="20"/>
      <c r="S367" s="20"/>
      <c r="T367" s="20"/>
    </row>
    <row r="368" spans="7:20" x14ac:dyDescent="0.25">
      <c r="G368" s="161"/>
      <c r="H368" s="23"/>
      <c r="I368" s="23"/>
      <c r="J368" s="20"/>
      <c r="K368" s="20"/>
      <c r="L368" s="20"/>
      <c r="M368" s="20"/>
      <c r="N368" s="20"/>
      <c r="O368" s="20"/>
      <c r="P368" s="20"/>
      <c r="Q368" s="20"/>
      <c r="R368" s="20"/>
      <c r="S368" s="20"/>
      <c r="T368" s="20"/>
    </row>
    <row r="369" spans="7:20" x14ac:dyDescent="0.25">
      <c r="G369" s="161"/>
      <c r="H369" s="23"/>
      <c r="I369" s="23"/>
      <c r="J369" s="20"/>
      <c r="K369" s="20"/>
      <c r="L369" s="20"/>
      <c r="M369" s="20"/>
      <c r="N369" s="20"/>
      <c r="O369" s="20"/>
      <c r="P369" s="20"/>
      <c r="Q369" s="20"/>
      <c r="R369" s="20"/>
      <c r="S369" s="20"/>
      <c r="T369" s="20"/>
    </row>
    <row r="370" spans="7:20" x14ac:dyDescent="0.25">
      <c r="G370" s="161"/>
      <c r="H370" s="23"/>
      <c r="I370" s="23"/>
      <c r="J370" s="20"/>
      <c r="K370" s="20"/>
      <c r="L370" s="20"/>
      <c r="M370" s="20"/>
      <c r="N370" s="20"/>
      <c r="O370" s="20"/>
      <c r="P370" s="20"/>
      <c r="Q370" s="20"/>
      <c r="R370" s="20"/>
      <c r="S370" s="20"/>
      <c r="T370" s="20"/>
    </row>
    <row r="371" spans="7:20" x14ac:dyDescent="0.25">
      <c r="G371" s="161"/>
      <c r="H371" s="23"/>
      <c r="I371" s="23"/>
      <c r="J371" s="20"/>
      <c r="K371" s="20"/>
      <c r="L371" s="20"/>
      <c r="M371" s="20"/>
      <c r="N371" s="20"/>
      <c r="O371" s="20"/>
      <c r="P371" s="20"/>
      <c r="Q371" s="20"/>
      <c r="R371" s="20"/>
      <c r="S371" s="20"/>
      <c r="T371" s="20"/>
    </row>
    <row r="372" spans="7:20" x14ac:dyDescent="0.25">
      <c r="G372" s="161"/>
      <c r="H372" s="23"/>
      <c r="I372" s="23"/>
      <c r="J372" s="20"/>
      <c r="K372" s="20"/>
      <c r="L372" s="20"/>
      <c r="M372" s="20"/>
      <c r="N372" s="20"/>
      <c r="O372" s="20"/>
      <c r="P372" s="20"/>
      <c r="Q372" s="20"/>
      <c r="R372" s="20"/>
      <c r="S372" s="20"/>
      <c r="T372" s="20"/>
    </row>
    <row r="373" spans="7:20" x14ac:dyDescent="0.25">
      <c r="G373" s="161"/>
      <c r="H373" s="23"/>
      <c r="I373" s="23"/>
      <c r="J373" s="20"/>
      <c r="K373" s="20"/>
      <c r="L373" s="20"/>
      <c r="M373" s="20"/>
      <c r="N373" s="20"/>
      <c r="O373" s="20"/>
      <c r="P373" s="20"/>
      <c r="Q373" s="20"/>
      <c r="R373" s="20"/>
      <c r="S373" s="20"/>
      <c r="T373" s="20"/>
    </row>
    <row r="374" spans="7:20" x14ac:dyDescent="0.25">
      <c r="G374" s="161"/>
      <c r="H374" s="23"/>
      <c r="I374" s="23"/>
      <c r="J374" s="20"/>
      <c r="K374" s="20"/>
      <c r="L374" s="20"/>
      <c r="M374" s="20"/>
      <c r="N374" s="20"/>
      <c r="O374" s="20"/>
      <c r="P374" s="20"/>
      <c r="Q374" s="20"/>
      <c r="R374" s="20"/>
      <c r="S374" s="20"/>
      <c r="T374" s="20"/>
    </row>
    <row r="375" spans="7:20" x14ac:dyDescent="0.25">
      <c r="G375" s="161"/>
      <c r="H375" s="23"/>
      <c r="I375" s="23"/>
      <c r="J375" s="20"/>
      <c r="K375" s="20"/>
      <c r="L375" s="20"/>
      <c r="M375" s="20"/>
      <c r="N375" s="20"/>
      <c r="O375" s="20"/>
      <c r="P375" s="20"/>
      <c r="Q375" s="20"/>
      <c r="R375" s="20"/>
      <c r="S375" s="20"/>
      <c r="T375" s="20"/>
    </row>
    <row r="376" spans="7:20" x14ac:dyDescent="0.25">
      <c r="G376" s="161"/>
      <c r="H376" s="23"/>
      <c r="I376" s="23"/>
      <c r="J376" s="20"/>
      <c r="K376" s="20"/>
      <c r="L376" s="20"/>
      <c r="M376" s="20"/>
      <c r="N376" s="20"/>
      <c r="O376" s="20"/>
      <c r="P376" s="20"/>
      <c r="Q376" s="20"/>
      <c r="R376" s="20"/>
      <c r="S376" s="20"/>
      <c r="T376" s="20"/>
    </row>
    <row r="377" spans="7:20" x14ac:dyDescent="0.25">
      <c r="G377" s="161"/>
      <c r="H377" s="23"/>
      <c r="I377" s="23"/>
      <c r="J377" s="20"/>
      <c r="K377" s="20"/>
      <c r="L377" s="20"/>
      <c r="M377" s="20"/>
      <c r="N377" s="20"/>
      <c r="O377" s="20"/>
      <c r="P377" s="20"/>
      <c r="Q377" s="20"/>
      <c r="R377" s="20"/>
      <c r="S377" s="20"/>
      <c r="T377" s="20"/>
    </row>
    <row r="378" spans="7:20" x14ac:dyDescent="0.25">
      <c r="G378" s="161"/>
      <c r="H378" s="23"/>
      <c r="I378" s="23"/>
      <c r="J378" s="20"/>
      <c r="K378" s="20"/>
      <c r="L378" s="20"/>
      <c r="M378" s="20"/>
      <c r="N378" s="20"/>
      <c r="O378" s="20"/>
      <c r="P378" s="20"/>
      <c r="Q378" s="20"/>
      <c r="R378" s="20"/>
      <c r="S378" s="20"/>
      <c r="T378" s="20"/>
    </row>
    <row r="379" spans="7:20" x14ac:dyDescent="0.25">
      <c r="G379" s="161"/>
      <c r="H379" s="23"/>
      <c r="I379" s="23"/>
      <c r="J379" s="20"/>
      <c r="K379" s="20"/>
      <c r="L379" s="20"/>
      <c r="M379" s="20"/>
      <c r="N379" s="20"/>
      <c r="O379" s="20"/>
      <c r="P379" s="20"/>
      <c r="Q379" s="20"/>
      <c r="R379" s="20"/>
      <c r="S379" s="20"/>
      <c r="T379" s="20"/>
    </row>
    <row r="380" spans="7:20" x14ac:dyDescent="0.25">
      <c r="G380" s="161"/>
      <c r="H380" s="23"/>
      <c r="I380" s="23"/>
      <c r="J380" s="20"/>
      <c r="K380" s="20"/>
      <c r="L380" s="20"/>
      <c r="M380" s="20"/>
      <c r="N380" s="20"/>
      <c r="O380" s="20"/>
      <c r="P380" s="20"/>
      <c r="Q380" s="20"/>
      <c r="R380" s="20"/>
      <c r="S380" s="20"/>
      <c r="T380" s="20"/>
    </row>
    <row r="381" spans="7:20" x14ac:dyDescent="0.25">
      <c r="G381" s="161"/>
      <c r="H381" s="23"/>
      <c r="I381" s="23"/>
      <c r="J381" s="20"/>
      <c r="K381" s="20"/>
      <c r="L381" s="20"/>
      <c r="M381" s="20"/>
      <c r="N381" s="20"/>
      <c r="O381" s="20"/>
      <c r="P381" s="20"/>
      <c r="Q381" s="20"/>
      <c r="R381" s="20"/>
      <c r="S381" s="20"/>
      <c r="T381" s="20"/>
    </row>
    <row r="382" spans="7:20" x14ac:dyDescent="0.25">
      <c r="G382" s="161"/>
      <c r="H382" s="23"/>
      <c r="I382" s="23"/>
      <c r="J382" s="20"/>
      <c r="K382" s="20"/>
      <c r="L382" s="20"/>
      <c r="M382" s="20"/>
      <c r="N382" s="20"/>
      <c r="O382" s="20"/>
      <c r="P382" s="20"/>
      <c r="Q382" s="20"/>
      <c r="R382" s="20"/>
      <c r="S382" s="20"/>
      <c r="T382" s="20"/>
    </row>
    <row r="383" spans="7:20" x14ac:dyDescent="0.25">
      <c r="G383" s="161"/>
      <c r="H383" s="23"/>
      <c r="I383" s="23"/>
      <c r="J383" s="20"/>
      <c r="K383" s="20"/>
      <c r="L383" s="20"/>
      <c r="M383" s="20"/>
      <c r="N383" s="20"/>
      <c r="O383" s="20"/>
      <c r="P383" s="20"/>
      <c r="Q383" s="20"/>
      <c r="R383" s="20"/>
      <c r="S383" s="20"/>
      <c r="T383" s="20"/>
    </row>
    <row r="384" spans="7:20" x14ac:dyDescent="0.25">
      <c r="G384" s="161"/>
      <c r="H384" s="23"/>
      <c r="I384" s="23"/>
      <c r="J384" s="20"/>
      <c r="K384" s="20"/>
      <c r="L384" s="20"/>
      <c r="M384" s="20"/>
      <c r="N384" s="20"/>
      <c r="O384" s="20"/>
      <c r="P384" s="20"/>
      <c r="Q384" s="20"/>
      <c r="R384" s="20"/>
      <c r="S384" s="20"/>
      <c r="T384" s="20"/>
    </row>
    <row r="385" spans="7:20" x14ac:dyDescent="0.25">
      <c r="G385" s="161"/>
      <c r="H385" s="23"/>
      <c r="I385" s="23"/>
      <c r="J385" s="20"/>
      <c r="K385" s="20"/>
      <c r="L385" s="20"/>
      <c r="M385" s="20"/>
      <c r="N385" s="20"/>
      <c r="O385" s="20"/>
      <c r="P385" s="20"/>
      <c r="Q385" s="20"/>
      <c r="R385" s="20"/>
      <c r="S385" s="20"/>
      <c r="T385" s="20"/>
    </row>
    <row r="386" spans="7:20" x14ac:dyDescent="0.25">
      <c r="G386" s="161"/>
      <c r="H386" s="23"/>
      <c r="I386" s="23"/>
      <c r="J386" s="20"/>
      <c r="K386" s="20"/>
      <c r="L386" s="20"/>
      <c r="M386" s="20"/>
      <c r="N386" s="20"/>
      <c r="O386" s="20"/>
      <c r="P386" s="20"/>
      <c r="Q386" s="20"/>
      <c r="R386" s="20"/>
      <c r="S386" s="20"/>
      <c r="T386" s="20"/>
    </row>
    <row r="387" spans="7:20" x14ac:dyDescent="0.25">
      <c r="G387" s="161"/>
      <c r="H387" s="23"/>
      <c r="I387" s="23"/>
      <c r="J387" s="20"/>
      <c r="K387" s="20"/>
      <c r="L387" s="20"/>
      <c r="M387" s="20"/>
      <c r="N387" s="20"/>
      <c r="O387" s="20"/>
      <c r="P387" s="20"/>
      <c r="Q387" s="20"/>
      <c r="R387" s="20"/>
      <c r="S387" s="20"/>
      <c r="T387" s="20"/>
    </row>
    <row r="388" spans="7:20" x14ac:dyDescent="0.25">
      <c r="G388" s="161"/>
      <c r="H388" s="23"/>
      <c r="I388" s="23"/>
      <c r="J388" s="20"/>
      <c r="K388" s="20"/>
      <c r="L388" s="20"/>
      <c r="M388" s="20"/>
      <c r="N388" s="20"/>
      <c r="O388" s="20"/>
      <c r="P388" s="20"/>
      <c r="Q388" s="20"/>
      <c r="R388" s="20"/>
      <c r="S388" s="20"/>
      <c r="T388" s="20"/>
    </row>
    <row r="389" spans="7:20" x14ac:dyDescent="0.25">
      <c r="G389" s="161"/>
      <c r="H389" s="23"/>
      <c r="I389" s="23"/>
      <c r="J389" s="20"/>
      <c r="K389" s="20"/>
      <c r="L389" s="20"/>
      <c r="M389" s="20"/>
      <c r="N389" s="20"/>
      <c r="O389" s="20"/>
      <c r="P389" s="20"/>
      <c r="Q389" s="20"/>
      <c r="R389" s="20"/>
      <c r="S389" s="20"/>
      <c r="T389" s="20"/>
    </row>
    <row r="390" spans="7:20" x14ac:dyDescent="0.25">
      <c r="G390" s="161"/>
      <c r="H390" s="23"/>
      <c r="I390" s="23"/>
      <c r="J390" s="20"/>
      <c r="K390" s="20"/>
      <c r="L390" s="20"/>
      <c r="M390" s="20"/>
      <c r="N390" s="20"/>
      <c r="O390" s="20"/>
      <c r="P390" s="20"/>
      <c r="Q390" s="20"/>
      <c r="R390" s="20"/>
      <c r="S390" s="20"/>
      <c r="T390" s="20"/>
    </row>
    <row r="391" spans="7:20" x14ac:dyDescent="0.25">
      <c r="G391" s="161"/>
      <c r="H391" s="23"/>
      <c r="I391" s="23"/>
      <c r="J391" s="20"/>
      <c r="K391" s="20"/>
      <c r="L391" s="20"/>
      <c r="M391" s="20"/>
      <c r="N391" s="20"/>
      <c r="O391" s="20"/>
      <c r="P391" s="20"/>
      <c r="Q391" s="20"/>
      <c r="R391" s="20"/>
      <c r="S391" s="20"/>
      <c r="T391" s="20"/>
    </row>
    <row r="392" spans="7:20" x14ac:dyDescent="0.25">
      <c r="G392" s="161"/>
      <c r="H392" s="23"/>
      <c r="I392" s="23"/>
      <c r="J392" s="20"/>
      <c r="K392" s="20"/>
      <c r="L392" s="20"/>
      <c r="M392" s="20"/>
      <c r="N392" s="20"/>
      <c r="O392" s="20"/>
      <c r="P392" s="20"/>
      <c r="Q392" s="20"/>
      <c r="R392" s="20"/>
      <c r="S392" s="20"/>
      <c r="T392" s="20"/>
    </row>
    <row r="393" spans="7:20" x14ac:dyDescent="0.25">
      <c r="G393" s="161"/>
      <c r="H393" s="23"/>
      <c r="I393" s="23"/>
      <c r="J393" s="20"/>
      <c r="K393" s="20"/>
      <c r="L393" s="20"/>
      <c r="M393" s="20"/>
      <c r="N393" s="20"/>
      <c r="O393" s="20"/>
      <c r="P393" s="20"/>
      <c r="Q393" s="20"/>
      <c r="R393" s="20"/>
      <c r="S393" s="20"/>
      <c r="T393" s="20"/>
    </row>
    <row r="394" spans="7:20" x14ac:dyDescent="0.25">
      <c r="G394" s="161"/>
      <c r="H394" s="23"/>
      <c r="I394" s="23"/>
      <c r="J394" s="20"/>
      <c r="K394" s="20"/>
      <c r="L394" s="20"/>
      <c r="M394" s="20"/>
      <c r="N394" s="20"/>
      <c r="O394" s="20"/>
      <c r="P394" s="20"/>
      <c r="Q394" s="20"/>
      <c r="R394" s="20"/>
      <c r="S394" s="20"/>
      <c r="T394" s="20"/>
    </row>
    <row r="395" spans="7:20" x14ac:dyDescent="0.25">
      <c r="G395" s="161"/>
      <c r="H395" s="23"/>
      <c r="I395" s="23"/>
      <c r="J395" s="20"/>
      <c r="K395" s="20"/>
      <c r="L395" s="20"/>
      <c r="M395" s="20"/>
      <c r="N395" s="20"/>
      <c r="O395" s="20"/>
      <c r="P395" s="20"/>
      <c r="Q395" s="20"/>
      <c r="R395" s="20"/>
      <c r="S395" s="20"/>
      <c r="T395" s="20"/>
    </row>
    <row r="396" spans="7:20" x14ac:dyDescent="0.25">
      <c r="G396" s="161"/>
      <c r="H396" s="23"/>
      <c r="I396" s="23"/>
      <c r="J396" s="20"/>
      <c r="K396" s="20"/>
      <c r="L396" s="20"/>
      <c r="M396" s="20"/>
      <c r="N396" s="20"/>
      <c r="O396" s="20"/>
      <c r="P396" s="20"/>
      <c r="Q396" s="20"/>
      <c r="R396" s="20"/>
      <c r="S396" s="20"/>
      <c r="T396" s="20"/>
    </row>
    <row r="397" spans="7:20" x14ac:dyDescent="0.25">
      <c r="G397" s="161"/>
      <c r="H397" s="23"/>
      <c r="I397" s="23"/>
      <c r="J397" s="20"/>
      <c r="K397" s="20"/>
      <c r="L397" s="20"/>
      <c r="M397" s="20"/>
      <c r="N397" s="20"/>
      <c r="O397" s="20"/>
      <c r="P397" s="20"/>
      <c r="Q397" s="20"/>
      <c r="R397" s="20"/>
      <c r="S397" s="20"/>
      <c r="T397" s="20"/>
    </row>
    <row r="398" spans="7:20" x14ac:dyDescent="0.25">
      <c r="G398" s="161"/>
      <c r="H398" s="23"/>
      <c r="I398" s="23"/>
      <c r="J398" s="20"/>
      <c r="K398" s="20"/>
      <c r="L398" s="20"/>
      <c r="M398" s="20"/>
      <c r="N398" s="20"/>
      <c r="O398" s="20"/>
      <c r="P398" s="20"/>
      <c r="Q398" s="20"/>
      <c r="R398" s="20"/>
      <c r="S398" s="20"/>
      <c r="T398" s="20"/>
    </row>
    <row r="399" spans="7:20" x14ac:dyDescent="0.25">
      <c r="G399" s="161"/>
      <c r="H399" s="23"/>
      <c r="I399" s="23"/>
      <c r="J399" s="20"/>
      <c r="K399" s="20"/>
      <c r="L399" s="20"/>
      <c r="M399" s="20"/>
      <c r="N399" s="20"/>
      <c r="O399" s="20"/>
      <c r="P399" s="20"/>
      <c r="Q399" s="20"/>
      <c r="R399" s="20"/>
      <c r="S399" s="20"/>
      <c r="T399" s="20"/>
    </row>
    <row r="400" spans="7:20" x14ac:dyDescent="0.25">
      <c r="G400" s="161"/>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8">
        <v>0</v>
      </c>
    </row>
    <row r="600" spans="10:20"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5.42578125" style="117" hidden="1" customWidth="1"/>
    <col min="3" max="3" width="3.42578125" style="118" hidden="1"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7"/>
      <c r="B1" s="136"/>
      <c r="D1" s="268" t="s">
        <v>464</v>
      </c>
      <c r="E1" s="268"/>
      <c r="F1" s="268"/>
      <c r="G1" s="268"/>
      <c r="H1" s="268"/>
      <c r="I1" s="268"/>
      <c r="J1" s="268"/>
      <c r="K1" s="268"/>
    </row>
    <row r="2" spans="1:13" s="18" customFormat="1" ht="37.5" hidden="1" customHeight="1" x14ac:dyDescent="0.25">
      <c r="A2" s="247"/>
      <c r="B2" s="56"/>
      <c r="D2" s="19"/>
      <c r="E2" s="19"/>
      <c r="F2" s="151"/>
      <c r="G2" s="151"/>
      <c r="H2" s="19"/>
      <c r="I2" s="19"/>
      <c r="J2" s="19"/>
      <c r="K2" s="19"/>
      <c r="L2" s="19"/>
    </row>
    <row r="3" spans="1:13" s="20" customFormat="1" ht="39" customHeight="1" thickBot="1" x14ac:dyDescent="0.3">
      <c r="A3" s="247"/>
      <c r="B3" s="56"/>
      <c r="F3" s="152"/>
      <c r="G3" s="152"/>
    </row>
    <row r="4" spans="1:13" s="20" customFormat="1" ht="35.25" customHeight="1" thickTop="1" thickBot="1" x14ac:dyDescent="0.3">
      <c r="A4" s="247"/>
      <c r="B4" s="56"/>
      <c r="D4" s="164" t="s">
        <v>460</v>
      </c>
      <c r="E4" s="170" t="s">
        <v>459</v>
      </c>
      <c r="F4" s="172" t="s">
        <v>466</v>
      </c>
      <c r="G4" s="173" t="s">
        <v>465</v>
      </c>
      <c r="H4" s="164" t="s">
        <v>461</v>
      </c>
      <c r="I4" s="164" t="s">
        <v>467</v>
      </c>
      <c r="J4" s="174" t="s">
        <v>463</v>
      </c>
      <c r="K4" s="21"/>
      <c r="L4" s="21"/>
      <c r="M4" s="21"/>
    </row>
    <row r="5" spans="1:13" s="20" customFormat="1" ht="19.5" customHeight="1" thickTop="1" thickBot="1" x14ac:dyDescent="0.3">
      <c r="A5" s="247"/>
      <c r="B5" s="56"/>
      <c r="D5" s="22" t="s">
        <v>55</v>
      </c>
      <c r="E5" s="23" t="s">
        <v>447</v>
      </c>
      <c r="F5" s="153" t="s">
        <v>55</v>
      </c>
      <c r="G5" s="153">
        <v>-40.1</v>
      </c>
      <c r="H5" s="147">
        <v>43031</v>
      </c>
      <c r="I5" s="155">
        <v>7.408564814814815E-2</v>
      </c>
      <c r="J5" s="23" t="s">
        <v>469</v>
      </c>
      <c r="K5" s="21"/>
      <c r="L5" s="21"/>
      <c r="M5" s="21"/>
    </row>
    <row r="6" spans="1:13" s="20" customFormat="1" ht="19.5" customHeight="1" thickTop="1" thickBot="1" x14ac:dyDescent="0.3">
      <c r="A6" s="247"/>
      <c r="B6" s="56"/>
      <c r="D6" s="22" t="s">
        <v>55</v>
      </c>
      <c r="E6" s="23" t="s">
        <v>447</v>
      </c>
      <c r="F6" s="153" t="s">
        <v>55</v>
      </c>
      <c r="G6" s="153">
        <v>-0.08</v>
      </c>
      <c r="H6" s="147">
        <v>43031</v>
      </c>
      <c r="I6" s="155">
        <v>7.4837962962962967E-2</v>
      </c>
      <c r="J6" s="23" t="s">
        <v>470</v>
      </c>
      <c r="K6" s="21"/>
      <c r="L6" s="21"/>
      <c r="M6" s="21"/>
    </row>
    <row r="7" spans="1:13" s="20" customFormat="1" ht="19.5" customHeight="1" thickTop="1" thickBot="1" x14ac:dyDescent="0.3">
      <c r="A7" s="247"/>
      <c r="B7" s="56"/>
      <c r="D7" s="22" t="s">
        <v>55</v>
      </c>
      <c r="E7" s="23" t="s">
        <v>447</v>
      </c>
      <c r="F7" s="153" t="s">
        <v>55</v>
      </c>
      <c r="G7" s="153">
        <v>-20.079999999999998</v>
      </c>
      <c r="H7" s="147">
        <v>43039</v>
      </c>
      <c r="I7" s="155">
        <v>0.38721064814814815</v>
      </c>
      <c r="J7" s="23" t="s">
        <v>472</v>
      </c>
      <c r="K7" s="21"/>
      <c r="L7" s="21"/>
      <c r="M7" s="21"/>
    </row>
    <row r="8" spans="1:13" s="20" customFormat="1" ht="19.5" customHeight="1" thickTop="1" thickBot="1" x14ac:dyDescent="0.3">
      <c r="A8" s="247"/>
      <c r="B8" s="56"/>
      <c r="D8" s="22" t="s">
        <v>55</v>
      </c>
      <c r="E8" s="23" t="s">
        <v>447</v>
      </c>
      <c r="F8" s="153" t="s">
        <v>55</v>
      </c>
      <c r="G8" s="153">
        <v>-0.5</v>
      </c>
      <c r="H8" s="147">
        <v>43039</v>
      </c>
      <c r="I8" s="155">
        <v>0.61637731481481484</v>
      </c>
      <c r="J8" s="23" t="s">
        <v>479</v>
      </c>
      <c r="K8" s="21"/>
      <c r="L8" s="21"/>
      <c r="M8" s="21"/>
    </row>
    <row r="9" spans="1:13" s="20" customFormat="1" ht="19.5" customHeight="1" thickTop="1" thickBot="1" x14ac:dyDescent="0.3">
      <c r="A9" s="247"/>
      <c r="B9" s="56"/>
      <c r="D9" s="22" t="s">
        <v>57</v>
      </c>
      <c r="E9" s="23" t="s">
        <v>447</v>
      </c>
      <c r="F9" s="153" t="s">
        <v>57</v>
      </c>
      <c r="G9" s="153">
        <v>-60.5</v>
      </c>
      <c r="H9" s="147">
        <v>43039</v>
      </c>
      <c r="I9" s="155">
        <v>0.61783564814814818</v>
      </c>
      <c r="J9" s="23" t="s">
        <v>480</v>
      </c>
      <c r="K9" s="21"/>
      <c r="L9" s="21"/>
      <c r="M9" s="21"/>
    </row>
    <row r="10" spans="1:13" s="20" customFormat="1" ht="19.5" customHeight="1" thickTop="1" thickBot="1" x14ac:dyDescent="0.3">
      <c r="A10" s="247"/>
      <c r="B10" s="56"/>
      <c r="D10" s="22"/>
      <c r="E10" s="23"/>
      <c r="F10" s="153"/>
      <c r="G10" s="153"/>
      <c r="H10" s="147"/>
      <c r="I10" s="155"/>
      <c r="J10" s="23"/>
      <c r="K10" s="21"/>
      <c r="L10" s="21"/>
      <c r="M10" s="21"/>
    </row>
    <row r="11" spans="1:13" s="20" customFormat="1" ht="19.5" customHeight="1" thickTop="1" thickBot="1" x14ac:dyDescent="0.3">
      <c r="A11" s="247"/>
      <c r="B11" s="56"/>
      <c r="D11" s="22"/>
      <c r="E11" s="23"/>
      <c r="F11" s="153"/>
      <c r="G11" s="153"/>
      <c r="H11" s="147"/>
      <c r="I11" s="155"/>
      <c r="J11" s="23"/>
      <c r="K11" s="21"/>
      <c r="L11" s="21"/>
      <c r="M11" s="21"/>
    </row>
    <row r="12" spans="1:13" s="20" customFormat="1" ht="19.5" customHeight="1" thickTop="1" thickBot="1" x14ac:dyDescent="0.3">
      <c r="A12" s="247"/>
      <c r="B12" s="56"/>
      <c r="D12" s="22"/>
      <c r="E12" s="23"/>
      <c r="F12" s="153"/>
      <c r="G12" s="153"/>
      <c r="H12" s="147"/>
      <c r="I12" s="155"/>
      <c r="J12" s="23"/>
      <c r="K12" s="21"/>
      <c r="L12" s="21"/>
      <c r="M12" s="21"/>
    </row>
    <row r="13" spans="1:13" s="20" customFormat="1" ht="19.5" customHeight="1" thickTop="1" thickBot="1" x14ac:dyDescent="0.3">
      <c r="A13" s="247"/>
      <c r="B13" s="56"/>
      <c r="D13" s="22"/>
      <c r="E13" s="23"/>
      <c r="F13" s="153"/>
      <c r="G13" s="153"/>
      <c r="H13" s="147"/>
      <c r="I13" s="155"/>
      <c r="J13" s="23"/>
      <c r="K13" s="21"/>
      <c r="L13" s="21"/>
      <c r="M13" s="21"/>
    </row>
    <row r="14" spans="1:13" s="20" customFormat="1" ht="19.5" customHeight="1" thickTop="1" thickBot="1" x14ac:dyDescent="0.3">
      <c r="A14" s="247"/>
      <c r="B14" s="56"/>
      <c r="D14" s="22"/>
      <c r="E14" s="23"/>
      <c r="F14" s="153"/>
      <c r="G14" s="153"/>
      <c r="H14" s="147"/>
      <c r="I14" s="155"/>
      <c r="J14" s="23"/>
      <c r="K14" s="21"/>
      <c r="L14" s="21"/>
      <c r="M14" s="21"/>
    </row>
    <row r="15" spans="1:13" s="20" customFormat="1" ht="19.5" customHeight="1" thickTop="1" thickBot="1" x14ac:dyDescent="0.3">
      <c r="A15" s="247"/>
      <c r="B15" s="56"/>
      <c r="D15" s="22"/>
      <c r="E15" s="23"/>
      <c r="F15" s="153"/>
      <c r="G15" s="153"/>
      <c r="H15" s="147"/>
      <c r="I15" s="155"/>
      <c r="J15" s="23"/>
      <c r="K15" s="21"/>
      <c r="L15" s="21"/>
      <c r="M15" s="21"/>
    </row>
    <row r="16" spans="1:13" s="20" customFormat="1" ht="19.5" customHeight="1" thickTop="1" thickBot="1" x14ac:dyDescent="0.3">
      <c r="A16" s="247"/>
      <c r="B16" s="56"/>
      <c r="D16" s="22"/>
      <c r="E16" s="23"/>
      <c r="F16" s="153"/>
      <c r="G16" s="153"/>
      <c r="H16" s="147"/>
      <c r="I16" s="155"/>
      <c r="J16" s="23"/>
      <c r="K16" s="21"/>
      <c r="L16" s="21"/>
      <c r="M16" s="21"/>
    </row>
    <row r="17" spans="1:13" s="20" customFormat="1" ht="19.5" customHeight="1" thickTop="1" thickBot="1" x14ac:dyDescent="0.3">
      <c r="A17" s="247"/>
      <c r="B17" s="56"/>
      <c r="D17" s="22"/>
      <c r="E17" s="23"/>
      <c r="F17" s="153"/>
      <c r="G17" s="153"/>
      <c r="H17" s="147"/>
      <c r="I17" s="155"/>
      <c r="J17" s="23"/>
      <c r="K17" s="21"/>
      <c r="L17" s="21"/>
      <c r="M17" s="21"/>
    </row>
    <row r="18" spans="1:13" s="20" customFormat="1" ht="19.5" customHeight="1" thickTop="1" thickBot="1" x14ac:dyDescent="0.3">
      <c r="A18" s="247"/>
      <c r="B18" s="56"/>
      <c r="D18" s="22"/>
      <c r="E18" s="23"/>
      <c r="F18" s="153"/>
      <c r="G18" s="153"/>
      <c r="H18" s="147"/>
      <c r="I18" s="155"/>
      <c r="J18" s="23"/>
      <c r="K18" s="21"/>
      <c r="L18" s="21"/>
      <c r="M18" s="21"/>
    </row>
    <row r="19" spans="1:13" s="20" customFormat="1" ht="19.5" customHeight="1" thickTop="1" thickBot="1" x14ac:dyDescent="0.3">
      <c r="A19" s="247"/>
      <c r="B19" s="56"/>
      <c r="D19" s="22"/>
      <c r="E19" s="23"/>
      <c r="F19" s="153"/>
      <c r="G19" s="153"/>
      <c r="H19" s="147"/>
      <c r="I19" s="155"/>
      <c r="J19" s="23"/>
      <c r="K19" s="21"/>
      <c r="L19" s="21"/>
      <c r="M19" s="21"/>
    </row>
    <row r="20" spans="1:13" s="20" customFormat="1" ht="19.5" customHeight="1" thickTop="1" thickBot="1" x14ac:dyDescent="0.3">
      <c r="A20" s="247"/>
      <c r="B20" s="56"/>
      <c r="D20" s="22"/>
      <c r="E20" s="23"/>
      <c r="F20" s="153"/>
      <c r="G20" s="153"/>
      <c r="H20" s="147"/>
      <c r="I20" s="155"/>
      <c r="J20" s="23"/>
      <c r="K20" s="21"/>
      <c r="L20" s="21"/>
      <c r="M20" s="21"/>
    </row>
    <row r="21" spans="1:13" s="20" customFormat="1" ht="19.5" customHeight="1" thickTop="1" thickBot="1" x14ac:dyDescent="0.3">
      <c r="A21" s="247"/>
      <c r="B21" s="56"/>
      <c r="D21" s="22"/>
      <c r="E21" s="23"/>
      <c r="F21" s="153"/>
      <c r="G21" s="153"/>
      <c r="H21" s="147"/>
      <c r="I21" s="155"/>
      <c r="J21" s="23"/>
      <c r="K21" s="21"/>
      <c r="L21" s="21"/>
      <c r="M21" s="21"/>
    </row>
    <row r="22" spans="1:13" s="20" customFormat="1" ht="19.5" customHeight="1" thickTop="1" thickBot="1" x14ac:dyDescent="0.3">
      <c r="A22" s="247"/>
      <c r="B22" s="56"/>
      <c r="D22" s="22"/>
      <c r="E22" s="23"/>
      <c r="F22" s="153"/>
      <c r="G22" s="153"/>
      <c r="H22" s="147"/>
      <c r="I22" s="155"/>
      <c r="J22" s="23"/>
      <c r="K22" s="21"/>
      <c r="L22" s="21"/>
      <c r="M22" s="21"/>
    </row>
    <row r="23" spans="1:13" s="20" customFormat="1" ht="19.5" customHeight="1" thickTop="1" thickBot="1" x14ac:dyDescent="0.3">
      <c r="A23" s="247"/>
      <c r="B23" s="56"/>
      <c r="D23" s="22"/>
      <c r="E23" s="23"/>
      <c r="F23" s="153"/>
      <c r="G23" s="153"/>
      <c r="H23" s="147"/>
      <c r="I23" s="155"/>
      <c r="J23" s="23"/>
      <c r="K23" s="21"/>
      <c r="L23" s="21"/>
      <c r="M23" s="21"/>
    </row>
    <row r="24" spans="1:13" s="20" customFormat="1" ht="19.5" customHeight="1" thickTop="1" thickBot="1" x14ac:dyDescent="0.3">
      <c r="A24" s="247"/>
      <c r="B24" s="56"/>
      <c r="D24" s="22"/>
      <c r="E24" s="23"/>
      <c r="F24" s="153"/>
      <c r="G24" s="153"/>
      <c r="H24" s="147"/>
      <c r="I24" s="155"/>
      <c r="J24" s="23"/>
      <c r="K24" s="21"/>
      <c r="L24" s="21"/>
      <c r="M24" s="21"/>
    </row>
    <row r="25" spans="1:13" s="20" customFormat="1" ht="19.5" customHeight="1" thickTop="1" thickBot="1" x14ac:dyDescent="0.3">
      <c r="A25" s="247"/>
      <c r="B25" s="56"/>
      <c r="D25" s="22"/>
      <c r="E25" s="23"/>
      <c r="F25" s="153"/>
      <c r="G25" s="153"/>
      <c r="H25" s="147"/>
      <c r="I25" s="155"/>
      <c r="J25" s="23"/>
      <c r="K25" s="21"/>
      <c r="L25" s="21"/>
      <c r="M25" s="21"/>
    </row>
    <row r="26" spans="1:13" s="20" customFormat="1" ht="19.5" customHeight="1" thickTop="1" thickBot="1" x14ac:dyDescent="0.3">
      <c r="A26" s="247"/>
      <c r="B26" s="56"/>
      <c r="D26" s="22"/>
      <c r="E26" s="23"/>
      <c r="F26" s="153"/>
      <c r="G26" s="153"/>
      <c r="H26" s="147"/>
      <c r="I26" s="155"/>
      <c r="J26" s="23"/>
      <c r="K26" s="21"/>
      <c r="L26" s="21"/>
      <c r="M26" s="21"/>
    </row>
    <row r="27" spans="1:13" s="20" customFormat="1" ht="19.5" customHeight="1" thickTop="1" thickBot="1" x14ac:dyDescent="0.3">
      <c r="A27" s="247"/>
      <c r="B27" s="56"/>
      <c r="D27" s="22"/>
      <c r="E27" s="23"/>
      <c r="F27" s="153"/>
      <c r="G27" s="153"/>
      <c r="H27" s="147"/>
      <c r="I27" s="155"/>
      <c r="J27" s="23"/>
      <c r="K27" s="21"/>
      <c r="L27" s="21"/>
      <c r="M27" s="21"/>
    </row>
    <row r="28" spans="1:13" s="20" customFormat="1" ht="19.5" customHeight="1" thickTop="1" thickBot="1" x14ac:dyDescent="0.3">
      <c r="A28" s="247"/>
      <c r="B28" s="56"/>
      <c r="D28" s="22"/>
      <c r="E28" s="23"/>
      <c r="F28" s="153"/>
      <c r="G28" s="153"/>
      <c r="H28" s="147"/>
      <c r="I28" s="155"/>
      <c r="J28" s="23"/>
      <c r="K28" s="21"/>
      <c r="L28" s="21"/>
      <c r="M28" s="21"/>
    </row>
    <row r="29" spans="1:13" s="20" customFormat="1" ht="19.5" customHeight="1" thickTop="1" thickBot="1" x14ac:dyDescent="0.3">
      <c r="A29" s="247"/>
      <c r="B29" s="56"/>
      <c r="D29" s="22"/>
      <c r="E29" s="23"/>
      <c r="F29" s="153"/>
      <c r="G29" s="153"/>
      <c r="H29" s="147"/>
      <c r="I29" s="155"/>
      <c r="J29" s="23"/>
      <c r="K29" s="21"/>
      <c r="L29" s="21"/>
      <c r="M29" s="21"/>
    </row>
    <row r="30" spans="1:13" s="20" customFormat="1" ht="19.5" customHeight="1" thickTop="1" thickBot="1" x14ac:dyDescent="0.3">
      <c r="A30" s="247"/>
      <c r="B30" s="56"/>
      <c r="D30" s="22"/>
      <c r="E30" s="23"/>
      <c r="F30" s="153"/>
      <c r="G30" s="153"/>
      <c r="H30" s="147"/>
      <c r="I30" s="155"/>
      <c r="J30" s="23"/>
      <c r="K30" s="21"/>
      <c r="L30" s="21"/>
      <c r="M30" s="21"/>
    </row>
    <row r="31" spans="1:13" s="20" customFormat="1" ht="19.5" customHeight="1" thickTop="1" thickBot="1" x14ac:dyDescent="0.3">
      <c r="A31" s="247"/>
      <c r="B31" s="56"/>
      <c r="D31" s="22"/>
      <c r="E31" s="23"/>
      <c r="F31" s="153"/>
      <c r="G31" s="153"/>
      <c r="H31" s="147"/>
      <c r="I31" s="155"/>
      <c r="J31" s="23"/>
      <c r="K31" s="21"/>
      <c r="L31" s="21"/>
      <c r="M31" s="21"/>
    </row>
    <row r="32" spans="1:13" s="20" customFormat="1" ht="19.5" customHeight="1" thickTop="1" thickBot="1" x14ac:dyDescent="0.3">
      <c r="A32" s="247"/>
      <c r="B32" s="56"/>
      <c r="D32" s="22"/>
      <c r="E32" s="23"/>
      <c r="F32" s="153"/>
      <c r="G32" s="153"/>
      <c r="H32" s="147"/>
      <c r="I32" s="155"/>
      <c r="J32" s="23"/>
      <c r="K32" s="21"/>
      <c r="L32" s="21"/>
      <c r="M32" s="21"/>
    </row>
    <row r="33" spans="1:13" s="20" customFormat="1" ht="19.5" customHeight="1" thickTop="1" thickBot="1" x14ac:dyDescent="0.3">
      <c r="A33" s="247"/>
      <c r="B33" s="56"/>
      <c r="D33" s="22"/>
      <c r="E33" s="23"/>
      <c r="F33" s="153"/>
      <c r="G33" s="153"/>
      <c r="H33" s="147"/>
      <c r="I33" s="155"/>
      <c r="J33" s="23"/>
      <c r="K33" s="21"/>
      <c r="L33" s="21"/>
      <c r="M33" s="21"/>
    </row>
    <row r="34" spans="1:13" s="20" customFormat="1" ht="19.5" customHeight="1" thickTop="1" thickBot="1" x14ac:dyDescent="0.3">
      <c r="A34" s="247"/>
      <c r="B34" s="56"/>
      <c r="D34" s="22"/>
      <c r="E34" s="23"/>
      <c r="F34" s="153"/>
      <c r="G34" s="153"/>
      <c r="H34" s="147"/>
      <c r="I34" s="155"/>
      <c r="J34" s="23"/>
      <c r="K34" s="21"/>
      <c r="L34" s="21"/>
      <c r="M34" s="21"/>
    </row>
    <row r="35" spans="1:13" s="20" customFormat="1" ht="19.5" customHeight="1" thickTop="1" thickBot="1" x14ac:dyDescent="0.3">
      <c r="A35" s="247"/>
      <c r="B35" s="56"/>
      <c r="D35" s="22"/>
      <c r="E35" s="23"/>
      <c r="F35" s="153"/>
      <c r="G35" s="153"/>
      <c r="H35" s="147"/>
      <c r="I35" s="155"/>
      <c r="J35" s="23"/>
      <c r="K35" s="21"/>
      <c r="L35" s="21"/>
      <c r="M35" s="21"/>
    </row>
    <row r="36" spans="1:13" s="20" customFormat="1" ht="19.5" customHeight="1" thickTop="1" thickBot="1" x14ac:dyDescent="0.3">
      <c r="A36" s="247"/>
      <c r="B36" s="56"/>
      <c r="D36" s="22"/>
      <c r="E36" s="23"/>
      <c r="F36" s="153"/>
      <c r="G36" s="153"/>
      <c r="H36" s="147"/>
      <c r="I36" s="155"/>
      <c r="J36" s="23"/>
      <c r="K36" s="21"/>
      <c r="L36" s="21"/>
      <c r="M36" s="21"/>
    </row>
    <row r="37" spans="1:13" s="20" customFormat="1" ht="19.5" customHeight="1" thickTop="1" thickBot="1" x14ac:dyDescent="0.3">
      <c r="A37" s="247"/>
      <c r="B37" s="56"/>
      <c r="D37" s="22"/>
      <c r="E37" s="23"/>
      <c r="F37" s="153"/>
      <c r="G37" s="153"/>
      <c r="H37" s="147"/>
      <c r="I37" s="155"/>
      <c r="J37" s="23"/>
      <c r="K37" s="21"/>
      <c r="L37" s="21"/>
      <c r="M37" s="21"/>
    </row>
    <row r="38" spans="1:13" s="20" customFormat="1" ht="19.5" customHeight="1" thickTop="1" thickBot="1" x14ac:dyDescent="0.3">
      <c r="A38" s="247"/>
      <c r="B38" s="56"/>
      <c r="D38" s="22"/>
      <c r="E38" s="23"/>
      <c r="F38" s="153"/>
      <c r="G38" s="153"/>
      <c r="H38" s="147"/>
      <c r="I38" s="155"/>
      <c r="J38" s="23"/>
      <c r="K38" s="21"/>
      <c r="L38" s="21"/>
      <c r="M38" s="21"/>
    </row>
    <row r="39" spans="1:13" s="20" customFormat="1" ht="19.5" customHeight="1" thickTop="1" thickBot="1" x14ac:dyDescent="0.3">
      <c r="A39" s="247"/>
      <c r="B39" s="56"/>
      <c r="D39" s="22"/>
      <c r="E39" s="23"/>
      <c r="F39" s="153"/>
      <c r="G39" s="153"/>
      <c r="H39" s="147"/>
      <c r="I39" s="155"/>
      <c r="J39" s="23"/>
      <c r="K39" s="21"/>
      <c r="L39" s="21"/>
      <c r="M39" s="21"/>
    </row>
    <row r="40" spans="1:13" s="20" customFormat="1" ht="19.5" customHeight="1" thickTop="1" thickBot="1" x14ac:dyDescent="0.3">
      <c r="A40" s="247"/>
      <c r="B40" s="56"/>
      <c r="D40" s="22"/>
      <c r="E40" s="23"/>
      <c r="F40" s="153"/>
      <c r="G40" s="153"/>
      <c r="H40" s="147"/>
      <c r="I40" s="155"/>
      <c r="J40" s="23"/>
      <c r="K40" s="21"/>
      <c r="L40" s="21"/>
      <c r="M40" s="21"/>
    </row>
    <row r="41" spans="1:13" s="20" customFormat="1" ht="19.5" customHeight="1" thickTop="1" thickBot="1" x14ac:dyDescent="0.3">
      <c r="A41" s="247"/>
      <c r="B41" s="56"/>
      <c r="D41" s="22"/>
      <c r="E41" s="23"/>
      <c r="F41" s="153"/>
      <c r="G41" s="153"/>
      <c r="H41" s="147"/>
      <c r="I41" s="155"/>
      <c r="J41" s="23"/>
      <c r="K41" s="21"/>
      <c r="L41" s="21"/>
      <c r="M41" s="21"/>
    </row>
    <row r="42" spans="1:13" s="20" customFormat="1" ht="19.5" customHeight="1" thickTop="1" thickBot="1" x14ac:dyDescent="0.3">
      <c r="A42" s="247"/>
      <c r="B42" s="56"/>
      <c r="D42" s="22"/>
      <c r="E42" s="23"/>
      <c r="F42" s="153"/>
      <c r="G42" s="153"/>
      <c r="H42" s="147"/>
      <c r="I42" s="155"/>
      <c r="J42" s="23"/>
      <c r="K42" s="21"/>
      <c r="L42" s="21"/>
      <c r="M42" s="21"/>
    </row>
    <row r="43" spans="1:13" s="20" customFormat="1" ht="19.5" customHeight="1" thickTop="1" thickBot="1" x14ac:dyDescent="0.3">
      <c r="A43" s="247"/>
      <c r="B43" s="56"/>
      <c r="D43" s="22"/>
      <c r="E43" s="23"/>
      <c r="F43" s="153"/>
      <c r="G43" s="153"/>
      <c r="H43" s="147"/>
      <c r="I43" s="155"/>
      <c r="J43" s="23"/>
      <c r="K43" s="21"/>
      <c r="L43" s="21"/>
      <c r="M43" s="21"/>
    </row>
    <row r="44" spans="1:13" s="20" customFormat="1" ht="19.5" customHeight="1" thickTop="1" thickBot="1" x14ac:dyDescent="0.3">
      <c r="A44" s="247"/>
      <c r="B44" s="56"/>
      <c r="D44" s="22"/>
      <c r="E44" s="23"/>
      <c r="F44" s="153"/>
      <c r="G44" s="153"/>
      <c r="H44" s="147"/>
      <c r="I44" s="155"/>
      <c r="J44" s="23"/>
      <c r="K44" s="21"/>
      <c r="L44" s="21"/>
      <c r="M44" s="21"/>
    </row>
    <row r="45" spans="1:13" s="20" customFormat="1" ht="19.5" customHeight="1" thickTop="1" thickBot="1" x14ac:dyDescent="0.3">
      <c r="A45" s="247"/>
      <c r="B45" s="56"/>
      <c r="D45" s="22"/>
      <c r="E45" s="23"/>
      <c r="F45" s="153"/>
      <c r="G45" s="153"/>
      <c r="H45" s="147"/>
      <c r="I45" s="155"/>
      <c r="J45" s="23"/>
      <c r="K45" s="21"/>
      <c r="L45" s="21"/>
      <c r="M45" s="21"/>
    </row>
    <row r="46" spans="1:13" s="20" customFormat="1" ht="19.5" customHeight="1" thickTop="1" thickBot="1" x14ac:dyDescent="0.3">
      <c r="A46" s="247"/>
      <c r="B46" s="56"/>
      <c r="D46" s="22"/>
      <c r="E46" s="23"/>
      <c r="F46" s="153"/>
      <c r="G46" s="153"/>
      <c r="H46" s="147"/>
      <c r="I46" s="155"/>
      <c r="J46" s="23"/>
      <c r="K46" s="21"/>
      <c r="L46" s="21"/>
      <c r="M46" s="21"/>
    </row>
    <row r="47" spans="1:13" s="20" customFormat="1" ht="19.5" customHeight="1" thickTop="1" thickBot="1" x14ac:dyDescent="0.3">
      <c r="A47" s="247"/>
      <c r="B47" s="56"/>
      <c r="D47" s="22"/>
      <c r="E47" s="23"/>
      <c r="F47" s="153"/>
      <c r="G47" s="153"/>
      <c r="H47" s="147"/>
      <c r="I47" s="155"/>
      <c r="J47" s="23"/>
      <c r="K47" s="21"/>
      <c r="L47" s="21"/>
      <c r="M47" s="21"/>
    </row>
    <row r="48" spans="1:13" s="20" customFormat="1" ht="19.5" customHeight="1" thickTop="1" thickBot="1" x14ac:dyDescent="0.3">
      <c r="A48" s="247"/>
      <c r="B48" s="56"/>
      <c r="D48" s="22"/>
      <c r="E48" s="23"/>
      <c r="F48" s="153"/>
      <c r="G48" s="153"/>
      <c r="H48" s="147"/>
      <c r="I48" s="155"/>
      <c r="J48" s="23"/>
      <c r="K48" s="21"/>
      <c r="L48" s="21"/>
      <c r="M48" s="21"/>
    </row>
    <row r="49" spans="1:13" s="20" customFormat="1" ht="19.5" customHeight="1" thickTop="1" thickBot="1" x14ac:dyDescent="0.3">
      <c r="A49" s="247"/>
      <c r="B49" s="56"/>
      <c r="D49" s="22"/>
      <c r="E49" s="23"/>
      <c r="F49" s="153"/>
      <c r="G49" s="153"/>
      <c r="H49" s="147"/>
      <c r="I49" s="155"/>
      <c r="J49" s="23"/>
      <c r="K49" s="21"/>
      <c r="L49" s="21"/>
      <c r="M49" s="21"/>
    </row>
    <row r="50" spans="1:13" s="20" customFormat="1" ht="19.5" customHeight="1" thickTop="1" thickBot="1" x14ac:dyDescent="0.3">
      <c r="A50" s="247"/>
      <c r="B50" s="56"/>
      <c r="D50" s="22"/>
      <c r="E50" s="23"/>
      <c r="F50" s="153"/>
      <c r="G50" s="153"/>
      <c r="H50" s="147"/>
      <c r="I50" s="155"/>
      <c r="J50" s="23"/>
      <c r="K50" s="21"/>
      <c r="L50" s="21"/>
      <c r="M50" s="21"/>
    </row>
    <row r="51" spans="1:13" s="20" customFormat="1" ht="19.5" customHeight="1" thickTop="1" thickBot="1" x14ac:dyDescent="0.3">
      <c r="A51" s="247"/>
      <c r="B51" s="56"/>
      <c r="D51" s="22"/>
      <c r="E51" s="23"/>
      <c r="F51" s="153"/>
      <c r="G51" s="153"/>
      <c r="H51" s="147"/>
      <c r="I51" s="155"/>
      <c r="J51" s="23"/>
      <c r="K51" s="21"/>
      <c r="L51" s="21"/>
      <c r="M51" s="21"/>
    </row>
    <row r="52" spans="1:13" s="20" customFormat="1" ht="19.5" customHeight="1" thickTop="1" thickBot="1" x14ac:dyDescent="0.3">
      <c r="A52" s="247"/>
      <c r="B52" s="56"/>
      <c r="D52" s="22"/>
      <c r="E52" s="23"/>
      <c r="F52" s="153"/>
      <c r="G52" s="153"/>
      <c r="H52" s="147"/>
      <c r="I52" s="155"/>
      <c r="J52" s="23"/>
      <c r="K52" s="21"/>
      <c r="L52" s="21"/>
      <c r="M52" s="21"/>
    </row>
    <row r="53" spans="1:13" s="20" customFormat="1" ht="19.5" customHeight="1" thickTop="1" thickBot="1" x14ac:dyDescent="0.3">
      <c r="A53" s="247"/>
      <c r="B53" s="56"/>
      <c r="D53" s="22"/>
      <c r="E53" s="23"/>
      <c r="F53" s="153"/>
      <c r="G53" s="153"/>
      <c r="H53" s="147"/>
      <c r="I53" s="155"/>
      <c r="J53" s="23"/>
      <c r="K53" s="21"/>
      <c r="L53" s="21"/>
      <c r="M53" s="21"/>
    </row>
    <row r="54" spans="1:13" s="20" customFormat="1" ht="19.5" customHeight="1" thickTop="1" thickBot="1" x14ac:dyDescent="0.3">
      <c r="A54" s="247"/>
      <c r="B54" s="56"/>
      <c r="D54" s="22"/>
      <c r="E54" s="23"/>
      <c r="F54" s="153"/>
      <c r="G54" s="153"/>
      <c r="H54" s="147"/>
      <c r="I54" s="155"/>
      <c r="J54" s="23"/>
      <c r="K54" s="21"/>
      <c r="L54" s="21"/>
      <c r="M54" s="21"/>
    </row>
    <row r="55" spans="1:13" s="20" customFormat="1" ht="19.5" customHeight="1" thickTop="1" thickBot="1" x14ac:dyDescent="0.3">
      <c r="A55" s="247"/>
      <c r="B55" s="56"/>
      <c r="D55" s="22"/>
      <c r="E55" s="23"/>
      <c r="F55" s="153"/>
      <c r="G55" s="153"/>
      <c r="H55" s="147"/>
      <c r="I55" s="155"/>
      <c r="J55" s="23"/>
      <c r="K55" s="21"/>
      <c r="L55" s="21"/>
      <c r="M55" s="21"/>
    </row>
    <row r="56" spans="1:13" s="20" customFormat="1" ht="19.5" customHeight="1" thickTop="1" thickBot="1" x14ac:dyDescent="0.3">
      <c r="A56" s="247"/>
      <c r="B56" s="56"/>
      <c r="D56" s="22"/>
      <c r="E56" s="23"/>
      <c r="F56" s="153"/>
      <c r="G56" s="153"/>
      <c r="H56" s="147"/>
      <c r="I56" s="155"/>
      <c r="J56" s="23"/>
      <c r="K56" s="21"/>
      <c r="L56" s="21"/>
      <c r="M56" s="21"/>
    </row>
    <row r="57" spans="1:13" s="20" customFormat="1" ht="19.5" customHeight="1" thickTop="1" thickBot="1" x14ac:dyDescent="0.3">
      <c r="A57" s="247"/>
      <c r="B57" s="56"/>
      <c r="D57" s="22"/>
      <c r="E57" s="23"/>
      <c r="F57" s="153"/>
      <c r="G57" s="153"/>
      <c r="H57" s="147"/>
      <c r="I57" s="155"/>
      <c r="J57" s="23"/>
      <c r="K57" s="21"/>
      <c r="L57" s="21"/>
      <c r="M57" s="21"/>
    </row>
    <row r="58" spans="1:13" s="20" customFormat="1" ht="19.5" customHeight="1" thickTop="1" thickBot="1" x14ac:dyDescent="0.3">
      <c r="A58" s="247"/>
      <c r="B58" s="56"/>
      <c r="D58" s="22"/>
      <c r="E58" s="23"/>
      <c r="F58" s="153"/>
      <c r="G58" s="153"/>
      <c r="H58" s="147"/>
      <c r="I58" s="155"/>
      <c r="J58" s="23"/>
      <c r="K58" s="21"/>
      <c r="L58" s="21"/>
      <c r="M58" s="21"/>
    </row>
    <row r="59" spans="1:13" s="20" customFormat="1" ht="19.5" customHeight="1" thickTop="1" thickBot="1" x14ac:dyDescent="0.3">
      <c r="A59" s="247"/>
      <c r="B59" s="56"/>
      <c r="D59" s="22"/>
      <c r="E59" s="23"/>
      <c r="F59" s="153"/>
      <c r="G59" s="153"/>
      <c r="H59" s="147"/>
      <c r="I59" s="155"/>
      <c r="J59" s="23"/>
      <c r="K59" s="21"/>
      <c r="L59" s="21"/>
      <c r="M59" s="21"/>
    </row>
    <row r="60" spans="1:13" s="20" customFormat="1" ht="19.5" customHeight="1" thickTop="1" thickBot="1" x14ac:dyDescent="0.3">
      <c r="A60" s="247"/>
      <c r="B60" s="56"/>
      <c r="D60" s="22"/>
      <c r="E60" s="23"/>
      <c r="F60" s="153"/>
      <c r="G60" s="153"/>
      <c r="H60" s="147"/>
      <c r="I60" s="155"/>
      <c r="J60" s="23"/>
      <c r="K60" s="21"/>
      <c r="L60" s="21"/>
      <c r="M60" s="21"/>
    </row>
    <row r="61" spans="1:13" s="20" customFormat="1" ht="19.5" customHeight="1" thickTop="1" thickBot="1" x14ac:dyDescent="0.3">
      <c r="A61" s="247"/>
      <c r="B61" s="56"/>
      <c r="D61" s="22"/>
      <c r="E61" s="23"/>
      <c r="F61" s="153"/>
      <c r="G61" s="153"/>
      <c r="H61" s="147"/>
      <c r="I61" s="155"/>
      <c r="J61" s="23"/>
      <c r="K61" s="21"/>
      <c r="L61" s="21"/>
      <c r="M61" s="21"/>
    </row>
    <row r="62" spans="1:13" s="20" customFormat="1" ht="19.5" customHeight="1" thickTop="1" thickBot="1" x14ac:dyDescent="0.3">
      <c r="A62" s="247"/>
      <c r="B62" s="56"/>
      <c r="D62" s="22"/>
      <c r="E62" s="23"/>
      <c r="F62" s="153"/>
      <c r="G62" s="153"/>
      <c r="H62" s="147"/>
      <c r="I62" s="155"/>
      <c r="J62" s="23"/>
      <c r="K62" s="21"/>
      <c r="L62" s="21"/>
      <c r="M62" s="21"/>
    </row>
    <row r="63" spans="1:13" s="20" customFormat="1" ht="19.5" customHeight="1" thickTop="1" thickBot="1" x14ac:dyDescent="0.3">
      <c r="A63" s="247"/>
      <c r="B63" s="56"/>
      <c r="D63" s="22"/>
      <c r="E63" s="23"/>
      <c r="F63" s="153"/>
      <c r="G63" s="153"/>
      <c r="H63" s="147"/>
      <c r="I63" s="155"/>
      <c r="J63" s="23"/>
      <c r="K63" s="21"/>
      <c r="L63" s="21"/>
      <c r="M63" s="21"/>
    </row>
    <row r="64" spans="1:13" s="20" customFormat="1" ht="19.5" customHeight="1" thickTop="1" thickBot="1" x14ac:dyDescent="0.3">
      <c r="A64" s="247"/>
      <c r="B64" s="56"/>
      <c r="D64" s="22"/>
      <c r="E64" s="23"/>
      <c r="F64" s="153"/>
      <c r="G64" s="153"/>
      <c r="H64" s="147"/>
      <c r="I64" s="155"/>
      <c r="J64" s="23"/>
      <c r="K64" s="21"/>
      <c r="L64" s="21"/>
      <c r="M64" s="21"/>
    </row>
    <row r="65" spans="1:13" s="20" customFormat="1" ht="19.5" customHeight="1" thickTop="1" thickBot="1" x14ac:dyDescent="0.3">
      <c r="A65" s="247"/>
      <c r="B65" s="56"/>
      <c r="D65" s="22"/>
      <c r="E65" s="23"/>
      <c r="F65" s="153"/>
      <c r="G65" s="153"/>
      <c r="H65" s="147"/>
      <c r="I65" s="155"/>
      <c r="J65" s="23"/>
      <c r="K65" s="21"/>
      <c r="L65" s="21"/>
      <c r="M65" s="21"/>
    </row>
    <row r="66" spans="1:13" s="20" customFormat="1" ht="19.5" customHeight="1" thickTop="1" thickBot="1" x14ac:dyDescent="0.3">
      <c r="A66" s="247"/>
      <c r="B66" s="56"/>
      <c r="D66" s="22"/>
      <c r="E66" s="23"/>
      <c r="F66" s="153"/>
      <c r="G66" s="153"/>
      <c r="H66" s="147"/>
      <c r="I66" s="155"/>
      <c r="J66" s="23"/>
      <c r="K66" s="21"/>
      <c r="L66" s="21"/>
      <c r="M66" s="21"/>
    </row>
    <row r="67" spans="1:13" s="20" customFormat="1" ht="19.5" customHeight="1" thickTop="1" thickBot="1" x14ac:dyDescent="0.3">
      <c r="A67" s="247"/>
      <c r="B67" s="56"/>
      <c r="D67" s="22"/>
      <c r="E67" s="23"/>
      <c r="F67" s="153"/>
      <c r="G67" s="153"/>
      <c r="H67" s="147"/>
      <c r="I67" s="155"/>
      <c r="J67" s="23"/>
      <c r="K67" s="21"/>
      <c r="L67" s="21"/>
      <c r="M67" s="21"/>
    </row>
    <row r="68" spans="1:13" s="20" customFormat="1" ht="19.5" customHeight="1" thickTop="1" thickBot="1" x14ac:dyDescent="0.3">
      <c r="A68" s="247"/>
      <c r="B68" s="56"/>
      <c r="D68" s="22"/>
      <c r="E68" s="23"/>
      <c r="F68" s="153"/>
      <c r="G68" s="153"/>
      <c r="H68" s="147"/>
      <c r="I68" s="155"/>
      <c r="J68" s="23"/>
      <c r="K68" s="21"/>
      <c r="L68" s="21"/>
      <c r="M68" s="21"/>
    </row>
    <row r="69" spans="1:13" s="20" customFormat="1" ht="19.5" customHeight="1" thickTop="1" thickBot="1" x14ac:dyDescent="0.3">
      <c r="A69" s="247"/>
      <c r="B69" s="56"/>
      <c r="D69" s="22"/>
      <c r="E69" s="23"/>
      <c r="F69" s="153"/>
      <c r="G69" s="153"/>
      <c r="H69" s="147"/>
      <c r="I69" s="155"/>
      <c r="J69" s="23"/>
      <c r="K69" s="21"/>
      <c r="L69" s="21"/>
      <c r="M69" s="21"/>
    </row>
    <row r="70" spans="1:13" s="20" customFormat="1" ht="19.5" customHeight="1" thickTop="1" thickBot="1" x14ac:dyDescent="0.3">
      <c r="A70" s="247"/>
      <c r="B70" s="56"/>
      <c r="D70" s="22"/>
      <c r="E70" s="23"/>
      <c r="F70" s="153"/>
      <c r="G70" s="153"/>
      <c r="H70" s="147"/>
      <c r="I70" s="155"/>
      <c r="J70" s="23"/>
      <c r="K70" s="21"/>
      <c r="L70" s="21"/>
      <c r="M70" s="21"/>
    </row>
    <row r="71" spans="1:13" s="20" customFormat="1" ht="19.5" customHeight="1" thickTop="1" thickBot="1" x14ac:dyDescent="0.3">
      <c r="A71" s="247"/>
      <c r="B71" s="56"/>
      <c r="D71" s="22"/>
      <c r="E71" s="23"/>
      <c r="F71" s="153"/>
      <c r="G71" s="153"/>
      <c r="H71" s="147"/>
      <c r="I71" s="155"/>
      <c r="J71" s="23"/>
      <c r="K71" s="21"/>
      <c r="L71" s="21"/>
      <c r="M71" s="21"/>
    </row>
    <row r="72" spans="1:13" s="20" customFormat="1" ht="19.5" customHeight="1" thickTop="1" thickBot="1" x14ac:dyDescent="0.3">
      <c r="A72" s="247"/>
      <c r="B72" s="56"/>
      <c r="D72" s="22"/>
      <c r="E72" s="23"/>
      <c r="F72" s="153"/>
      <c r="G72" s="153"/>
      <c r="H72" s="147"/>
      <c r="I72" s="155"/>
      <c r="J72" s="23"/>
      <c r="K72" s="21"/>
      <c r="L72" s="21"/>
      <c r="M72" s="21"/>
    </row>
    <row r="73" spans="1:13" s="20" customFormat="1" ht="19.5" customHeight="1" thickTop="1" thickBot="1" x14ac:dyDescent="0.3">
      <c r="A73" s="247"/>
      <c r="B73" s="56"/>
      <c r="D73" s="22"/>
      <c r="E73" s="23"/>
      <c r="F73" s="153"/>
      <c r="G73" s="153"/>
      <c r="H73" s="147"/>
      <c r="I73" s="155"/>
      <c r="J73" s="23"/>
      <c r="K73" s="21"/>
      <c r="L73" s="21"/>
      <c r="M73" s="21"/>
    </row>
    <row r="74" spans="1:13" s="20" customFormat="1" ht="19.5" customHeight="1" thickTop="1" thickBot="1" x14ac:dyDescent="0.3">
      <c r="A74" s="247"/>
      <c r="B74" s="56"/>
      <c r="D74" s="22"/>
      <c r="E74" s="23"/>
      <c r="F74" s="153"/>
      <c r="G74" s="153"/>
      <c r="H74" s="147"/>
      <c r="I74" s="155"/>
      <c r="J74" s="23"/>
      <c r="K74" s="21"/>
      <c r="L74" s="21"/>
      <c r="M74" s="21"/>
    </row>
    <row r="75" spans="1:13" s="20" customFormat="1" ht="19.5" customHeight="1" thickTop="1" thickBot="1" x14ac:dyDescent="0.3">
      <c r="A75" s="247"/>
      <c r="B75" s="56"/>
      <c r="D75" s="22"/>
      <c r="E75" s="23"/>
      <c r="F75" s="153"/>
      <c r="G75" s="153"/>
      <c r="H75" s="147"/>
      <c r="I75" s="155"/>
      <c r="J75" s="23"/>
      <c r="K75" s="21"/>
      <c r="L75" s="21"/>
      <c r="M75" s="21"/>
    </row>
    <row r="76" spans="1:13" s="20" customFormat="1" ht="19.5" customHeight="1" thickTop="1" thickBot="1" x14ac:dyDescent="0.3">
      <c r="A76" s="247"/>
      <c r="B76" s="56"/>
      <c r="D76" s="22"/>
      <c r="E76" s="23"/>
      <c r="F76" s="153"/>
      <c r="G76" s="153"/>
      <c r="H76" s="147"/>
      <c r="I76" s="155"/>
      <c r="J76" s="23"/>
      <c r="K76" s="21"/>
      <c r="L76" s="21"/>
      <c r="M76" s="21"/>
    </row>
    <row r="77" spans="1:13" s="20" customFormat="1" ht="19.5" customHeight="1" thickTop="1" thickBot="1" x14ac:dyDescent="0.3">
      <c r="A77" s="247"/>
      <c r="B77" s="56"/>
      <c r="D77" s="22"/>
      <c r="E77" s="23"/>
      <c r="F77" s="153"/>
      <c r="G77" s="153"/>
      <c r="H77" s="147"/>
      <c r="I77" s="155"/>
      <c r="J77" s="23"/>
      <c r="K77" s="21"/>
      <c r="L77" s="21"/>
      <c r="M77" s="21"/>
    </row>
    <row r="78" spans="1:13" s="20" customFormat="1" ht="19.5" customHeight="1" thickTop="1" thickBot="1" x14ac:dyDescent="0.3">
      <c r="A78" s="247"/>
      <c r="B78" s="56"/>
      <c r="D78" s="22"/>
      <c r="E78" s="23"/>
      <c r="F78" s="153"/>
      <c r="G78" s="153"/>
      <c r="H78" s="147"/>
      <c r="I78" s="155"/>
      <c r="J78" s="23"/>
      <c r="K78" s="21"/>
      <c r="L78" s="21"/>
      <c r="M78" s="21"/>
    </row>
    <row r="79" spans="1:13" s="20" customFormat="1" ht="19.5" customHeight="1" thickTop="1" thickBot="1" x14ac:dyDescent="0.3">
      <c r="A79" s="247"/>
      <c r="B79" s="56"/>
      <c r="D79" s="22"/>
      <c r="E79" s="23"/>
      <c r="F79" s="153"/>
      <c r="G79" s="153"/>
      <c r="H79" s="147"/>
      <c r="I79" s="155"/>
      <c r="J79" s="23"/>
      <c r="K79" s="21"/>
      <c r="L79" s="21"/>
      <c r="M79" s="21"/>
    </row>
    <row r="80" spans="1:13" s="20" customFormat="1" ht="19.5" customHeight="1" thickTop="1" thickBot="1" x14ac:dyDescent="0.3">
      <c r="A80" s="247"/>
      <c r="B80" s="56"/>
      <c r="D80" s="22"/>
      <c r="E80" s="23"/>
      <c r="F80" s="153"/>
      <c r="G80" s="153"/>
      <c r="H80" s="147"/>
      <c r="I80" s="155"/>
      <c r="J80" s="23"/>
      <c r="K80" s="21"/>
      <c r="L80" s="21"/>
      <c r="M80" s="21"/>
    </row>
    <row r="81" spans="1:13" s="20" customFormat="1" ht="19.5" customHeight="1" thickTop="1" thickBot="1" x14ac:dyDescent="0.3">
      <c r="A81" s="247"/>
      <c r="B81" s="56"/>
      <c r="D81" s="22"/>
      <c r="E81" s="23"/>
      <c r="F81" s="153"/>
      <c r="G81" s="153"/>
      <c r="H81" s="147"/>
      <c r="I81" s="155"/>
      <c r="J81" s="23"/>
      <c r="K81" s="21"/>
      <c r="L81" s="21"/>
      <c r="M81" s="21"/>
    </row>
    <row r="82" spans="1:13" s="20" customFormat="1" ht="19.5" customHeight="1" thickTop="1" thickBot="1" x14ac:dyDescent="0.3">
      <c r="A82" s="247"/>
      <c r="B82" s="56"/>
      <c r="D82" s="22"/>
      <c r="E82" s="23"/>
      <c r="F82" s="153"/>
      <c r="G82" s="153"/>
      <c r="H82" s="147"/>
      <c r="I82" s="155"/>
      <c r="J82" s="23"/>
      <c r="K82" s="21"/>
      <c r="L82" s="21"/>
      <c r="M82" s="21"/>
    </row>
    <row r="83" spans="1:13" s="20" customFormat="1" ht="19.5" customHeight="1" thickTop="1" thickBot="1" x14ac:dyDescent="0.3">
      <c r="A83" s="247"/>
      <c r="B83" s="56"/>
      <c r="D83" s="22"/>
      <c r="E83" s="23"/>
      <c r="F83" s="153"/>
      <c r="G83" s="153"/>
      <c r="H83" s="147"/>
      <c r="I83" s="155"/>
      <c r="J83" s="23"/>
      <c r="K83" s="21"/>
      <c r="L83" s="21"/>
      <c r="M83" s="21"/>
    </row>
    <row r="84" spans="1:13" s="20" customFormat="1" ht="19.5" customHeight="1" thickTop="1" thickBot="1" x14ac:dyDescent="0.3">
      <c r="A84" s="247"/>
      <c r="B84" s="56"/>
      <c r="D84" s="22"/>
      <c r="E84" s="23"/>
      <c r="F84" s="153"/>
      <c r="G84" s="153"/>
      <c r="H84" s="147"/>
      <c r="I84" s="155"/>
      <c r="J84" s="23"/>
      <c r="K84" s="21"/>
      <c r="L84" s="21"/>
      <c r="M84" s="21"/>
    </row>
    <row r="85" spans="1:13" s="20" customFormat="1" ht="19.5" customHeight="1" thickTop="1" thickBot="1" x14ac:dyDescent="0.3">
      <c r="A85" s="247"/>
      <c r="B85" s="56"/>
      <c r="D85" s="22"/>
      <c r="E85" s="23"/>
      <c r="F85" s="153"/>
      <c r="G85" s="153"/>
      <c r="H85" s="147"/>
      <c r="I85" s="155"/>
      <c r="J85" s="23"/>
      <c r="K85" s="21"/>
      <c r="L85" s="21"/>
      <c r="M85" s="21"/>
    </row>
    <row r="86" spans="1:13" s="20" customFormat="1" ht="19.5" customHeight="1" thickTop="1" thickBot="1" x14ac:dyDescent="0.3">
      <c r="A86" s="247"/>
      <c r="B86" s="56"/>
      <c r="D86" s="22"/>
      <c r="E86" s="23"/>
      <c r="F86" s="153"/>
      <c r="G86" s="153"/>
      <c r="H86" s="147"/>
      <c r="I86" s="155"/>
      <c r="J86" s="23"/>
      <c r="K86" s="21"/>
      <c r="L86" s="21"/>
      <c r="M86" s="21"/>
    </row>
    <row r="87" spans="1:13" s="20" customFormat="1" ht="19.5" customHeight="1" thickTop="1" thickBot="1" x14ac:dyDescent="0.3">
      <c r="A87" s="247"/>
      <c r="B87" s="56"/>
      <c r="D87" s="22"/>
      <c r="E87" s="23"/>
      <c r="F87" s="153"/>
      <c r="G87" s="153"/>
      <c r="H87" s="147"/>
      <c r="I87" s="155"/>
      <c r="J87" s="23"/>
      <c r="K87" s="21"/>
      <c r="L87" s="21"/>
      <c r="M87" s="21"/>
    </row>
    <row r="88" spans="1:13" s="20" customFormat="1" ht="19.5" customHeight="1" thickTop="1" thickBot="1" x14ac:dyDescent="0.3">
      <c r="A88" s="247"/>
      <c r="B88" s="56"/>
      <c r="D88" s="22"/>
      <c r="E88" s="23"/>
      <c r="F88" s="153"/>
      <c r="G88" s="153"/>
      <c r="H88" s="147"/>
      <c r="I88" s="155"/>
      <c r="J88" s="23"/>
      <c r="K88" s="21"/>
      <c r="L88" s="21"/>
      <c r="M88" s="21"/>
    </row>
    <row r="89" spans="1:13" s="20" customFormat="1" ht="19.5" customHeight="1" thickTop="1" thickBot="1" x14ac:dyDescent="0.3">
      <c r="A89" s="247"/>
      <c r="B89" s="56"/>
      <c r="D89" s="22"/>
      <c r="E89" s="23"/>
      <c r="F89" s="153"/>
      <c r="G89" s="153"/>
      <c r="H89" s="147"/>
      <c r="I89" s="155"/>
      <c r="J89" s="23"/>
      <c r="K89" s="21"/>
      <c r="L89" s="21"/>
      <c r="M89" s="21"/>
    </row>
    <row r="90" spans="1:13" s="20" customFormat="1" ht="19.5" customHeight="1" thickTop="1" thickBot="1" x14ac:dyDescent="0.3">
      <c r="A90" s="247"/>
      <c r="B90" s="56"/>
      <c r="D90" s="22"/>
      <c r="E90" s="23"/>
      <c r="F90" s="153"/>
      <c r="G90" s="153"/>
      <c r="H90" s="147"/>
      <c r="I90" s="155"/>
      <c r="J90" s="23"/>
      <c r="K90" s="21"/>
      <c r="L90" s="21"/>
      <c r="M90" s="21"/>
    </row>
    <row r="91" spans="1:13" s="20" customFormat="1" ht="19.5" customHeight="1" thickTop="1" thickBot="1" x14ac:dyDescent="0.3">
      <c r="A91" s="247"/>
      <c r="B91" s="56"/>
      <c r="D91" s="22"/>
      <c r="E91" s="23"/>
      <c r="F91" s="153"/>
      <c r="G91" s="153"/>
      <c r="H91" s="147"/>
      <c r="I91" s="155"/>
      <c r="J91" s="23"/>
      <c r="K91" s="21"/>
      <c r="L91" s="21"/>
      <c r="M91" s="21"/>
    </row>
    <row r="92" spans="1:13" s="20" customFormat="1" ht="19.5" customHeight="1" thickTop="1" thickBot="1" x14ac:dyDescent="0.3">
      <c r="A92" s="247"/>
      <c r="B92" s="56"/>
      <c r="D92" s="22"/>
      <c r="E92" s="23"/>
      <c r="F92" s="153"/>
      <c r="G92" s="153"/>
      <c r="H92" s="147"/>
      <c r="I92" s="155"/>
      <c r="J92" s="23"/>
      <c r="K92" s="21"/>
      <c r="L92" s="21"/>
      <c r="M92" s="21"/>
    </row>
    <row r="93" spans="1:13" s="20" customFormat="1" ht="19.5" customHeight="1" thickTop="1" thickBot="1" x14ac:dyDescent="0.3">
      <c r="A93" s="247"/>
      <c r="B93" s="56"/>
      <c r="D93" s="22"/>
      <c r="E93" s="23"/>
      <c r="F93" s="153"/>
      <c r="G93" s="153"/>
      <c r="H93" s="147"/>
      <c r="I93" s="155"/>
      <c r="J93" s="23"/>
      <c r="K93" s="21"/>
      <c r="L93" s="21"/>
      <c r="M93" s="21"/>
    </row>
    <row r="94" spans="1:13" s="20" customFormat="1" ht="19.5" customHeight="1" thickTop="1" thickBot="1" x14ac:dyDescent="0.3">
      <c r="A94" s="247"/>
      <c r="B94" s="56"/>
      <c r="D94" s="22"/>
      <c r="E94" s="23"/>
      <c r="F94" s="153"/>
      <c r="G94" s="153"/>
      <c r="H94" s="147"/>
      <c r="I94" s="155"/>
      <c r="J94" s="23"/>
      <c r="K94" s="21"/>
      <c r="L94" s="21"/>
      <c r="M94" s="21"/>
    </row>
    <row r="95" spans="1:13" s="20" customFormat="1" ht="19.5" customHeight="1" thickTop="1" thickBot="1" x14ac:dyDescent="0.3">
      <c r="A95" s="247"/>
      <c r="B95" s="56"/>
      <c r="D95" s="22"/>
      <c r="E95" s="23"/>
      <c r="F95" s="153"/>
      <c r="G95" s="153"/>
      <c r="H95" s="147"/>
      <c r="I95" s="155"/>
      <c r="J95" s="23"/>
      <c r="K95" s="21"/>
      <c r="L95" s="21"/>
      <c r="M95" s="21"/>
    </row>
    <row r="96" spans="1:13" s="20" customFormat="1" ht="19.5" customHeight="1" thickTop="1" thickBot="1" x14ac:dyDescent="0.3">
      <c r="A96" s="247"/>
      <c r="B96" s="56"/>
      <c r="D96" s="22"/>
      <c r="E96" s="23"/>
      <c r="F96" s="153"/>
      <c r="G96" s="153"/>
      <c r="H96" s="147"/>
      <c r="I96" s="155"/>
      <c r="J96" s="23"/>
      <c r="K96" s="21"/>
      <c r="L96" s="21"/>
      <c r="M96" s="21"/>
    </row>
    <row r="97" spans="1:13" s="20" customFormat="1" ht="19.5" customHeight="1" thickTop="1" thickBot="1" x14ac:dyDescent="0.3">
      <c r="A97" s="247"/>
      <c r="B97" s="56"/>
      <c r="D97" s="22"/>
      <c r="E97" s="23"/>
      <c r="F97" s="153"/>
      <c r="G97" s="153"/>
      <c r="H97" s="147"/>
      <c r="I97" s="155"/>
      <c r="J97" s="23"/>
      <c r="K97" s="21"/>
      <c r="L97" s="21"/>
      <c r="M97" s="21"/>
    </row>
    <row r="98" spans="1:13" s="20" customFormat="1" ht="19.5" customHeight="1" thickTop="1" thickBot="1" x14ac:dyDescent="0.3">
      <c r="A98" s="247"/>
      <c r="B98" s="56"/>
      <c r="D98" s="22"/>
      <c r="E98" s="23"/>
      <c r="F98" s="153"/>
      <c r="G98" s="153"/>
      <c r="H98" s="147"/>
      <c r="I98" s="155"/>
      <c r="J98" s="23"/>
      <c r="K98" s="21"/>
      <c r="L98" s="21"/>
      <c r="M98" s="21"/>
    </row>
    <row r="99" spans="1:13" s="20" customFormat="1" ht="19.5" customHeight="1" thickTop="1" thickBot="1" x14ac:dyDescent="0.3">
      <c r="A99" s="247"/>
      <c r="B99" s="56"/>
      <c r="D99" s="22"/>
      <c r="E99" s="23"/>
      <c r="F99" s="153"/>
      <c r="G99" s="153"/>
      <c r="H99" s="147"/>
      <c r="I99" s="155"/>
      <c r="J99" s="23"/>
      <c r="K99" s="21"/>
      <c r="L99" s="21"/>
      <c r="M99" s="21"/>
    </row>
    <row r="100" spans="1:13" s="20" customFormat="1" ht="19.5" customHeight="1" thickTop="1" thickBot="1" x14ac:dyDescent="0.3">
      <c r="A100" s="247"/>
      <c r="B100" s="56"/>
      <c r="D100" s="22"/>
      <c r="E100" s="23"/>
      <c r="F100" s="153"/>
      <c r="G100" s="153"/>
      <c r="H100" s="147"/>
      <c r="I100" s="155"/>
      <c r="J100" s="23"/>
      <c r="K100" s="21"/>
      <c r="L100" s="21"/>
      <c r="M100" s="21"/>
    </row>
    <row r="101" spans="1:13" s="20" customFormat="1" ht="19.5" customHeight="1" thickTop="1" thickBot="1" x14ac:dyDescent="0.3">
      <c r="A101" s="247"/>
      <c r="B101" s="56"/>
      <c r="D101" s="22"/>
      <c r="E101" s="23"/>
      <c r="F101" s="153"/>
      <c r="G101" s="153"/>
      <c r="H101" s="147"/>
      <c r="I101" s="155"/>
      <c r="J101" s="23"/>
      <c r="K101" s="21"/>
      <c r="L101" s="21"/>
      <c r="M101" s="21"/>
    </row>
    <row r="102" spans="1:13" s="20" customFormat="1" ht="19.5" customHeight="1" thickTop="1" thickBot="1" x14ac:dyDescent="0.3">
      <c r="A102" s="247"/>
      <c r="B102" s="56"/>
      <c r="D102" s="22"/>
      <c r="E102" s="23"/>
      <c r="F102" s="153"/>
      <c r="G102" s="153"/>
      <c r="H102" s="147"/>
      <c r="I102" s="155"/>
      <c r="J102" s="23"/>
      <c r="K102" s="21"/>
      <c r="L102" s="21"/>
      <c r="M102" s="21"/>
    </row>
    <row r="103" spans="1:13" s="20" customFormat="1" ht="19.5" customHeight="1" thickTop="1" thickBot="1" x14ac:dyDescent="0.3">
      <c r="A103" s="247"/>
      <c r="B103" s="56"/>
      <c r="D103" s="22"/>
      <c r="E103" s="23"/>
      <c r="F103" s="153"/>
      <c r="G103" s="153"/>
      <c r="H103" s="147"/>
      <c r="I103" s="155"/>
      <c r="J103" s="23"/>
      <c r="K103" s="21"/>
      <c r="L103" s="21"/>
      <c r="M103" s="21"/>
    </row>
    <row r="104" spans="1:13" s="20" customFormat="1" ht="19.5" customHeight="1" thickTop="1" thickBot="1" x14ac:dyDescent="0.3">
      <c r="A104" s="247"/>
      <c r="B104" s="56"/>
      <c r="D104" s="22"/>
      <c r="E104" s="23"/>
      <c r="F104" s="153"/>
      <c r="G104" s="153"/>
      <c r="H104" s="147"/>
      <c r="I104" s="155"/>
      <c r="J104" s="23"/>
      <c r="K104" s="21"/>
      <c r="L104" s="21"/>
      <c r="M104" s="21"/>
    </row>
    <row r="105" spans="1:13" s="20" customFormat="1" ht="19.5" customHeight="1" thickTop="1" thickBot="1" x14ac:dyDescent="0.3">
      <c r="A105" s="247"/>
      <c r="B105" s="56"/>
      <c r="D105" s="22"/>
      <c r="E105" s="23"/>
      <c r="F105" s="153"/>
      <c r="G105" s="153"/>
      <c r="H105" s="147"/>
      <c r="I105" s="155"/>
      <c r="J105" s="23"/>
      <c r="K105" s="21"/>
      <c r="L105" s="21"/>
      <c r="M105" s="21"/>
    </row>
    <row r="106" spans="1:13" s="20" customFormat="1" ht="19.5" customHeight="1" thickTop="1" thickBot="1" x14ac:dyDescent="0.3">
      <c r="A106" s="247"/>
      <c r="B106" s="56"/>
      <c r="D106" s="22"/>
      <c r="E106" s="23"/>
      <c r="F106" s="153"/>
      <c r="G106" s="153"/>
      <c r="H106" s="147"/>
      <c r="I106" s="155"/>
      <c r="J106" s="23"/>
      <c r="K106" s="21"/>
      <c r="L106" s="21"/>
      <c r="M106" s="21"/>
    </row>
    <row r="107" spans="1:13" s="20" customFormat="1" ht="19.5" customHeight="1" thickTop="1" thickBot="1" x14ac:dyDescent="0.3">
      <c r="A107" s="247"/>
      <c r="B107" s="56"/>
      <c r="D107" s="22"/>
      <c r="E107" s="23"/>
      <c r="F107" s="153"/>
      <c r="G107" s="153"/>
      <c r="H107" s="147"/>
      <c r="I107" s="155"/>
      <c r="J107" s="23"/>
      <c r="K107" s="21"/>
      <c r="L107" s="21"/>
      <c r="M107" s="21"/>
    </row>
    <row r="108" spans="1:13" s="20" customFormat="1" ht="19.5" customHeight="1" thickTop="1" thickBot="1" x14ac:dyDescent="0.3">
      <c r="A108" s="247"/>
      <c r="B108" s="56"/>
      <c r="D108" s="22"/>
      <c r="E108" s="23"/>
      <c r="F108" s="153"/>
      <c r="G108" s="153"/>
      <c r="H108" s="147"/>
      <c r="I108" s="155"/>
      <c r="J108" s="23"/>
      <c r="K108" s="21"/>
      <c r="L108" s="21"/>
      <c r="M108" s="21"/>
    </row>
    <row r="109" spans="1:13" s="20" customFormat="1" ht="19.5" customHeight="1" thickTop="1" thickBot="1" x14ac:dyDescent="0.3">
      <c r="A109" s="247"/>
      <c r="B109" s="56"/>
      <c r="D109" s="22"/>
      <c r="E109" s="23"/>
      <c r="F109" s="153"/>
      <c r="G109" s="153"/>
      <c r="H109" s="147"/>
      <c r="I109" s="155"/>
      <c r="J109" s="23"/>
      <c r="K109" s="21"/>
      <c r="L109" s="21"/>
      <c r="M109" s="21"/>
    </row>
    <row r="110" spans="1:13" s="20" customFormat="1" ht="19.5" customHeight="1" thickTop="1" thickBot="1" x14ac:dyDescent="0.3">
      <c r="A110" s="247"/>
      <c r="B110" s="56"/>
      <c r="D110" s="22"/>
      <c r="E110" s="23"/>
      <c r="F110" s="153"/>
      <c r="G110" s="153"/>
      <c r="H110" s="147"/>
      <c r="I110" s="155"/>
      <c r="J110" s="23"/>
      <c r="K110" s="21"/>
      <c r="L110" s="21"/>
      <c r="M110" s="21"/>
    </row>
    <row r="111" spans="1:13" s="20" customFormat="1" ht="19.5" customHeight="1" thickTop="1" thickBot="1" x14ac:dyDescent="0.3">
      <c r="A111" s="247"/>
      <c r="B111" s="56"/>
      <c r="D111" s="22"/>
      <c r="E111" s="23"/>
      <c r="F111" s="153"/>
      <c r="G111" s="153"/>
      <c r="H111" s="147"/>
      <c r="I111" s="155"/>
      <c r="J111" s="23"/>
      <c r="K111" s="21"/>
      <c r="L111" s="21"/>
      <c r="M111" s="21"/>
    </row>
    <row r="112" spans="1:13" s="20" customFormat="1" ht="19.5" customHeight="1" thickTop="1" thickBot="1" x14ac:dyDescent="0.3">
      <c r="A112" s="247"/>
      <c r="B112" s="56"/>
      <c r="D112" s="22"/>
      <c r="E112" s="23"/>
      <c r="F112" s="153"/>
      <c r="G112" s="153"/>
      <c r="H112" s="147"/>
      <c r="I112" s="155"/>
      <c r="J112" s="23"/>
      <c r="K112" s="21"/>
      <c r="L112" s="21"/>
      <c r="M112" s="21"/>
    </row>
    <row r="113" spans="1:13" s="20" customFormat="1" ht="19.5" customHeight="1" thickTop="1" thickBot="1" x14ac:dyDescent="0.3">
      <c r="A113" s="247"/>
      <c r="B113" s="56"/>
      <c r="D113" s="22"/>
      <c r="E113" s="23"/>
      <c r="F113" s="153"/>
      <c r="G113" s="153"/>
      <c r="H113" s="147"/>
      <c r="I113" s="155"/>
      <c r="J113" s="23"/>
      <c r="K113" s="21"/>
      <c r="L113" s="21"/>
      <c r="M113" s="21"/>
    </row>
    <row r="114" spans="1:13" s="20" customFormat="1" ht="19.5" customHeight="1" thickTop="1" thickBot="1" x14ac:dyDescent="0.3">
      <c r="A114" s="247"/>
      <c r="B114" s="56"/>
      <c r="D114" s="22"/>
      <c r="E114" s="23"/>
      <c r="F114" s="153"/>
      <c r="G114" s="153"/>
      <c r="H114" s="147"/>
      <c r="I114" s="155"/>
      <c r="J114" s="23"/>
      <c r="K114" s="21"/>
      <c r="L114" s="21"/>
      <c r="M114" s="21"/>
    </row>
    <row r="115" spans="1:13" s="20" customFormat="1" ht="19.5" customHeight="1" thickTop="1" thickBot="1" x14ac:dyDescent="0.3">
      <c r="A115" s="247"/>
      <c r="B115" s="56"/>
      <c r="D115" s="22"/>
      <c r="E115" s="23"/>
      <c r="F115" s="153"/>
      <c r="G115" s="153"/>
      <c r="H115" s="147"/>
      <c r="I115" s="155"/>
      <c r="J115" s="23"/>
      <c r="K115" s="21"/>
      <c r="L115" s="21"/>
      <c r="M115" s="21"/>
    </row>
    <row r="116" spans="1:13" s="20" customFormat="1" ht="19.5" customHeight="1" thickTop="1" thickBot="1" x14ac:dyDescent="0.3">
      <c r="A116" s="247"/>
      <c r="B116" s="56"/>
      <c r="D116" s="22"/>
      <c r="E116" s="23"/>
      <c r="F116" s="153"/>
      <c r="G116" s="153"/>
      <c r="H116" s="147"/>
      <c r="I116" s="155"/>
      <c r="J116" s="23"/>
      <c r="K116" s="21"/>
      <c r="L116" s="21"/>
      <c r="M116" s="21"/>
    </row>
    <row r="117" spans="1:13" s="20" customFormat="1" ht="19.5" customHeight="1" thickTop="1" thickBot="1" x14ac:dyDescent="0.3">
      <c r="A117" s="247"/>
      <c r="B117" s="56"/>
      <c r="D117" s="22"/>
      <c r="E117" s="23"/>
      <c r="F117" s="153"/>
      <c r="G117" s="153"/>
      <c r="H117" s="147"/>
      <c r="I117" s="155"/>
      <c r="J117" s="23"/>
      <c r="K117" s="21"/>
      <c r="L117" s="21"/>
      <c r="M117" s="21"/>
    </row>
    <row r="118" spans="1:13" s="20" customFormat="1" ht="19.5" customHeight="1" thickTop="1" thickBot="1" x14ac:dyDescent="0.3">
      <c r="A118" s="247"/>
      <c r="B118" s="56"/>
      <c r="D118" s="22"/>
      <c r="E118" s="23"/>
      <c r="F118" s="153"/>
      <c r="G118" s="153"/>
      <c r="H118" s="147"/>
      <c r="I118" s="155"/>
      <c r="J118" s="23"/>
      <c r="K118" s="21"/>
      <c r="L118" s="21"/>
      <c r="M118" s="21"/>
    </row>
    <row r="119" spans="1:13" s="20" customFormat="1" ht="19.5" customHeight="1" thickTop="1" thickBot="1" x14ac:dyDescent="0.3">
      <c r="A119" s="247"/>
      <c r="B119" s="56"/>
      <c r="D119" s="22"/>
      <c r="E119" s="23"/>
      <c r="F119" s="153"/>
      <c r="G119" s="153"/>
      <c r="H119" s="147"/>
      <c r="I119" s="155"/>
      <c r="J119" s="23"/>
      <c r="K119" s="21"/>
      <c r="L119" s="21"/>
      <c r="M119" s="21"/>
    </row>
    <row r="120" spans="1:13" s="20" customFormat="1" ht="19.5" customHeight="1" thickTop="1" thickBot="1" x14ac:dyDescent="0.3">
      <c r="A120" s="247"/>
      <c r="B120" s="56"/>
      <c r="D120" s="22"/>
      <c r="E120" s="23"/>
      <c r="F120" s="153"/>
      <c r="G120" s="153"/>
      <c r="H120" s="147"/>
      <c r="I120" s="155"/>
      <c r="J120" s="23"/>
      <c r="K120" s="21"/>
      <c r="L120" s="21"/>
      <c r="M120" s="21"/>
    </row>
    <row r="121" spans="1:13" s="20" customFormat="1" ht="19.5" customHeight="1" thickTop="1" thickBot="1" x14ac:dyDescent="0.3">
      <c r="A121" s="247"/>
      <c r="B121" s="56"/>
      <c r="D121" s="22"/>
      <c r="E121" s="23"/>
      <c r="F121" s="153"/>
      <c r="G121" s="153"/>
      <c r="H121" s="147"/>
      <c r="I121" s="155"/>
      <c r="J121" s="23"/>
      <c r="K121" s="21"/>
      <c r="L121" s="21"/>
      <c r="M121" s="21"/>
    </row>
    <row r="122" spans="1:13" s="20" customFormat="1" ht="19.5" customHeight="1" thickTop="1" thickBot="1" x14ac:dyDescent="0.3">
      <c r="A122" s="247"/>
      <c r="B122" s="56"/>
      <c r="D122" s="22"/>
      <c r="E122" s="23"/>
      <c r="F122" s="153"/>
      <c r="G122" s="153"/>
      <c r="H122" s="147"/>
      <c r="I122" s="155"/>
      <c r="J122" s="23"/>
      <c r="K122" s="21"/>
      <c r="L122" s="21"/>
      <c r="M122" s="21"/>
    </row>
    <row r="123" spans="1:13" s="20" customFormat="1" ht="19.5" customHeight="1" thickTop="1" thickBot="1" x14ac:dyDescent="0.3">
      <c r="A123" s="247"/>
      <c r="B123" s="56"/>
      <c r="D123" s="22"/>
      <c r="E123" s="23"/>
      <c r="F123" s="153"/>
      <c r="G123" s="153"/>
      <c r="H123" s="147"/>
      <c r="I123" s="155"/>
      <c r="J123" s="23"/>
      <c r="K123" s="21"/>
      <c r="L123" s="21"/>
      <c r="M123" s="21"/>
    </row>
    <row r="124" spans="1:13" s="20" customFormat="1" ht="19.5" customHeight="1" thickTop="1" thickBot="1" x14ac:dyDescent="0.3">
      <c r="A124" s="247"/>
      <c r="B124" s="56"/>
      <c r="D124" s="22"/>
      <c r="E124" s="23"/>
      <c r="F124" s="153"/>
      <c r="G124" s="153"/>
      <c r="H124" s="147"/>
      <c r="I124" s="155"/>
      <c r="J124" s="23"/>
      <c r="K124" s="21"/>
      <c r="L124" s="21"/>
      <c r="M124" s="21"/>
    </row>
    <row r="125" spans="1:13" s="20" customFormat="1" ht="19.5" customHeight="1" thickTop="1" thickBot="1" x14ac:dyDescent="0.3">
      <c r="A125" s="247"/>
      <c r="B125" s="56"/>
      <c r="D125" s="22"/>
      <c r="E125" s="23"/>
      <c r="F125" s="153"/>
      <c r="G125" s="153"/>
      <c r="H125" s="147"/>
      <c r="I125" s="155"/>
      <c r="J125" s="23"/>
      <c r="K125" s="21"/>
      <c r="L125" s="21"/>
      <c r="M125" s="21"/>
    </row>
    <row r="126" spans="1:13" s="20" customFormat="1" ht="19.5" customHeight="1" thickTop="1" thickBot="1" x14ac:dyDescent="0.3">
      <c r="A126" s="247"/>
      <c r="B126" s="56"/>
      <c r="D126" s="22"/>
      <c r="E126" s="23"/>
      <c r="F126" s="153"/>
      <c r="G126" s="153"/>
      <c r="H126" s="147"/>
      <c r="I126" s="155"/>
      <c r="J126" s="23"/>
      <c r="K126" s="21"/>
      <c r="L126" s="21"/>
      <c r="M126" s="21"/>
    </row>
    <row r="127" spans="1:13" s="20" customFormat="1" ht="19.5" customHeight="1" thickTop="1" thickBot="1" x14ac:dyDescent="0.3">
      <c r="A127" s="247"/>
      <c r="B127" s="56"/>
      <c r="D127" s="22"/>
      <c r="E127" s="23"/>
      <c r="F127" s="153"/>
      <c r="G127" s="153"/>
      <c r="H127" s="147"/>
      <c r="I127" s="155"/>
      <c r="J127" s="23"/>
      <c r="K127" s="21"/>
      <c r="L127" s="21"/>
      <c r="M127" s="21"/>
    </row>
    <row r="128" spans="1:13" s="20" customFormat="1" ht="19.5" customHeight="1" thickTop="1" thickBot="1" x14ac:dyDescent="0.3">
      <c r="A128" s="247"/>
      <c r="B128" s="56"/>
      <c r="D128" s="22"/>
      <c r="E128" s="23"/>
      <c r="F128" s="153"/>
      <c r="G128" s="153"/>
      <c r="H128" s="147"/>
      <c r="I128" s="155"/>
      <c r="J128" s="23"/>
      <c r="K128" s="21"/>
      <c r="L128" s="21"/>
      <c r="M128" s="21"/>
    </row>
    <row r="129" spans="1:13" s="20" customFormat="1" ht="19.5" customHeight="1" thickTop="1" thickBot="1" x14ac:dyDescent="0.3">
      <c r="A129" s="247"/>
      <c r="B129" s="56"/>
      <c r="D129" s="22"/>
      <c r="E129" s="23"/>
      <c r="F129" s="153"/>
      <c r="G129" s="153"/>
      <c r="H129" s="147"/>
      <c r="I129" s="155"/>
      <c r="J129" s="23"/>
      <c r="K129" s="21"/>
      <c r="L129" s="21"/>
      <c r="M129" s="21"/>
    </row>
    <row r="130" spans="1:13" s="20" customFormat="1" ht="19.5" customHeight="1" thickTop="1" thickBot="1" x14ac:dyDescent="0.3">
      <c r="A130" s="247"/>
      <c r="B130" s="56"/>
      <c r="D130" s="22"/>
      <c r="E130" s="23"/>
      <c r="F130" s="153"/>
      <c r="G130" s="153"/>
      <c r="H130" s="147"/>
      <c r="I130" s="155"/>
      <c r="J130" s="23"/>
      <c r="K130" s="21"/>
      <c r="L130" s="21"/>
      <c r="M130" s="21"/>
    </row>
    <row r="131" spans="1:13" s="20" customFormat="1" ht="19.5" customHeight="1" thickTop="1" thickBot="1" x14ac:dyDescent="0.3">
      <c r="A131" s="247"/>
      <c r="B131" s="56"/>
      <c r="D131" s="22"/>
      <c r="E131" s="23"/>
      <c r="F131" s="153"/>
      <c r="G131" s="153"/>
      <c r="H131" s="147"/>
      <c r="I131" s="155"/>
      <c r="J131" s="23"/>
      <c r="K131" s="21"/>
      <c r="L131" s="21"/>
      <c r="M131" s="21"/>
    </row>
    <row r="132" spans="1:13" s="20" customFormat="1" ht="19.5" customHeight="1" thickTop="1" thickBot="1" x14ac:dyDescent="0.3">
      <c r="A132" s="247"/>
      <c r="B132" s="56"/>
      <c r="D132" s="22"/>
      <c r="E132" s="23"/>
      <c r="F132" s="153"/>
      <c r="G132" s="153"/>
      <c r="H132" s="147"/>
      <c r="I132" s="155"/>
      <c r="J132" s="23"/>
      <c r="K132" s="21"/>
      <c r="L132" s="21"/>
      <c r="M132" s="21"/>
    </row>
    <row r="133" spans="1:13" s="20" customFormat="1" ht="19.5" customHeight="1" thickTop="1" thickBot="1" x14ac:dyDescent="0.3">
      <c r="A133" s="247"/>
      <c r="B133" s="56"/>
      <c r="D133" s="22"/>
      <c r="E133" s="23"/>
      <c r="F133" s="153"/>
      <c r="G133" s="153"/>
      <c r="H133" s="147"/>
      <c r="I133" s="155"/>
      <c r="J133" s="23"/>
      <c r="K133" s="21"/>
      <c r="L133" s="21"/>
      <c r="M133" s="21"/>
    </row>
    <row r="134" spans="1:13" s="20" customFormat="1" ht="19.5" customHeight="1" thickTop="1" thickBot="1" x14ac:dyDescent="0.3">
      <c r="A134" s="247"/>
      <c r="B134" s="56"/>
      <c r="D134" s="22"/>
      <c r="E134" s="23"/>
      <c r="F134" s="153"/>
      <c r="G134" s="153"/>
      <c r="H134" s="147"/>
      <c r="I134" s="155"/>
      <c r="J134" s="23"/>
      <c r="K134" s="21"/>
      <c r="L134" s="21"/>
      <c r="M134" s="21"/>
    </row>
    <row r="135" spans="1:13" s="20" customFormat="1" ht="19.5" customHeight="1" thickTop="1" thickBot="1" x14ac:dyDescent="0.3">
      <c r="A135" s="247"/>
      <c r="B135" s="56"/>
      <c r="D135" s="22"/>
      <c r="E135" s="23"/>
      <c r="F135" s="153"/>
      <c r="G135" s="153"/>
      <c r="H135" s="147"/>
      <c r="I135" s="155"/>
      <c r="J135" s="23"/>
      <c r="K135" s="21"/>
      <c r="L135" s="21"/>
      <c r="M135" s="21"/>
    </row>
    <row r="136" spans="1:13" s="20" customFormat="1" ht="19.5" customHeight="1" thickTop="1" thickBot="1" x14ac:dyDescent="0.3">
      <c r="A136" s="247"/>
      <c r="B136" s="56"/>
      <c r="D136" s="22"/>
      <c r="E136" s="23"/>
      <c r="F136" s="153"/>
      <c r="G136" s="153"/>
      <c r="H136" s="147"/>
      <c r="I136" s="155"/>
      <c r="J136" s="23"/>
      <c r="K136" s="21"/>
      <c r="L136" s="21"/>
      <c r="M136" s="21"/>
    </row>
    <row r="137" spans="1:13" s="20" customFormat="1" ht="19.5" customHeight="1" thickTop="1" thickBot="1" x14ac:dyDescent="0.3">
      <c r="A137" s="247"/>
      <c r="B137" s="56"/>
      <c r="D137" s="22"/>
      <c r="E137" s="23"/>
      <c r="F137" s="153"/>
      <c r="G137" s="153"/>
      <c r="H137" s="147"/>
      <c r="I137" s="155"/>
      <c r="J137" s="23"/>
      <c r="K137" s="21"/>
      <c r="L137" s="21"/>
      <c r="M137" s="21"/>
    </row>
    <row r="138" spans="1:13" s="20" customFormat="1" ht="19.5" customHeight="1" thickTop="1" thickBot="1" x14ac:dyDescent="0.3">
      <c r="A138" s="247"/>
      <c r="B138" s="56"/>
      <c r="D138" s="22"/>
      <c r="E138" s="23"/>
      <c r="F138" s="153"/>
      <c r="G138" s="153"/>
      <c r="H138" s="147"/>
      <c r="I138" s="155"/>
      <c r="J138" s="23"/>
      <c r="K138" s="21"/>
      <c r="L138" s="21"/>
      <c r="M138" s="21"/>
    </row>
    <row r="139" spans="1:13" s="20" customFormat="1" ht="19.5" customHeight="1" thickTop="1" thickBot="1" x14ac:dyDescent="0.3">
      <c r="A139" s="247"/>
      <c r="B139" s="56"/>
      <c r="D139" s="22"/>
      <c r="E139" s="23"/>
      <c r="F139" s="153"/>
      <c r="G139" s="153"/>
      <c r="H139" s="147"/>
      <c r="I139" s="155"/>
      <c r="J139" s="23"/>
      <c r="K139" s="21"/>
      <c r="L139" s="21"/>
      <c r="M139" s="21"/>
    </row>
    <row r="140" spans="1:13" s="20" customFormat="1" ht="19.5" customHeight="1" thickTop="1" thickBot="1" x14ac:dyDescent="0.3">
      <c r="A140" s="247"/>
      <c r="B140" s="56"/>
      <c r="D140" s="22"/>
      <c r="E140" s="23"/>
      <c r="F140" s="153"/>
      <c r="G140" s="153"/>
      <c r="H140" s="147"/>
      <c r="I140" s="155"/>
      <c r="J140" s="23"/>
      <c r="K140" s="21"/>
      <c r="L140" s="21"/>
      <c r="M140" s="21"/>
    </row>
    <row r="141" spans="1:13" s="20" customFormat="1" ht="19.5" customHeight="1" thickTop="1" thickBot="1" x14ac:dyDescent="0.3">
      <c r="A141" s="247"/>
      <c r="B141" s="56"/>
      <c r="D141" s="22"/>
      <c r="E141" s="23"/>
      <c r="F141" s="153"/>
      <c r="G141" s="153"/>
      <c r="H141" s="147"/>
      <c r="I141" s="155"/>
      <c r="J141" s="23"/>
      <c r="K141" s="21"/>
      <c r="L141" s="21"/>
      <c r="M141" s="21"/>
    </row>
    <row r="142" spans="1:13" s="20" customFormat="1" ht="19.5" customHeight="1" thickTop="1" thickBot="1" x14ac:dyDescent="0.3">
      <c r="A142" s="247"/>
      <c r="B142" s="56"/>
      <c r="D142" s="22"/>
      <c r="E142" s="23"/>
      <c r="F142" s="153"/>
      <c r="G142" s="153"/>
      <c r="H142" s="147"/>
      <c r="I142" s="155"/>
      <c r="J142" s="23"/>
      <c r="K142" s="21"/>
      <c r="L142" s="21"/>
      <c r="M142" s="21"/>
    </row>
    <row r="143" spans="1:13" s="20" customFormat="1" ht="19.5" customHeight="1" thickTop="1" thickBot="1" x14ac:dyDescent="0.3">
      <c r="A143" s="247"/>
      <c r="B143" s="56"/>
      <c r="D143" s="22"/>
      <c r="E143" s="23"/>
      <c r="F143" s="153"/>
      <c r="G143" s="153"/>
      <c r="H143" s="147"/>
      <c r="I143" s="155"/>
      <c r="J143" s="23"/>
      <c r="K143" s="21"/>
      <c r="L143" s="21"/>
      <c r="M143" s="21"/>
    </row>
    <row r="144" spans="1:13" s="20" customFormat="1" ht="19.5" customHeight="1" thickTop="1" thickBot="1" x14ac:dyDescent="0.3">
      <c r="A144" s="247"/>
      <c r="B144" s="56"/>
      <c r="D144" s="22"/>
      <c r="E144" s="23"/>
      <c r="F144" s="153"/>
      <c r="G144" s="153"/>
      <c r="H144" s="147"/>
      <c r="I144" s="155"/>
      <c r="J144" s="23"/>
      <c r="K144" s="21"/>
      <c r="L144" s="21"/>
      <c r="M144" s="21"/>
    </row>
    <row r="145" spans="1:13" s="20" customFormat="1" ht="19.5" customHeight="1" thickTop="1" thickBot="1" x14ac:dyDescent="0.3">
      <c r="A145" s="247"/>
      <c r="B145" s="56"/>
      <c r="D145" s="22"/>
      <c r="E145" s="23"/>
      <c r="F145" s="153"/>
      <c r="G145" s="153"/>
      <c r="H145" s="147"/>
      <c r="I145" s="155"/>
      <c r="J145" s="23"/>
      <c r="K145" s="21"/>
      <c r="L145" s="21"/>
      <c r="M145" s="21"/>
    </row>
    <row r="146" spans="1:13" s="20" customFormat="1" ht="19.5" customHeight="1" thickTop="1" thickBot="1" x14ac:dyDescent="0.3">
      <c r="A146" s="247"/>
      <c r="B146" s="56"/>
      <c r="D146" s="22"/>
      <c r="E146" s="23"/>
      <c r="F146" s="153"/>
      <c r="G146" s="153"/>
      <c r="H146" s="147"/>
      <c r="I146" s="155"/>
      <c r="J146" s="23"/>
      <c r="K146" s="21"/>
      <c r="L146" s="21"/>
      <c r="M146" s="21"/>
    </row>
    <row r="147" spans="1:13" s="20" customFormat="1" ht="19.5" customHeight="1" thickTop="1" thickBot="1" x14ac:dyDescent="0.3">
      <c r="A147" s="247"/>
      <c r="B147" s="56"/>
      <c r="D147" s="22"/>
      <c r="E147" s="23"/>
      <c r="F147" s="153"/>
      <c r="G147" s="153"/>
      <c r="H147" s="147"/>
      <c r="I147" s="155"/>
      <c r="J147" s="23"/>
      <c r="K147" s="21"/>
      <c r="L147" s="21"/>
      <c r="M147" s="21"/>
    </row>
    <row r="148" spans="1:13" s="20" customFormat="1" ht="19.5" customHeight="1" thickTop="1" thickBot="1" x14ac:dyDescent="0.3">
      <c r="A148" s="247"/>
      <c r="B148" s="56"/>
      <c r="D148" s="22"/>
      <c r="E148" s="23"/>
      <c r="F148" s="153"/>
      <c r="G148" s="153"/>
      <c r="H148" s="147"/>
      <c r="I148" s="155"/>
      <c r="J148" s="23"/>
      <c r="K148" s="21"/>
      <c r="L148" s="21"/>
      <c r="M148" s="21"/>
    </row>
    <row r="149" spans="1:13" s="20" customFormat="1" ht="19.5" customHeight="1" thickTop="1" thickBot="1" x14ac:dyDescent="0.3">
      <c r="A149" s="247"/>
      <c r="B149" s="56"/>
      <c r="D149" s="22"/>
      <c r="E149" s="23"/>
      <c r="F149" s="153"/>
      <c r="G149" s="153"/>
      <c r="H149" s="147"/>
      <c r="I149" s="155"/>
      <c r="J149" s="23"/>
      <c r="K149" s="21"/>
      <c r="L149" s="21"/>
      <c r="M149" s="21"/>
    </row>
    <row r="150" spans="1:13" s="20" customFormat="1" ht="19.5" customHeight="1" thickTop="1" thickBot="1" x14ac:dyDescent="0.3">
      <c r="A150" s="247"/>
      <c r="B150" s="56"/>
      <c r="D150" s="22"/>
      <c r="E150" s="23"/>
      <c r="F150" s="153"/>
      <c r="G150" s="153"/>
      <c r="H150" s="147"/>
      <c r="I150" s="155"/>
      <c r="J150" s="23"/>
      <c r="K150" s="21"/>
      <c r="L150" s="21"/>
      <c r="M150" s="21"/>
    </row>
    <row r="151" spans="1:13" s="20" customFormat="1" ht="19.5" customHeight="1" thickTop="1" thickBot="1" x14ac:dyDescent="0.3">
      <c r="A151" s="247"/>
      <c r="B151" s="56"/>
      <c r="D151" s="22"/>
      <c r="E151" s="23"/>
      <c r="F151" s="153"/>
      <c r="G151" s="153"/>
      <c r="H151" s="147"/>
      <c r="I151" s="155"/>
      <c r="J151" s="23"/>
      <c r="K151" s="21"/>
      <c r="L151" s="21"/>
      <c r="M151" s="21"/>
    </row>
    <row r="152" spans="1:13" s="20" customFormat="1" ht="19.5" customHeight="1" thickTop="1" thickBot="1" x14ac:dyDescent="0.3">
      <c r="A152" s="247"/>
      <c r="B152" s="56"/>
      <c r="D152" s="22"/>
      <c r="E152" s="23"/>
      <c r="F152" s="153"/>
      <c r="G152" s="153"/>
      <c r="H152" s="147"/>
      <c r="I152" s="155"/>
      <c r="J152" s="23"/>
      <c r="K152" s="21"/>
      <c r="L152" s="21"/>
      <c r="M152" s="21"/>
    </row>
    <row r="153" spans="1:13" s="20" customFormat="1" ht="19.5" customHeight="1" thickTop="1" thickBot="1" x14ac:dyDescent="0.3">
      <c r="A153" s="247"/>
      <c r="B153" s="56"/>
      <c r="D153" s="22"/>
      <c r="E153" s="23"/>
      <c r="F153" s="153"/>
      <c r="G153" s="153"/>
      <c r="H153" s="147"/>
      <c r="I153" s="155"/>
      <c r="J153" s="23"/>
      <c r="K153" s="21"/>
      <c r="L153" s="21"/>
      <c r="M153" s="21"/>
    </row>
    <row r="154" spans="1:13" s="20" customFormat="1" ht="19.5" customHeight="1" thickTop="1" thickBot="1" x14ac:dyDescent="0.3">
      <c r="A154" s="247"/>
      <c r="B154" s="56"/>
      <c r="D154" s="22"/>
      <c r="E154" s="23"/>
      <c r="F154" s="153"/>
      <c r="G154" s="153"/>
      <c r="H154" s="147"/>
      <c r="I154" s="155"/>
      <c r="J154" s="23"/>
      <c r="K154" s="21"/>
      <c r="L154" s="21"/>
      <c r="M154" s="21"/>
    </row>
    <row r="155" spans="1:13" s="20" customFormat="1" ht="19.5" customHeight="1" thickTop="1" thickBot="1" x14ac:dyDescent="0.3">
      <c r="A155" s="247"/>
      <c r="B155" s="56"/>
      <c r="D155" s="22"/>
      <c r="E155" s="23"/>
      <c r="F155" s="153"/>
      <c r="G155" s="153"/>
      <c r="H155" s="147"/>
      <c r="I155" s="155"/>
      <c r="J155" s="23"/>
      <c r="K155" s="21"/>
      <c r="L155" s="21"/>
      <c r="M155" s="21"/>
    </row>
    <row r="156" spans="1:13" s="20" customFormat="1" ht="19.5" customHeight="1" thickTop="1" thickBot="1" x14ac:dyDescent="0.3">
      <c r="A156" s="247"/>
      <c r="B156" s="56"/>
      <c r="D156" s="22"/>
      <c r="E156" s="23"/>
      <c r="F156" s="153"/>
      <c r="G156" s="153"/>
      <c r="H156" s="147"/>
      <c r="I156" s="155"/>
      <c r="J156" s="23"/>
      <c r="K156" s="21"/>
      <c r="L156" s="21"/>
      <c r="M156" s="21"/>
    </row>
    <row r="157" spans="1:13" s="20" customFormat="1" ht="19.5" customHeight="1" thickTop="1" thickBot="1" x14ac:dyDescent="0.3">
      <c r="A157" s="247"/>
      <c r="B157" s="56"/>
      <c r="D157" s="22"/>
      <c r="E157" s="23"/>
      <c r="F157" s="153"/>
      <c r="G157" s="153"/>
      <c r="H157" s="147"/>
      <c r="I157" s="155"/>
      <c r="J157" s="23"/>
      <c r="K157" s="21"/>
      <c r="L157" s="21"/>
      <c r="M157" s="21"/>
    </row>
    <row r="158" spans="1:13" s="20" customFormat="1" ht="19.5" customHeight="1" thickTop="1" thickBot="1" x14ac:dyDescent="0.3">
      <c r="A158" s="247"/>
      <c r="B158" s="56"/>
      <c r="D158" s="22"/>
      <c r="E158" s="23"/>
      <c r="F158" s="153"/>
      <c r="G158" s="153"/>
      <c r="H158" s="147"/>
      <c r="I158" s="155"/>
      <c r="J158" s="23"/>
      <c r="K158" s="21"/>
      <c r="L158" s="21"/>
      <c r="M158" s="21"/>
    </row>
    <row r="159" spans="1:13" s="20" customFormat="1" ht="19.5" customHeight="1" thickTop="1" thickBot="1" x14ac:dyDescent="0.3">
      <c r="A159" s="247"/>
      <c r="B159" s="56"/>
      <c r="D159" s="22"/>
      <c r="E159" s="23"/>
      <c r="F159" s="153"/>
      <c r="G159" s="153"/>
      <c r="H159" s="147"/>
      <c r="I159" s="155"/>
      <c r="J159" s="23"/>
      <c r="K159" s="21"/>
      <c r="L159" s="21"/>
      <c r="M159" s="21"/>
    </row>
    <row r="160" spans="1:13" s="20" customFormat="1" ht="19.5" customHeight="1" thickTop="1" thickBot="1" x14ac:dyDescent="0.3">
      <c r="A160" s="247"/>
      <c r="B160" s="56"/>
      <c r="D160" s="22"/>
      <c r="E160" s="23"/>
      <c r="F160" s="153"/>
      <c r="G160" s="153"/>
      <c r="H160" s="147"/>
      <c r="I160" s="155"/>
      <c r="J160" s="23"/>
      <c r="K160" s="21"/>
      <c r="L160" s="21"/>
      <c r="M160" s="21"/>
    </row>
    <row r="161" spans="1:13" s="20" customFormat="1" ht="19.5" customHeight="1" thickTop="1" thickBot="1" x14ac:dyDescent="0.3">
      <c r="A161" s="247"/>
      <c r="B161" s="56"/>
      <c r="D161" s="22"/>
      <c r="E161" s="23"/>
      <c r="F161" s="153"/>
      <c r="G161" s="153"/>
      <c r="H161" s="147"/>
      <c r="I161" s="155"/>
      <c r="J161" s="23"/>
      <c r="K161" s="21"/>
      <c r="L161" s="21"/>
      <c r="M161" s="21"/>
    </row>
    <row r="162" spans="1:13" s="20" customFormat="1" ht="19.5" customHeight="1" thickTop="1" thickBot="1" x14ac:dyDescent="0.3">
      <c r="A162" s="247"/>
      <c r="B162" s="56"/>
      <c r="D162" s="22"/>
      <c r="E162" s="23"/>
      <c r="F162" s="153"/>
      <c r="G162" s="153"/>
      <c r="H162" s="147"/>
      <c r="I162" s="155"/>
      <c r="J162" s="23"/>
      <c r="K162" s="21"/>
      <c r="L162" s="21"/>
      <c r="M162" s="21"/>
    </row>
    <row r="163" spans="1:13" s="20" customFormat="1" ht="19.5" customHeight="1" thickTop="1" thickBot="1" x14ac:dyDescent="0.3">
      <c r="A163" s="247"/>
      <c r="B163" s="56"/>
      <c r="D163" s="22"/>
      <c r="E163" s="23"/>
      <c r="F163" s="153"/>
      <c r="G163" s="153"/>
      <c r="H163" s="147"/>
      <c r="I163" s="155"/>
      <c r="J163" s="23"/>
      <c r="K163" s="21"/>
      <c r="L163" s="21"/>
      <c r="M163" s="21"/>
    </row>
    <row r="164" spans="1:13" s="20" customFormat="1" ht="19.5" customHeight="1" thickTop="1" thickBot="1" x14ac:dyDescent="0.3">
      <c r="A164" s="247"/>
      <c r="B164" s="56"/>
      <c r="D164" s="22"/>
      <c r="E164" s="23"/>
      <c r="F164" s="153"/>
      <c r="G164" s="153"/>
      <c r="H164" s="147"/>
      <c r="I164" s="155"/>
      <c r="J164" s="23"/>
      <c r="K164" s="21"/>
      <c r="L164" s="21"/>
      <c r="M164" s="21"/>
    </row>
    <row r="165" spans="1:13" s="20" customFormat="1" ht="19.5" customHeight="1" thickTop="1" thickBot="1" x14ac:dyDescent="0.3">
      <c r="A165" s="247"/>
      <c r="B165" s="56"/>
      <c r="D165" s="22"/>
      <c r="E165" s="23"/>
      <c r="F165" s="153"/>
      <c r="G165" s="153"/>
      <c r="H165" s="147"/>
      <c r="I165" s="155"/>
      <c r="J165" s="23"/>
      <c r="K165" s="21"/>
      <c r="L165" s="21"/>
      <c r="M165" s="21"/>
    </row>
    <row r="166" spans="1:13" s="20" customFormat="1" ht="19.5" customHeight="1" thickTop="1" thickBot="1" x14ac:dyDescent="0.3">
      <c r="A166" s="247"/>
      <c r="B166" s="56"/>
      <c r="D166" s="22"/>
      <c r="E166" s="23"/>
      <c r="F166" s="153"/>
      <c r="G166" s="153"/>
      <c r="H166" s="147"/>
      <c r="I166" s="155"/>
      <c r="J166" s="23"/>
      <c r="K166" s="21"/>
      <c r="L166" s="21"/>
      <c r="M166" s="21"/>
    </row>
    <row r="167" spans="1:13" s="20" customFormat="1" ht="19.5" customHeight="1" thickTop="1" thickBot="1" x14ac:dyDescent="0.3">
      <c r="A167" s="247"/>
      <c r="B167" s="56"/>
      <c r="D167" s="22"/>
      <c r="E167" s="23"/>
      <c r="F167" s="153"/>
      <c r="G167" s="153"/>
      <c r="H167" s="147"/>
      <c r="I167" s="155"/>
      <c r="J167" s="23"/>
      <c r="K167" s="21"/>
      <c r="L167" s="21"/>
      <c r="M167" s="21"/>
    </row>
    <row r="168" spans="1:13" s="20" customFormat="1" ht="19.5" customHeight="1" thickTop="1" thickBot="1" x14ac:dyDescent="0.3">
      <c r="A168" s="247"/>
      <c r="B168" s="56"/>
      <c r="D168" s="22"/>
      <c r="E168" s="23"/>
      <c r="F168" s="153"/>
      <c r="G168" s="153"/>
      <c r="H168" s="147"/>
      <c r="I168" s="155"/>
      <c r="J168" s="23"/>
      <c r="K168" s="21"/>
      <c r="L168" s="21"/>
      <c r="M168" s="21"/>
    </row>
    <row r="169" spans="1:13" s="20" customFormat="1" ht="19.5" customHeight="1" thickTop="1" thickBot="1" x14ac:dyDescent="0.3">
      <c r="A169" s="247"/>
      <c r="B169" s="56"/>
      <c r="D169" s="22"/>
      <c r="E169" s="23"/>
      <c r="F169" s="153"/>
      <c r="G169" s="153"/>
      <c r="H169" s="147"/>
      <c r="I169" s="155"/>
      <c r="J169" s="23"/>
      <c r="K169" s="21"/>
      <c r="L169" s="21"/>
      <c r="M169" s="21"/>
    </row>
    <row r="170" spans="1:13" s="20" customFormat="1" ht="19.5" customHeight="1" thickTop="1" thickBot="1" x14ac:dyDescent="0.3">
      <c r="A170" s="247"/>
      <c r="B170" s="56"/>
      <c r="D170" s="22"/>
      <c r="E170" s="23"/>
      <c r="F170" s="153"/>
      <c r="G170" s="153"/>
      <c r="H170" s="147"/>
      <c r="I170" s="155"/>
      <c r="J170" s="23"/>
      <c r="K170" s="21"/>
      <c r="L170" s="21"/>
      <c r="M170" s="21"/>
    </row>
    <row r="171" spans="1:13" s="20" customFormat="1" ht="19.5" customHeight="1" thickTop="1" thickBot="1" x14ac:dyDescent="0.3">
      <c r="A171" s="247"/>
      <c r="B171" s="56"/>
      <c r="D171" s="22"/>
      <c r="E171" s="23"/>
      <c r="F171" s="153"/>
      <c r="G171" s="153"/>
      <c r="H171" s="147"/>
      <c r="I171" s="155"/>
      <c r="J171" s="23"/>
      <c r="K171" s="21"/>
      <c r="L171" s="21"/>
      <c r="M171" s="21"/>
    </row>
    <row r="172" spans="1:13" s="20" customFormat="1" ht="19.5" customHeight="1" thickTop="1" thickBot="1" x14ac:dyDescent="0.3">
      <c r="A172" s="247"/>
      <c r="B172" s="56"/>
      <c r="D172" s="22"/>
      <c r="E172" s="23"/>
      <c r="F172" s="153"/>
      <c r="G172" s="153"/>
      <c r="H172" s="147"/>
      <c r="I172" s="155"/>
      <c r="J172" s="23"/>
      <c r="K172" s="21"/>
      <c r="L172" s="21"/>
      <c r="M172" s="21"/>
    </row>
    <row r="173" spans="1:13" s="20" customFormat="1" ht="19.5" customHeight="1" thickTop="1" thickBot="1" x14ac:dyDescent="0.3">
      <c r="A173" s="247"/>
      <c r="B173" s="56"/>
      <c r="D173" s="22"/>
      <c r="E173" s="23"/>
      <c r="F173" s="153"/>
      <c r="G173" s="153"/>
      <c r="H173" s="147"/>
      <c r="I173" s="155"/>
      <c r="J173" s="23"/>
      <c r="K173" s="21"/>
      <c r="L173" s="21"/>
      <c r="M173" s="21"/>
    </row>
    <row r="174" spans="1:13" s="20" customFormat="1" ht="12" customHeight="1" thickTop="1" x14ac:dyDescent="0.25">
      <c r="A174" s="249"/>
      <c r="B174" s="56"/>
      <c r="F174" s="152"/>
      <c r="G174" s="152"/>
      <c r="H174" s="148"/>
      <c r="I174" s="158"/>
    </row>
    <row r="175" spans="1:13" s="20" customFormat="1" ht="24.75" customHeight="1" x14ac:dyDescent="0.25">
      <c r="A175" s="249"/>
      <c r="B175" s="56"/>
      <c r="D175"/>
      <c r="E175"/>
      <c r="F175" s="154"/>
      <c r="G175" s="154"/>
      <c r="H175" s="149"/>
      <c r="I175" s="159"/>
      <c r="J175"/>
      <c r="K175"/>
    </row>
    <row r="176" spans="1:13" s="20" customFormat="1" ht="19.5" customHeight="1" x14ac:dyDescent="0.25">
      <c r="A176" s="249"/>
      <c r="B176" s="56"/>
      <c r="D176"/>
      <c r="E176"/>
      <c r="F176" s="154"/>
      <c r="G176" s="154"/>
      <c r="H176" s="149"/>
      <c r="I176" s="159"/>
      <c r="J176"/>
      <c r="K176"/>
    </row>
    <row r="177" spans="1:11" s="20" customFormat="1" ht="19.5" customHeight="1" x14ac:dyDescent="0.25">
      <c r="A177" s="249"/>
      <c r="B177" s="56"/>
      <c r="D177"/>
      <c r="E177"/>
      <c r="F177" s="154"/>
      <c r="G177" s="154"/>
      <c r="H177" s="149"/>
      <c r="I177" s="159"/>
      <c r="J177"/>
      <c r="K177"/>
    </row>
    <row r="178" spans="1:11" s="20" customFormat="1" ht="19.5" customHeight="1" x14ac:dyDescent="0.25">
      <c r="A178" s="249"/>
      <c r="B178" s="56"/>
      <c r="D178"/>
      <c r="E178"/>
      <c r="F178" s="154"/>
      <c r="G178" s="154"/>
      <c r="H178" s="149"/>
      <c r="I178" s="159"/>
      <c r="J178"/>
      <c r="K178"/>
    </row>
    <row r="179" spans="1:11" s="20" customFormat="1" ht="19.5" customHeight="1" x14ac:dyDescent="0.25">
      <c r="A179" s="249"/>
      <c r="B179" s="56"/>
      <c r="D179"/>
      <c r="E179"/>
      <c r="F179" s="154"/>
      <c r="G179" s="154"/>
      <c r="H179" s="149"/>
      <c r="I179" s="159"/>
      <c r="J179"/>
      <c r="K179"/>
    </row>
    <row r="180" spans="1:11" s="20" customFormat="1" ht="19.5" customHeight="1" x14ac:dyDescent="0.25">
      <c r="A180" s="249"/>
      <c r="B180" s="56"/>
      <c r="D180"/>
      <c r="E180"/>
      <c r="F180" s="154"/>
      <c r="G180" s="154"/>
      <c r="H180" s="149"/>
      <c r="I180" s="159"/>
      <c r="J180"/>
      <c r="K180"/>
    </row>
    <row r="181" spans="1:11" s="20" customFormat="1" ht="19.5" customHeight="1" x14ac:dyDescent="0.25">
      <c r="A181" s="249"/>
      <c r="B181" s="56"/>
      <c r="D181"/>
      <c r="E181"/>
      <c r="F181" s="154"/>
      <c r="G181" s="154"/>
      <c r="H181" s="149"/>
      <c r="I181" s="159"/>
      <c r="J181"/>
      <c r="K181"/>
    </row>
    <row r="182" spans="1:11" s="20" customFormat="1" ht="19.5" customHeight="1" x14ac:dyDescent="0.25">
      <c r="A182" s="249"/>
      <c r="B182" s="56"/>
      <c r="D182"/>
      <c r="E182"/>
      <c r="F182" s="154"/>
      <c r="G182" s="154"/>
      <c r="H182" s="149"/>
      <c r="I182" s="159"/>
      <c r="J182"/>
      <c r="K182"/>
    </row>
    <row r="183" spans="1:11" s="20" customFormat="1" ht="19.5" customHeight="1" x14ac:dyDescent="0.25">
      <c r="A183" s="249"/>
      <c r="B183" s="56"/>
      <c r="D183"/>
      <c r="E183"/>
      <c r="F183" s="154"/>
      <c r="G183" s="154"/>
      <c r="H183" s="149"/>
      <c r="I183" s="159"/>
      <c r="J183"/>
      <c r="K183"/>
    </row>
    <row r="184" spans="1:11" s="20" customFormat="1" ht="19.5" customHeight="1" x14ac:dyDescent="0.25">
      <c r="A184" s="249"/>
      <c r="B184" s="56"/>
      <c r="D184"/>
      <c r="E184"/>
      <c r="F184" s="154"/>
      <c r="G184" s="154"/>
      <c r="H184" s="149"/>
      <c r="I184" s="159"/>
      <c r="J184"/>
      <c r="K184"/>
    </row>
    <row r="185" spans="1:11" s="20" customFormat="1" ht="19.5" customHeight="1" x14ac:dyDescent="0.25">
      <c r="A185" s="249"/>
      <c r="B185" s="56"/>
      <c r="D185"/>
      <c r="E185"/>
      <c r="F185" s="154"/>
      <c r="G185" s="154"/>
      <c r="H185" s="149"/>
      <c r="I185" s="159"/>
      <c r="J185"/>
      <c r="K185"/>
    </row>
    <row r="186" spans="1:11" s="20" customFormat="1" ht="19.5" customHeight="1" x14ac:dyDescent="0.25">
      <c r="A186" s="249"/>
      <c r="B186" s="56"/>
      <c r="D186"/>
      <c r="E186"/>
      <c r="F186" s="154"/>
      <c r="G186" s="154"/>
      <c r="H186" s="149"/>
      <c r="I186" s="159"/>
      <c r="J186"/>
      <c r="K186"/>
    </row>
    <row r="187" spans="1:11" s="20" customFormat="1" ht="19.5" customHeight="1" x14ac:dyDescent="0.25">
      <c r="A187" s="249"/>
      <c r="B187" s="56"/>
      <c r="D187"/>
      <c r="E187"/>
      <c r="F187" s="154"/>
      <c r="G187" s="154"/>
      <c r="H187" s="149"/>
      <c r="I187" s="159"/>
      <c r="J187"/>
      <c r="K187"/>
    </row>
    <row r="188" spans="1:11" s="20" customFormat="1" ht="19.5" customHeight="1" x14ac:dyDescent="0.25">
      <c r="A188" s="249"/>
      <c r="B188" s="56"/>
      <c r="D188"/>
      <c r="E188"/>
      <c r="F188" s="154"/>
      <c r="G188" s="154"/>
      <c r="H188" s="149"/>
      <c r="I188" s="159"/>
      <c r="J188"/>
      <c r="K188"/>
    </row>
    <row r="189" spans="1:11" s="20" customFormat="1" ht="19.5" customHeight="1" x14ac:dyDescent="0.25">
      <c r="A189" s="249"/>
      <c r="B189" s="56"/>
      <c r="D189"/>
      <c r="E189"/>
      <c r="F189" s="154"/>
      <c r="G189" s="154"/>
      <c r="H189" s="149"/>
      <c r="I189" s="159"/>
      <c r="J189"/>
      <c r="K189"/>
    </row>
    <row r="190" spans="1:11" s="20" customFormat="1" ht="24.75" customHeight="1" x14ac:dyDescent="0.25">
      <c r="A190" s="249"/>
      <c r="B190" s="56"/>
      <c r="D190"/>
      <c r="E190"/>
      <c r="F190" s="154"/>
      <c r="G190" s="154"/>
      <c r="H190" s="149"/>
      <c r="I190" s="159"/>
      <c r="J190"/>
      <c r="K190"/>
    </row>
    <row r="191" spans="1:11" s="20" customFormat="1" ht="12" customHeight="1" x14ac:dyDescent="0.25">
      <c r="A191" s="249"/>
      <c r="B191" s="56"/>
      <c r="D191"/>
      <c r="E191"/>
      <c r="F191" s="154"/>
      <c r="G191" s="154"/>
      <c r="H191" s="149"/>
      <c r="I191" s="159"/>
      <c r="J191"/>
      <c r="K191"/>
    </row>
    <row r="192" spans="1:11" s="20" customFormat="1" ht="25.5" customHeight="1" x14ac:dyDescent="0.25">
      <c r="A192" s="249"/>
      <c r="B192" s="56"/>
      <c r="D192"/>
      <c r="E192"/>
      <c r="F192" s="154"/>
      <c r="G192" s="154"/>
      <c r="H192" s="149"/>
      <c r="I192" s="159"/>
      <c r="J192"/>
      <c r="K192"/>
    </row>
    <row r="193" spans="1:11" s="20" customFormat="1" ht="19.5" customHeight="1" x14ac:dyDescent="0.25">
      <c r="A193" s="249"/>
      <c r="B193" s="56"/>
      <c r="D193"/>
      <c r="E193"/>
      <c r="F193" s="154"/>
      <c r="G193" s="154"/>
      <c r="H193" s="149"/>
      <c r="I193" s="159"/>
      <c r="J193"/>
      <c r="K193"/>
    </row>
    <row r="194" spans="1:11" s="20" customFormat="1" ht="19.5" customHeight="1" x14ac:dyDescent="0.25">
      <c r="A194" s="249"/>
      <c r="B194" s="56"/>
      <c r="D194"/>
      <c r="E194"/>
      <c r="F194" s="154"/>
      <c r="G194" s="154"/>
      <c r="H194" s="149"/>
      <c r="I194" s="159"/>
      <c r="J194"/>
      <c r="K194"/>
    </row>
    <row r="195" spans="1:11" s="20" customFormat="1" ht="19.5" customHeight="1" x14ac:dyDescent="0.25">
      <c r="A195" s="249"/>
      <c r="B195" s="56"/>
      <c r="D195"/>
      <c r="E195"/>
      <c r="F195" s="154"/>
      <c r="G195" s="154"/>
      <c r="H195" s="149"/>
      <c r="I195" s="159"/>
      <c r="J195"/>
      <c r="K195"/>
    </row>
    <row r="196" spans="1:11" s="20" customFormat="1" ht="19.5" customHeight="1" x14ac:dyDescent="0.25">
      <c r="A196" s="249"/>
      <c r="B196" s="56"/>
      <c r="D196"/>
      <c r="E196"/>
      <c r="F196" s="154"/>
      <c r="G196" s="154"/>
      <c r="H196" s="149"/>
      <c r="I196" s="159"/>
      <c r="J196"/>
      <c r="K196"/>
    </row>
    <row r="197" spans="1:11" s="20" customFormat="1" ht="19.5" customHeight="1" x14ac:dyDescent="0.25">
      <c r="A197" s="249"/>
      <c r="B197" s="56"/>
      <c r="D197"/>
      <c r="E197"/>
      <c r="F197" s="154"/>
      <c r="G197" s="154"/>
      <c r="H197" s="149"/>
      <c r="I197" s="159"/>
      <c r="J197"/>
      <c r="K197"/>
    </row>
    <row r="198" spans="1:11" s="20" customFormat="1" ht="19.5" customHeight="1" x14ac:dyDescent="0.25">
      <c r="A198" s="249"/>
      <c r="B198" s="56"/>
      <c r="D198"/>
      <c r="E198"/>
      <c r="F198" s="154"/>
      <c r="G198" s="154"/>
      <c r="H198" s="149"/>
      <c r="I198" s="159"/>
      <c r="J198"/>
      <c r="K198"/>
    </row>
    <row r="199" spans="1:11" s="20" customFormat="1" ht="19.5" customHeight="1" x14ac:dyDescent="0.25">
      <c r="A199" s="249"/>
      <c r="B199" s="56"/>
      <c r="D199"/>
      <c r="E199"/>
      <c r="F199" s="154"/>
      <c r="G199" s="154"/>
      <c r="H199" s="149"/>
      <c r="I199" s="159"/>
      <c r="J199"/>
      <c r="K199"/>
    </row>
    <row r="200" spans="1:11" s="20" customFormat="1" ht="19.5" customHeight="1" x14ac:dyDescent="0.25">
      <c r="A200" s="249"/>
      <c r="B200" s="56"/>
      <c r="D200"/>
      <c r="E200"/>
      <c r="F200" s="154"/>
      <c r="G200" s="154"/>
      <c r="H200" s="149"/>
      <c r="I200" s="159"/>
      <c r="J200"/>
      <c r="K200"/>
    </row>
    <row r="201" spans="1:11" s="20" customFormat="1" ht="19.5" customHeight="1" x14ac:dyDescent="0.25">
      <c r="A201" s="249"/>
      <c r="B201" s="56"/>
      <c r="D201"/>
      <c r="E201"/>
      <c r="F201" s="154"/>
      <c r="G201" s="154"/>
      <c r="H201" s="149"/>
      <c r="I201" s="159"/>
      <c r="J201"/>
      <c r="K201"/>
    </row>
    <row r="202" spans="1:11" s="20" customFormat="1" ht="19.5" customHeight="1" x14ac:dyDescent="0.25">
      <c r="A202" s="249"/>
      <c r="B202" s="56"/>
      <c r="D202"/>
      <c r="E202"/>
      <c r="F202" s="154"/>
      <c r="G202" s="154"/>
      <c r="H202" s="149"/>
      <c r="I202" s="159"/>
      <c r="J202"/>
      <c r="K202"/>
    </row>
    <row r="203" spans="1:11" s="20" customFormat="1" ht="19.5" customHeight="1" x14ac:dyDescent="0.25">
      <c r="A203" s="249"/>
      <c r="B203" s="56"/>
      <c r="D203"/>
      <c r="E203"/>
      <c r="F203" s="154"/>
      <c r="G203" s="154"/>
      <c r="H203" s="149"/>
      <c r="I203" s="159"/>
      <c r="J203"/>
      <c r="K203"/>
    </row>
    <row r="204" spans="1:11" s="20" customFormat="1" ht="19.5" customHeight="1" x14ac:dyDescent="0.25">
      <c r="A204" s="249"/>
      <c r="B204" s="56"/>
      <c r="D204"/>
      <c r="E204"/>
      <c r="F204" s="154"/>
      <c r="G204" s="154"/>
      <c r="H204" s="149"/>
      <c r="I204" s="159"/>
      <c r="J204"/>
      <c r="K204"/>
    </row>
    <row r="205" spans="1:11" s="20" customFormat="1" ht="19.5" customHeight="1" x14ac:dyDescent="0.25">
      <c r="A205" s="249"/>
      <c r="B205" s="56"/>
      <c r="D205"/>
      <c r="E205"/>
      <c r="F205" s="154"/>
      <c r="G205" s="154"/>
      <c r="H205" s="149"/>
      <c r="I205" s="159"/>
      <c r="J205"/>
      <c r="K205"/>
    </row>
    <row r="206" spans="1:11" s="20" customFormat="1" x14ac:dyDescent="0.25">
      <c r="A206" s="249"/>
      <c r="B206" s="56"/>
      <c r="D206"/>
      <c r="E206"/>
      <c r="F206" s="154"/>
      <c r="G206" s="154"/>
      <c r="H206" s="149"/>
      <c r="I206" s="159"/>
      <c r="J206"/>
      <c r="K206"/>
    </row>
    <row r="207" spans="1:11" s="20" customFormat="1" x14ac:dyDescent="0.25">
      <c r="A207" s="249"/>
      <c r="B207" s="56"/>
      <c r="D207"/>
      <c r="E207"/>
      <c r="F207" s="154"/>
      <c r="G207" s="154"/>
      <c r="H207" s="149"/>
      <c r="I207" s="159"/>
      <c r="J207"/>
      <c r="K207"/>
    </row>
    <row r="208" spans="1:11" s="20" customFormat="1" x14ac:dyDescent="0.25">
      <c r="A208" s="249"/>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G5" sqref="G5"/>
    </sheetView>
  </sheetViews>
  <sheetFormatPr defaultColWidth="0" defaultRowHeight="15" zeroHeight="1" x14ac:dyDescent="0.25"/>
  <cols>
    <col min="1" max="1" width="27.42578125" style="251" customWidth="1"/>
    <col min="2" max="2" width="1.85546875" style="5" hidden="1" customWidth="1"/>
    <col min="3" max="3" width="13.57031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0"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7"/>
      <c r="C1" s="85" t="s">
        <v>192</v>
      </c>
      <c r="D1" s="85"/>
      <c r="E1" s="85"/>
      <c r="F1" s="201">
        <f>'Configurações Básicas'!$E$5</f>
        <v>2018</v>
      </c>
      <c r="G1" s="85"/>
      <c r="H1" s="85"/>
      <c r="I1" s="85"/>
      <c r="J1" s="85"/>
      <c r="K1" s="208"/>
      <c r="L1" s="85"/>
      <c r="M1" s="85"/>
      <c r="N1" s="85"/>
      <c r="O1" s="85"/>
      <c r="P1" s="85"/>
      <c r="R1" s="107"/>
      <c r="S1" s="107"/>
      <c r="T1" s="107"/>
      <c r="U1" s="107"/>
      <c r="V1" s="107"/>
      <c r="W1" s="108"/>
      <c r="X1" s="107"/>
      <c r="Y1" s="105"/>
      <c r="Z1" s="105"/>
      <c r="AA1" s="105"/>
      <c r="AB1" s="105"/>
    </row>
    <row r="2" spans="1:28" s="8" customFormat="1" ht="37.5" hidden="1" customHeight="1" thickBot="1" x14ac:dyDescent="0.3">
      <c r="A2" s="247"/>
      <c r="C2" s="104"/>
      <c r="D2" s="104"/>
      <c r="E2" s="104"/>
      <c r="F2" s="202"/>
      <c r="G2" s="104"/>
      <c r="H2" s="104"/>
      <c r="I2" s="104"/>
      <c r="J2" s="104"/>
      <c r="K2" s="209"/>
      <c r="L2" s="104"/>
      <c r="M2" s="104"/>
      <c r="N2" s="104"/>
      <c r="O2" s="104"/>
      <c r="P2" s="104"/>
      <c r="Q2" s="104"/>
      <c r="R2" s="107"/>
      <c r="S2" s="107"/>
      <c r="T2" s="107"/>
      <c r="U2" s="107"/>
      <c r="V2" s="107"/>
      <c r="W2" s="108"/>
      <c r="X2" s="107"/>
      <c r="Y2" s="105"/>
      <c r="Z2" s="105"/>
      <c r="AA2" s="105"/>
      <c r="AB2" s="105"/>
    </row>
    <row r="3" spans="1:28" ht="39" customHeight="1" thickTop="1" thickBot="1" x14ac:dyDescent="0.3">
      <c r="A3" s="247"/>
      <c r="C3" s="5"/>
      <c r="D3" s="5"/>
      <c r="F3" s="203"/>
      <c r="G3" s="24"/>
      <c r="H3" s="10"/>
      <c r="I3" s="10"/>
    </row>
    <row r="4" spans="1:28" ht="30.75" customHeight="1" thickTop="1" thickBot="1" x14ac:dyDescent="0.3">
      <c r="A4" s="247"/>
      <c r="C4" s="170" t="s">
        <v>12</v>
      </c>
      <c r="D4" s="170" t="s">
        <v>449</v>
      </c>
      <c r="E4" s="165" t="s">
        <v>15</v>
      </c>
      <c r="F4" s="204" t="s">
        <v>450</v>
      </c>
      <c r="G4" s="165" t="s">
        <v>14</v>
      </c>
      <c r="H4" s="170" t="s">
        <v>451</v>
      </c>
      <c r="I4" s="170" t="s">
        <v>468</v>
      </c>
      <c r="J4" s="170" t="s">
        <v>452</v>
      </c>
      <c r="K4" s="211" t="s">
        <v>453</v>
      </c>
      <c r="L4" s="165" t="s">
        <v>16</v>
      </c>
      <c r="M4" s="170" t="s">
        <v>454</v>
      </c>
      <c r="N4" s="175" t="s">
        <v>17</v>
      </c>
      <c r="P4" s="279" t="s">
        <v>23</v>
      </c>
      <c r="Q4" s="279"/>
      <c r="W4" s="111"/>
    </row>
    <row r="5" spans="1:28" ht="19.5" customHeight="1" thickTop="1" thickBot="1" x14ac:dyDescent="0.3">
      <c r="A5" s="247"/>
      <c r="C5" s="143">
        <v>1</v>
      </c>
      <c r="D5" s="145">
        <v>42736</v>
      </c>
      <c r="E5" s="43" t="s">
        <v>121</v>
      </c>
      <c r="F5" s="205" t="s">
        <v>654</v>
      </c>
      <c r="G5" s="43" t="s">
        <v>587</v>
      </c>
      <c r="H5" s="145" t="s">
        <v>477</v>
      </c>
      <c r="I5" s="145"/>
      <c r="J5" s="212">
        <v>0</v>
      </c>
      <c r="K5" s="212">
        <v>10200.92</v>
      </c>
      <c r="L5" s="44" t="s">
        <v>446</v>
      </c>
      <c r="M5" s="126"/>
      <c r="N5" s="41">
        <f>Q5+IF(AND(L5="Pago",OR(E5='PC Receitas'!$P$4,E5='PC Receitas'!$P$5,E5='PC Receitas'!$P$6)),K5,IF(AND(L5="Pago",OR(E5='PC Receitas'!$P$7,E5='PC Receitas'!$P$8,E5='PC Receitas'!$P$9,E5='PC Receitas'!$P$10,E5='PC Receitas'!$P$11,E5='PC Receitas'!$P$12,E5='PC Receitas'!$P$13,E5='PC Receitas'!$P$14)),-K5,0))</f>
        <v>289799.08</v>
      </c>
      <c r="P5" s="281" t="s">
        <v>26</v>
      </c>
      <c r="Q5" s="280">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8" ht="19.5" customHeight="1" thickTop="1" thickBot="1" x14ac:dyDescent="0.3">
      <c r="A6" s="247"/>
      <c r="C6" s="143">
        <v>1</v>
      </c>
      <c r="D6" s="145">
        <v>42736</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289661.13</v>
      </c>
      <c r="P6" s="282"/>
      <c r="Q6" s="280"/>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Receitas'!$P$4:$Q$14,2,FALSE)</f>
        <v>Despesas_Operacionais</v>
      </c>
    </row>
    <row r="7" spans="1:28" ht="19.5" customHeight="1" thickTop="1" thickBot="1" x14ac:dyDescent="0.3">
      <c r="A7" s="247"/>
      <c r="C7" s="143">
        <v>1</v>
      </c>
      <c r="D7" s="145">
        <v>42736</v>
      </c>
      <c r="E7" s="43" t="s">
        <v>435</v>
      </c>
      <c r="F7" s="143" t="s">
        <v>659</v>
      </c>
      <c r="G7" s="43" t="s">
        <v>509</v>
      </c>
      <c r="H7" s="145" t="s">
        <v>476</v>
      </c>
      <c r="I7" s="145"/>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289659.03000000003</v>
      </c>
      <c r="P7" s="273" t="s">
        <v>24</v>
      </c>
      <c r="Q7" s="276">
        <f>SUMIFS($J$5:$J$586,$E$5:$E$586,'PC Receitas'!P4,$L$5:$L$586,"Pago")+SUMIFS($J$5:$J$586,$E$5:$E$586,'PC Receitas'!P5,$L$5:$L$586,"Pago")+SUMIFS($J$5:$J$586,$E$5:$E$586,'PC Receitas'!P6,$L$5:$L$586,"Pago")</f>
        <v>0</v>
      </c>
      <c r="R7" s="134"/>
      <c r="S7" s="112" t="str">
        <f t="shared" si="0"/>
        <v>Despesa</v>
      </c>
      <c r="T7" s="109" t="str">
        <f t="shared" si="1"/>
        <v/>
      </c>
      <c r="U7" s="109" t="str">
        <f t="shared" si="2"/>
        <v/>
      </c>
      <c r="V7" s="109" t="str">
        <f t="shared" si="3"/>
        <v>Despesa</v>
      </c>
      <c r="W7" s="113" t="str">
        <f>VLOOKUP(E7,'PC Receitas'!$P$4:$Q$14,2,FALSE)</f>
        <v>Despesas_Operacionais</v>
      </c>
    </row>
    <row r="8" spans="1:28" ht="19.5" customHeight="1" thickTop="1" thickBot="1" x14ac:dyDescent="0.3">
      <c r="A8" s="247"/>
      <c r="C8" s="143">
        <v>2</v>
      </c>
      <c r="D8" s="145">
        <v>42737</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289424.45</v>
      </c>
      <c r="P8" s="273"/>
      <c r="Q8" s="277"/>
      <c r="R8" s="134"/>
      <c r="S8" s="112" t="str">
        <f t="shared" si="0"/>
        <v>Despesa</v>
      </c>
      <c r="T8" s="109" t="str">
        <f t="shared" si="1"/>
        <v/>
      </c>
      <c r="U8" s="109" t="str">
        <f t="shared" si="2"/>
        <v/>
      </c>
      <c r="V8" s="109" t="str">
        <f t="shared" si="3"/>
        <v>Despesa</v>
      </c>
      <c r="W8" s="113" t="str">
        <f>VLOOKUP(E8,'PC Receitas'!$P$4:$Q$14,2,FALSE)</f>
        <v>Despesas_Operacionais</v>
      </c>
    </row>
    <row r="9" spans="1:28" ht="19.5" customHeight="1" thickTop="1" thickBot="1" x14ac:dyDescent="0.3">
      <c r="A9" s="247"/>
      <c r="C9" s="143">
        <v>2</v>
      </c>
      <c r="D9" s="145">
        <v>42737</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289033.52</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34"/>
      <c r="S9" s="112" t="str">
        <f t="shared" si="0"/>
        <v>Despesa</v>
      </c>
      <c r="T9" s="109" t="str">
        <f t="shared" si="1"/>
        <v/>
      </c>
      <c r="U9" s="109" t="str">
        <f t="shared" si="2"/>
        <v/>
      </c>
      <c r="V9" s="109" t="str">
        <f t="shared" si="3"/>
        <v>Despesa</v>
      </c>
      <c r="W9" s="113" t="str">
        <f>VLOOKUP(E9,'PC Receitas'!$P$4:$Q$14,2,FALSE)</f>
        <v>Despesas_Operacionais</v>
      </c>
    </row>
    <row r="10" spans="1:28" ht="19.5" customHeight="1" thickTop="1" thickBot="1" x14ac:dyDescent="0.3">
      <c r="A10" s="247"/>
      <c r="C10" s="143">
        <v>2</v>
      </c>
      <c r="D10" s="145">
        <v>42737</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286553.28000000003</v>
      </c>
      <c r="P10" s="273"/>
      <c r="Q10" s="275"/>
      <c r="R10" s="134"/>
      <c r="S10" s="112" t="str">
        <f t="shared" si="0"/>
        <v>Despesa</v>
      </c>
      <c r="T10" s="109" t="str">
        <f t="shared" si="1"/>
        <v/>
      </c>
      <c r="U10" s="109" t="str">
        <f t="shared" si="2"/>
        <v/>
      </c>
      <c r="V10" s="109" t="str">
        <f t="shared" si="3"/>
        <v>Despesa</v>
      </c>
      <c r="W10" s="113" t="str">
        <f>VLOOKUP(E10,'PC Receitas'!$P$4:$Q$14,2,FALSE)</f>
        <v>Impostos</v>
      </c>
    </row>
    <row r="11" spans="1:28" ht="19.5" customHeight="1" thickTop="1" thickBot="1" x14ac:dyDescent="0.3">
      <c r="A11" s="247"/>
      <c r="C11" s="143">
        <v>2</v>
      </c>
      <c r="D11" s="145">
        <v>42737</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286551.18000000005</v>
      </c>
      <c r="P11" s="273" t="s">
        <v>27</v>
      </c>
      <c r="Q11" s="274">
        <f>Q7-Q9</f>
        <v>-34856.559999999998</v>
      </c>
      <c r="R11" s="134"/>
      <c r="S11" s="112" t="str">
        <f t="shared" si="0"/>
        <v>Despesa</v>
      </c>
      <c r="T11" s="109" t="str">
        <f t="shared" si="1"/>
        <v/>
      </c>
      <c r="U11" s="109" t="str">
        <f t="shared" si="2"/>
        <v/>
      </c>
      <c r="V11" s="109" t="str">
        <f t="shared" si="3"/>
        <v>Despesa</v>
      </c>
      <c r="W11" s="113" t="str">
        <f>VLOOKUP(E11,'PC Receitas'!$P$4:$Q$14,2,FALSE)</f>
        <v>Despesas_Operacionais</v>
      </c>
    </row>
    <row r="12" spans="1:28" ht="19.5" customHeight="1" thickTop="1" thickBot="1" x14ac:dyDescent="0.3">
      <c r="A12" s="247"/>
      <c r="C12" s="143">
        <v>2</v>
      </c>
      <c r="D12" s="145">
        <v>42737</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286549.08000000007</v>
      </c>
      <c r="P12" s="273"/>
      <c r="Q12" s="275"/>
      <c r="R12" s="134"/>
      <c r="S12" s="112" t="str">
        <f t="shared" si="0"/>
        <v>Despesa</v>
      </c>
      <c r="T12" s="109" t="str">
        <f t="shared" si="1"/>
        <v/>
      </c>
      <c r="U12" s="109" t="str">
        <f t="shared" si="2"/>
        <v/>
      </c>
      <c r="V12" s="109" t="str">
        <f t="shared" si="3"/>
        <v>Despesa</v>
      </c>
      <c r="W12" s="113" t="str">
        <f>VLOOKUP(E12,'PC Receitas'!$P$4:$Q$14,2,FALSE)</f>
        <v>Despesas_Operacionais</v>
      </c>
    </row>
    <row r="13" spans="1:28" ht="19.5" customHeight="1" thickTop="1" thickBot="1" x14ac:dyDescent="0.3">
      <c r="A13" s="247"/>
      <c r="C13" s="143">
        <v>2</v>
      </c>
      <c r="D13" s="145">
        <v>42737</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286546.9800000001</v>
      </c>
      <c r="P13" s="273" t="s">
        <v>48</v>
      </c>
      <c r="Q13" s="274">
        <f>N586</f>
        <v>-14354.340000000006</v>
      </c>
      <c r="R13" s="134"/>
      <c r="S13" s="112" t="str">
        <f t="shared" si="0"/>
        <v>Despesa</v>
      </c>
      <c r="T13" s="109" t="str">
        <f t="shared" si="1"/>
        <v/>
      </c>
      <c r="U13" s="109" t="str">
        <f t="shared" si="2"/>
        <v/>
      </c>
      <c r="V13" s="109" t="str">
        <f t="shared" si="3"/>
        <v>Despesa</v>
      </c>
      <c r="W13" s="113" t="str">
        <f>VLOOKUP(E13,'PC Receitas'!$P$4:$Q$14,2,FALSE)</f>
        <v>Despesas_Operacionais</v>
      </c>
    </row>
    <row r="14" spans="1:28" ht="19.5" customHeight="1" thickTop="1" thickBot="1" x14ac:dyDescent="0.3">
      <c r="A14" s="247"/>
      <c r="C14" s="143">
        <v>2</v>
      </c>
      <c r="D14" s="145">
        <v>42737</v>
      </c>
      <c r="E14" s="43" t="s">
        <v>435</v>
      </c>
      <c r="F14" s="143">
        <v>14524</v>
      </c>
      <c r="G14" s="43" t="s">
        <v>509</v>
      </c>
      <c r="H14" s="43" t="s">
        <v>476</v>
      </c>
      <c r="I14" s="43"/>
      <c r="J14" s="212">
        <v>0</v>
      </c>
      <c r="K14" s="212">
        <v>2.1</v>
      </c>
      <c r="L14" s="44" t="s">
        <v>446</v>
      </c>
      <c r="M14" s="44"/>
      <c r="N14" s="41">
        <f>N13+IF(AND(L14="Pago",OR(E14='PC Receitas'!$P$4,E14='PC Receitas'!$P$5,E14='PC Receitas'!$P$6)),K14,IF(AND(L14="Pago",OR(E14='PC Receitas'!$P$7,E14='PC Receitas'!$P$8,E14='PC Receitas'!$P$9,E14='PC Receitas'!$P$10,E14='PC Receitas'!$P$11,E14='PC Receitas'!$P$12,E14='PC Receitas'!$P$13,E14='PC Receitas'!$P$14)),-K14,0))</f>
        <v>286544.88000000012</v>
      </c>
      <c r="P14" s="273"/>
      <c r="Q14" s="278"/>
      <c r="R14" s="134"/>
      <c r="S14" s="112" t="str">
        <f t="shared" si="0"/>
        <v>Despesa</v>
      </c>
      <c r="T14" s="109" t="str">
        <f t="shared" si="1"/>
        <v/>
      </c>
      <c r="U14" s="109" t="str">
        <f t="shared" si="2"/>
        <v/>
      </c>
      <c r="V14" s="109" t="str">
        <f t="shared" si="3"/>
        <v>Despesa</v>
      </c>
      <c r="W14" s="113" t="str">
        <f>VLOOKUP(E14,'PC Receitas'!$P$4:$Q$14,2,FALSE)</f>
        <v>Despesas_Operacionais</v>
      </c>
    </row>
    <row r="15" spans="1:28" ht="19.5" customHeight="1" thickTop="1" thickBot="1" x14ac:dyDescent="0.3">
      <c r="A15" s="247"/>
      <c r="C15" s="143">
        <v>3</v>
      </c>
      <c r="D15" s="145">
        <v>42738</v>
      </c>
      <c r="E15" s="43" t="s">
        <v>121</v>
      </c>
      <c r="F15" s="143" t="s">
        <v>666</v>
      </c>
      <c r="G15" s="43" t="s">
        <v>510</v>
      </c>
      <c r="H15" s="43" t="s">
        <v>477</v>
      </c>
      <c r="I15" s="43"/>
      <c r="J15" s="212">
        <v>0</v>
      </c>
      <c r="K15" s="212">
        <v>57</v>
      </c>
      <c r="L15" s="44" t="s">
        <v>446</v>
      </c>
      <c r="M15" s="44"/>
      <c r="N15" s="41">
        <f>N14+IF(AND(L15="Pago",OR(E15='PC Receitas'!$P$4,E15='PC Receitas'!$P$5,E15='PC Receitas'!$P$6)),K15,IF(AND(L15="Pago",OR(E15='PC Receitas'!$P$7,E15='PC Receitas'!$P$8,E15='PC Receitas'!$P$9,E15='PC Receitas'!$P$10,E15='PC Receitas'!$P$11,E15='PC Receitas'!$P$12,E15='PC Receitas'!$P$13,E15='PC Receitas'!$P$14)),-K15,0))</f>
        <v>286487.88000000012</v>
      </c>
      <c r="S15" s="112" t="str">
        <f t="shared" si="0"/>
        <v>Despesa</v>
      </c>
      <c r="T15" s="109" t="str">
        <f t="shared" si="1"/>
        <v/>
      </c>
      <c r="U15" s="109" t="str">
        <f t="shared" si="2"/>
        <v/>
      </c>
      <c r="V15" s="109" t="str">
        <f t="shared" si="3"/>
        <v>Despesa</v>
      </c>
      <c r="W15" s="113" t="str">
        <f>VLOOKUP(E15,'PC Receitas'!$P$4:$Q$14,2,FALSE)</f>
        <v>Despesas_com_RH</v>
      </c>
    </row>
    <row r="16" spans="1:28" ht="19.5" customHeight="1" thickTop="1" thickBot="1" x14ac:dyDescent="0.3">
      <c r="A16" s="247"/>
      <c r="C16" s="143">
        <v>3</v>
      </c>
      <c r="D16" s="145">
        <v>42738</v>
      </c>
      <c r="E16" s="43" t="s">
        <v>121</v>
      </c>
      <c r="F16" s="143" t="s">
        <v>668</v>
      </c>
      <c r="G16" s="43" t="s">
        <v>510</v>
      </c>
      <c r="H16" s="43" t="s">
        <v>477</v>
      </c>
      <c r="I16" s="43"/>
      <c r="J16" s="212">
        <v>0</v>
      </c>
      <c r="K16" s="212">
        <v>893.15</v>
      </c>
      <c r="L16" s="44" t="s">
        <v>446</v>
      </c>
      <c r="M16" s="44"/>
      <c r="N16" s="41">
        <f>N15+IF(AND(L16="Pago",OR(E16='PC Receitas'!$P$4,E16='PC Receitas'!$P$5,E16='PC Receitas'!$P$6)),K16,IF(AND(L16="Pago",OR(E16='PC Receitas'!$P$7,E16='PC Receitas'!$P$8,E16='PC Receitas'!$P$9,E16='PC Receitas'!$P$10,E16='PC Receitas'!$P$11,E16='PC Receitas'!$P$12,E16='PC Receitas'!$P$13,E16='PC Receitas'!$P$14)),-K16,0))</f>
        <v>285594.7300000001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42738</v>
      </c>
      <c r="E17" s="43" t="s">
        <v>121</v>
      </c>
      <c r="F17" s="143" t="s">
        <v>669</v>
      </c>
      <c r="G17" s="43" t="s">
        <v>510</v>
      </c>
      <c r="H17" s="43" t="s">
        <v>477</v>
      </c>
      <c r="I17" s="43"/>
      <c r="J17" s="212">
        <v>0</v>
      </c>
      <c r="K17" s="212">
        <v>1318.05</v>
      </c>
      <c r="L17" s="44" t="s">
        <v>446</v>
      </c>
      <c r="M17" s="44"/>
      <c r="N17" s="41">
        <f>N16+IF(AND(L17="Pago",OR(E17='PC Receitas'!$P$4,E17='PC Receitas'!$P$5,E17='PC Receitas'!$P$6)),K17,IF(AND(L17="Pago",OR(E17='PC Receitas'!$P$7,E17='PC Receitas'!$P$8,E17='PC Receitas'!$P$9,E17='PC Receitas'!$P$10,E17='PC Receitas'!$P$11,E17='PC Receitas'!$P$12,E17='PC Receitas'!$P$13,E17='PC Receitas'!$P$14)),-K17,0))</f>
        <v>284276.68000000011</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42738</v>
      </c>
      <c r="E18" s="43" t="s">
        <v>121</v>
      </c>
      <c r="F18" s="143" t="s">
        <v>670</v>
      </c>
      <c r="G18" s="43" t="s">
        <v>510</v>
      </c>
      <c r="H18" s="43" t="s">
        <v>477</v>
      </c>
      <c r="I18" s="43"/>
      <c r="J18" s="212">
        <v>0</v>
      </c>
      <c r="K18" s="212">
        <v>1166.5999999999999</v>
      </c>
      <c r="L18" s="44" t="s">
        <v>446</v>
      </c>
      <c r="M18" s="44"/>
      <c r="N18" s="41">
        <f>N17+IF(AND(L18="Pago",OR(E18='PC Receitas'!$P$4,E18='PC Receitas'!$P$5,E18='PC Receitas'!$P$6)),K18,IF(AND(L18="Pago",OR(E18='PC Receitas'!$P$7,E18='PC Receitas'!$P$8,E18='PC Receitas'!$P$9,E18='PC Receitas'!$P$10,E18='PC Receitas'!$P$11,E18='PC Receitas'!$P$12,E18='PC Receitas'!$P$13,E18='PC Receitas'!$P$14)),-K18,0))</f>
        <v>283110.08000000013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42738</v>
      </c>
      <c r="E19" s="43" t="s">
        <v>435</v>
      </c>
      <c r="F19" s="143">
        <v>14489</v>
      </c>
      <c r="G19" s="43" t="s">
        <v>509</v>
      </c>
      <c r="H19" s="43" t="s">
        <v>476</v>
      </c>
      <c r="I19" s="43"/>
      <c r="J19" s="212">
        <v>0</v>
      </c>
      <c r="K19" s="212">
        <v>2.1</v>
      </c>
      <c r="L19" s="44" t="s">
        <v>446</v>
      </c>
      <c r="M19" s="44"/>
      <c r="N19" s="41">
        <f>N18+IF(AND(L19="Pago",OR(E19='PC Receitas'!$P$4,E19='PC Receitas'!$P$5,E19='PC Receitas'!$P$6)),K19,IF(AND(L19="Pago",OR(E19='PC Receitas'!$P$7,E19='PC Receitas'!$P$8,E19='PC Receitas'!$P$9,E19='PC Receitas'!$P$10,E19='PC Receitas'!$P$11,E19='PC Receitas'!$P$12,E19='PC Receitas'!$P$13,E19='PC Receitas'!$P$14)),-K19,0))</f>
        <v>283107.98000000016</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42738</v>
      </c>
      <c r="E20" s="43" t="s">
        <v>435</v>
      </c>
      <c r="F20" s="143" t="s">
        <v>676</v>
      </c>
      <c r="G20" s="43" t="s">
        <v>514</v>
      </c>
      <c r="H20" s="43" t="s">
        <v>478</v>
      </c>
      <c r="I20" s="43"/>
      <c r="J20" s="212">
        <v>0</v>
      </c>
      <c r="K20" s="212">
        <v>30</v>
      </c>
      <c r="L20" s="44" t="s">
        <v>446</v>
      </c>
      <c r="M20" s="44"/>
      <c r="N20" s="41">
        <f>N19+IF(AND(L20="Pago",OR(E20='PC Receitas'!$P$4,E20='PC Receitas'!$P$5,E20='PC Receitas'!$P$6)),K20,IF(AND(L20="Pago",OR(E20='PC Receitas'!$P$7,E20='PC Receitas'!$P$8,E20='PC Receitas'!$P$9,E20='PC Receitas'!$P$10,E20='PC Receitas'!$P$11,E20='PC Receitas'!$P$12,E20='PC Receitas'!$P$13,E20='PC Receitas'!$P$14)),-K20,0))</f>
        <v>283077.98000000016</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42739</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282993.98000000016</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42739</v>
      </c>
      <c r="E22" s="43" t="s">
        <v>435</v>
      </c>
      <c r="F22" s="143">
        <v>14533</v>
      </c>
      <c r="G22" s="43" t="s">
        <v>509</v>
      </c>
      <c r="H22" s="43" t="s">
        <v>477</v>
      </c>
      <c r="I22" s="43"/>
      <c r="J22" s="212">
        <v>0</v>
      </c>
      <c r="K22" s="212">
        <v>2.1</v>
      </c>
      <c r="L22" s="44" t="s">
        <v>446</v>
      </c>
      <c r="M22" s="44"/>
      <c r="N22" s="41">
        <f>N21+IF(AND(L22="Pago",OR(E22='PC Receitas'!$P$4,E22='PC Receitas'!$P$5,E22='PC Receitas'!$P$6)),K22,IF(AND(L22="Pago",OR(E22='PC Receitas'!$P$7,E22='PC Receitas'!$P$8,E22='PC Receitas'!$P$9,E22='PC Receitas'!$P$10,E22='PC Receitas'!$P$11,E22='PC Receitas'!$P$12,E22='PC Receitas'!$P$13,E22='PC Receitas'!$P$14)),-K22,0))</f>
        <v>282991.88000000018</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42740</v>
      </c>
      <c r="E23" s="43" t="s">
        <v>121</v>
      </c>
      <c r="F23" s="205" t="s">
        <v>664</v>
      </c>
      <c r="G23" s="43" t="s">
        <v>510</v>
      </c>
      <c r="H23" s="43" t="s">
        <v>477</v>
      </c>
      <c r="I23" s="43"/>
      <c r="J23" s="212">
        <v>0</v>
      </c>
      <c r="K23" s="212">
        <v>1893.95</v>
      </c>
      <c r="L23" s="44" t="s">
        <v>446</v>
      </c>
      <c r="M23" s="126"/>
      <c r="N23" s="41">
        <f>N22+IF(AND(L23="Pago",OR(E23='PC Receitas'!$P$4,E23='PC Receitas'!$P$5,E23='PC Receitas'!$P$6)),K23,IF(AND(L23="Pago",OR(E23='PC Receitas'!$P$7,E23='PC Receitas'!$P$8,E23='PC Receitas'!$P$9,E23='PC Receitas'!$P$10,E23='PC Receitas'!$P$11,E23='PC Receitas'!$P$12,E23='PC Receitas'!$P$13,E23='PC Receitas'!$P$14)),-K23,0))</f>
        <v>281097.93000000017</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42740</v>
      </c>
      <c r="E24" s="43" t="s">
        <v>121</v>
      </c>
      <c r="F24" s="143" t="s">
        <v>665</v>
      </c>
      <c r="G24" s="43" t="s">
        <v>510</v>
      </c>
      <c r="H24" s="43" t="s">
        <v>477</v>
      </c>
      <c r="I24" s="43"/>
      <c r="J24" s="212">
        <v>0</v>
      </c>
      <c r="K24" s="212">
        <v>1600.15</v>
      </c>
      <c r="L24" s="44" t="s">
        <v>446</v>
      </c>
      <c r="M24" s="44"/>
      <c r="N24" s="41">
        <f>N23+IF(AND(L24="Pago",OR(E24='PC Receitas'!$P$4,E24='PC Receitas'!$P$5,E24='PC Receitas'!$P$6)),K24,IF(AND(L24="Pago",OR(E24='PC Receitas'!$P$7,E24='PC Receitas'!$P$8,E24='PC Receitas'!$P$9,E24='PC Receitas'!$P$10,E24='PC Receitas'!$P$11,E24='PC Receitas'!$P$12,E24='PC Receitas'!$P$13,E24='PC Receitas'!$P$14)),-K24,0))</f>
        <v>279497.78000000014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42740</v>
      </c>
      <c r="E25" s="43" t="s">
        <v>121</v>
      </c>
      <c r="F25" s="143" t="s">
        <v>667</v>
      </c>
      <c r="G25" s="43" t="s">
        <v>510</v>
      </c>
      <c r="H25" s="43" t="s">
        <v>477</v>
      </c>
      <c r="I25" s="43"/>
      <c r="J25" s="212">
        <v>0</v>
      </c>
      <c r="K25" s="212">
        <v>1719.65</v>
      </c>
      <c r="L25" s="44" t="s">
        <v>446</v>
      </c>
      <c r="M25" s="44"/>
      <c r="N25" s="41">
        <f>Q25+IF(AND(L25="Pago",OR(E25='PC Receitas'!P4,E25='PC Receitas'!P5,E25='PC Receitas'!P6)),K25,IF(AND(L25="Pago",OR(E25='PC Receitas'!P7,E25='PC Receitas'!P8,E25='PC Receitas'!P9,E25='PC Receitas'!P10,E25='PC Receitas'!P11,E25='PC Receitas'!P12,E25='PC Receitas'!P13,E25='PC Receitas'!P14)),-K25,0))</f>
        <v>-1719.65</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42740</v>
      </c>
      <c r="E26" s="43" t="s">
        <v>121</v>
      </c>
      <c r="F26" s="143" t="s">
        <v>671</v>
      </c>
      <c r="G26" s="43" t="s">
        <v>510</v>
      </c>
      <c r="H26" s="43" t="s">
        <v>477</v>
      </c>
      <c r="I26" s="43"/>
      <c r="J26" s="212">
        <v>0</v>
      </c>
      <c r="K26" s="212">
        <v>894.2</v>
      </c>
      <c r="L26" s="44" t="s">
        <v>446</v>
      </c>
      <c r="M26" s="44"/>
      <c r="N26" s="41">
        <f>N25+IF(AND(L26="Pago",OR(E26='PC Receitas'!$P$4,E26='PC Receitas'!$P$5,E26='PC Receitas'!$P$6)),K26,IF(AND(L26="Pago",OR(E26='PC Receitas'!$P$7,E26='PC Receitas'!$P$8,E26='PC Receitas'!$P$9,E26='PC Receitas'!$P$10,E26='PC Receitas'!$P$11,E26='PC Receitas'!$P$12,E26='PC Receitas'!$P$13,E26='PC Receitas'!$P$14)),-K26,0))</f>
        <v>-2613.8500000000004</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42740</v>
      </c>
      <c r="E27" s="43" t="s">
        <v>121</v>
      </c>
      <c r="F27" s="143" t="s">
        <v>672</v>
      </c>
      <c r="G27" s="43" t="s">
        <v>510</v>
      </c>
      <c r="H27" s="43" t="s">
        <v>477</v>
      </c>
      <c r="I27" s="43"/>
      <c r="J27" s="212">
        <v>0</v>
      </c>
      <c r="K27" s="212">
        <v>1378.1</v>
      </c>
      <c r="L27" s="44" t="s">
        <v>446</v>
      </c>
      <c r="M27" s="44"/>
      <c r="N27" s="41">
        <f>N26+IF(AND(L27="Pago",OR(E27='PC Receitas'!$P$4,E27='PC Receitas'!$P$5,E27='PC Receitas'!$P$6)),K27,IF(AND(L27="Pago",OR(E27='PC Receitas'!$P$7,E27='PC Receitas'!$P$8,E27='PC Receitas'!$P$9,E27='PC Receitas'!$P$10,E27='PC Receitas'!$P$11,E27='PC Receitas'!$P$12,E27='PC Receitas'!$P$13,E27='PC Receitas'!$P$14)),-K27,0))</f>
        <v>-3991.9500000000003</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42740</v>
      </c>
      <c r="E28" s="43" t="s">
        <v>435</v>
      </c>
      <c r="F28" s="143">
        <v>14540</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-3994.05</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42740</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-4392.1400000000003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42740</v>
      </c>
      <c r="E30" s="43" t="s">
        <v>435</v>
      </c>
      <c r="F30" s="143">
        <v>14528</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-4394.2400000000007</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42740</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-4396.3400000000011</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42740</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-4398.4400000000014</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42740</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-4400.5400000000018</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42740</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-4402.6400000000021</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42740</v>
      </c>
      <c r="E35" s="43" t="s">
        <v>435</v>
      </c>
      <c r="F35" s="143">
        <v>14467</v>
      </c>
      <c r="G35" s="43" t="s">
        <v>509</v>
      </c>
      <c r="H35" s="145" t="s">
        <v>476</v>
      </c>
      <c r="I35" s="145"/>
      <c r="J35" s="212">
        <v>0</v>
      </c>
      <c r="K35" s="212">
        <v>2.1</v>
      </c>
      <c r="L35" s="44" t="s">
        <v>446</v>
      </c>
      <c r="M35" s="44"/>
      <c r="N35" s="41">
        <f>N34+IF(AND(L35="Pago",OR(E35='PC Receitas'!$P$4,E35='PC Receitas'!$P$5,E35='PC Receitas'!$P$6)),K35,IF(AND(L35="Pago",OR(E35='PC Receitas'!$P$7,E35='PC Receitas'!$P$8,E35='PC Receitas'!$P$9,E35='PC Receitas'!$P$10,E35='PC Receitas'!$P$11,E35='PC Receitas'!$P$12,E35='PC Receitas'!$P$13,E35='PC Receitas'!$P$14)),-K35,0))</f>
        <v>-4404.7400000000025</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44"/>
      <c r="N36" s="41">
        <f>N35+IF(AND(L36="Pago",OR(E36='PC Receitas'!$P$4,E36='PC Receitas'!$P$5,E36='PC Receitas'!$P$6)),K36,IF(AND(L36="Pago",OR(E36='PC Receitas'!$P$7,E36='PC Receitas'!$P$8,E36='PC Receitas'!$P$9,E36='PC Receitas'!$P$10,E36='PC Receitas'!$P$11,E36='PC Receitas'!$P$12,E36='PC Receitas'!$P$13,E36='PC Receitas'!$P$14)),-K36,0))</f>
        <v>-4406.8400000000029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42741</v>
      </c>
      <c r="E37" s="43" t="s">
        <v>434</v>
      </c>
      <c r="F37" s="143">
        <v>20404</v>
      </c>
      <c r="G37" s="43" t="s">
        <v>513</v>
      </c>
      <c r="H37" s="43" t="s">
        <v>478</v>
      </c>
      <c r="I37" s="43"/>
      <c r="J37" s="212">
        <v>0</v>
      </c>
      <c r="K37" s="212">
        <v>8211.0499999999993</v>
      </c>
      <c r="L37" s="44" t="s">
        <v>446</v>
      </c>
      <c r="M37" s="44"/>
      <c r="N37" s="41">
        <f>N36+IF(AND(L37="Pago",OR(E37='PC Receitas'!$P$4,E37='PC Receitas'!$P$5,E37='PC Receitas'!$P$6)),K37,IF(AND(L37="Pago",OR(E37='PC Receitas'!$P$7,E37='PC Receitas'!$P$8,E37='PC Receitas'!$P$9,E37='PC Receitas'!$P$10,E37='PC Receitas'!$P$11,E37='PC Receitas'!$P$12,E37='PC Receitas'!$P$13,E37='PC Receitas'!$P$14)),-K37,0))</f>
        <v>-12617.890000000003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42741</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-12987.040000000003</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42741</v>
      </c>
      <c r="E39" s="43" t="s">
        <v>435</v>
      </c>
      <c r="F39" s="205">
        <v>14650</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-12989.140000000003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42742</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-14339.640000000003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42747</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-14341.740000000003</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42762</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-14343.840000000004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30</v>
      </c>
      <c r="D43" s="145">
        <v>42765</v>
      </c>
      <c r="E43" s="43" t="s">
        <v>435</v>
      </c>
      <c r="F43" s="205" t="s">
        <v>661</v>
      </c>
      <c r="G43" s="43" t="s">
        <v>509</v>
      </c>
      <c r="H43" s="43" t="s">
        <v>476</v>
      </c>
      <c r="I43" s="43"/>
      <c r="J43" s="212">
        <v>0</v>
      </c>
      <c r="K43" s="212">
        <v>2.1</v>
      </c>
      <c r="L43" s="44" t="s">
        <v>446</v>
      </c>
      <c r="M43" s="126"/>
      <c r="N43" s="41">
        <f>N42+IF(AND(L43="Pago",OR(E43='PC Receitas'!$P$4,E43='PC Receitas'!$P$5,E43='PC Receitas'!$P$6)),K43,IF(AND(L43="Pago",OR(E43='PC Receitas'!$P$7,E43='PC Receitas'!$P$8,E43='PC Receitas'!$P$9,E43='PC Receitas'!$P$10,E43='PC Receitas'!$P$11,E43='PC Receitas'!$P$12,E43='PC Receitas'!$P$13,E43='PC Receitas'!$P$14)),-K43,0))</f>
        <v>-14345.940000000004</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30</v>
      </c>
      <c r="D44" s="145">
        <v>42765</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-14348.040000000005</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31</v>
      </c>
      <c r="D45" s="145">
        <v>42766</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-14350.140000000005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31</v>
      </c>
      <c r="D46" s="145">
        <v>42766</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-14352.240000000005</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31</v>
      </c>
      <c r="D47" s="145">
        <v>42766</v>
      </c>
      <c r="E47" s="43" t="s">
        <v>435</v>
      </c>
      <c r="F47" s="143">
        <v>14649</v>
      </c>
      <c r="G47" s="43" t="s">
        <v>509</v>
      </c>
      <c r="H47" s="43" t="s">
        <v>476</v>
      </c>
      <c r="I47" s="43"/>
      <c r="J47" s="212">
        <v>0</v>
      </c>
      <c r="K47" s="212">
        <v>2.1</v>
      </c>
      <c r="L47" s="44" t="s">
        <v>446</v>
      </c>
      <c r="M47" s="44"/>
      <c r="N47" s="41">
        <f>N46+IF(AND(L47="Pago",OR(E47='PC Receitas'!$P$4,E47='PC Receitas'!$P$5,E47='PC Receitas'!$P$6)),K47,IF(AND(L47="Pago",OR(E47='PC Receitas'!$P$7,E47='PC Receitas'!$P$8,E47='PC Receitas'!$P$9,E47='PC Receitas'!$P$10,E47='PC Receitas'!$P$11,E47='PC Receitas'!$P$12,E47='PC Receitas'!$P$13,E47='PC Receitas'!$P$14)),-K47,0))</f>
        <v>-14354.340000000006</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143"/>
      <c r="D48" s="145"/>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-14354.340000000006</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143"/>
      <c r="D49" s="145"/>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-14354.340000000006</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143"/>
      <c r="D50" s="145"/>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-14354.340000000006</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143"/>
      <c r="D51" s="145"/>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-14354.340000000006</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143"/>
      <c r="D52" s="145"/>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-14354.340000000006</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143"/>
      <c r="D53" s="145"/>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-14354.340000000006</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143"/>
      <c r="D54" s="145"/>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-14354.340000000006</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143"/>
      <c r="D55" s="145"/>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-14354.340000000006</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143"/>
      <c r="D56" s="145"/>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-14354.340000000006</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143"/>
      <c r="D57" s="145"/>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-14354.340000000006</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143"/>
      <c r="D58" s="145"/>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-14354.340000000006</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143"/>
      <c r="D59" s="145"/>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-14354.340000000006</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143"/>
      <c r="D60" s="145"/>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-14354.340000000006</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143"/>
      <c r="D61" s="145"/>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-14354.340000000006</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143"/>
      <c r="D62" s="145"/>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-14354.340000000006</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143"/>
      <c r="D63" s="145"/>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-14354.340000000006</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143"/>
      <c r="D64" s="145"/>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-14354.340000000006</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143"/>
      <c r="D65" s="145"/>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-14354.340000000006</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143"/>
      <c r="D66" s="145"/>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-14354.340000000006</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143"/>
      <c r="D67" s="145"/>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-14354.340000000006</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7"/>
      <c r="C68" s="143"/>
      <c r="D68" s="145"/>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-14354.340000000006</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143"/>
      <c r="D69" s="145"/>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-14354.340000000006</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143"/>
      <c r="D70" s="145"/>
      <c r="E70" s="43"/>
      <c r="F70" s="205"/>
      <c r="G70" s="43"/>
      <c r="H70" s="43"/>
      <c r="I70" s="4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-14354.340000000006</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143"/>
      <c r="D71" s="145"/>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-14354.340000000006</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143"/>
      <c r="D72" s="145"/>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-14354.340000000006</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143"/>
      <c r="D73" s="145"/>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-14354.340000000006</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143"/>
      <c r="D74" s="145"/>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-14354.340000000006</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143"/>
      <c r="D75" s="145"/>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-14354.340000000006</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143"/>
      <c r="D76" s="145"/>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-14354.340000000006</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143"/>
      <c r="D77" s="145"/>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-14354.340000000006</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143"/>
      <c r="D78" s="145"/>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-14354.340000000006</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143"/>
      <c r="D79" s="145"/>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-14354.340000000006</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143"/>
      <c r="D80" s="145"/>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-14354.340000000006</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143"/>
      <c r="D81" s="145"/>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-14354.340000000006</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143"/>
      <c r="D82" s="145"/>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-14354.340000000006</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143"/>
      <c r="D83" s="145"/>
      <c r="E83" s="43"/>
      <c r="F83" s="143"/>
      <c r="G83" s="43"/>
      <c r="H83" s="145"/>
      <c r="I83" s="145"/>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-14354.340000000006</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143"/>
      <c r="D84" s="145"/>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-14354.340000000006</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143"/>
      <c r="D85" s="145"/>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-14354.340000000006</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143"/>
      <c r="D86" s="145"/>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-14354.340000000006</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143"/>
      <c r="D87" s="145"/>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-14354.340000000006</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143"/>
      <c r="D88" s="145"/>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-14354.340000000006</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143"/>
      <c r="D89" s="145"/>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-14354.340000000006</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143"/>
      <c r="D90" s="145"/>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-14354.340000000006</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143"/>
      <c r="D91" s="145"/>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-14354.340000000006</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143"/>
      <c r="D92" s="145"/>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-14354.340000000006</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143"/>
      <c r="D93" s="145"/>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-14354.340000000006</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143"/>
      <c r="D94" s="145"/>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-14354.340000000006</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143"/>
      <c r="D95" s="145"/>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-14354.340000000006</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143"/>
      <c r="D96" s="145"/>
      <c r="E96" s="43"/>
      <c r="F96" s="143"/>
      <c r="G96" s="43"/>
      <c r="H96" s="145"/>
      <c r="I96" s="145"/>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-14354.340000000006</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143"/>
      <c r="D97" s="145"/>
      <c r="E97" s="43"/>
      <c r="F97" s="143"/>
      <c r="G97" s="43"/>
      <c r="H97" s="145"/>
      <c r="I97" s="145"/>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-14354.340000000006</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143"/>
      <c r="D98" s="145"/>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-14354.340000000006</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143"/>
      <c r="D99" s="145"/>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-14354.340000000006</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143"/>
      <c r="D100" s="145"/>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-14354.340000000006</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143"/>
      <c r="D101" s="145"/>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-14354.340000000006</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143"/>
      <c r="D102" s="145"/>
      <c r="E102" s="43"/>
      <c r="F102" s="205"/>
      <c r="G102" s="43"/>
      <c r="H102" s="43"/>
      <c r="I102" s="43"/>
      <c r="J102" s="212"/>
      <c r="K102" s="212"/>
      <c r="L102" s="44"/>
      <c r="M102" s="126"/>
      <c r="N102" s="41">
        <f>N101+IF(AND(L102="Pago",OR(E102='PC Receitas'!$P$4,E102='PC Receitas'!$P$5,E102='PC Receitas'!$P$6)),K102,IF(AND(L102="Pago",OR(E102='PC Receitas'!$P$7,E102='PC Receitas'!$P$8,E102='PC Receitas'!$P$9,E102='PC Receitas'!$P$10,E102='PC Receitas'!$P$11,E102='PC Receitas'!$P$12,E102='PC Receitas'!$P$13,E102='PC Receitas'!$P$14)),-K102,0))</f>
        <v>-14354.340000000006</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143"/>
      <c r="D103" s="145"/>
      <c r="E103" s="43"/>
      <c r="F103" s="205"/>
      <c r="G103" s="43"/>
      <c r="H103" s="43"/>
      <c r="I103" s="43"/>
      <c r="J103" s="212"/>
      <c r="K103" s="212"/>
      <c r="L103" s="44"/>
      <c r="M103" s="126"/>
      <c r="N103" s="41">
        <f>N102+IF(AND(L103="Pago",OR(E103='PC Receitas'!$P$4,E103='PC Receitas'!$P$5,E103='PC Receitas'!$P$6)),K103,IF(AND(L103="Pago",OR(E103='PC Receitas'!$P$7,E103='PC Receitas'!$P$8,E103='PC Receitas'!$P$9,E103='PC Receitas'!$P$10,E103='PC Receitas'!$P$11,E103='PC Receitas'!$P$12,E103='PC Receitas'!$P$13,E103='PC Receitas'!$P$14)),-K103,0))</f>
        <v>-14354.340000000006</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143"/>
      <c r="D104" s="145"/>
      <c r="E104" s="43"/>
      <c r="F104" s="205"/>
      <c r="G104" s="43"/>
      <c r="H104" s="43"/>
      <c r="I104" s="43"/>
      <c r="J104" s="212"/>
      <c r="K104" s="212"/>
      <c r="L104" s="44"/>
      <c r="M104" s="126"/>
      <c r="N104" s="41">
        <f>N103+IF(AND(L104="Pago",OR(E104='PC Receitas'!$P$4,E104='PC Receitas'!$P$5,E104='PC Receitas'!$P$6)),K104,IF(AND(L104="Pago",OR(E104='PC Receitas'!$P$7,E104='PC Receitas'!$P$8,E104='PC Receitas'!$P$9,E104='PC Receitas'!$P$10,E104='PC Receitas'!$P$11,E104='PC Receitas'!$P$12,E104='PC Receitas'!$P$13,E104='PC Receitas'!$P$14)),-K104,0))</f>
        <v>-14354.340000000006</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143"/>
      <c r="D105" s="145"/>
      <c r="E105" s="43"/>
      <c r="F105" s="205"/>
      <c r="G105" s="43"/>
      <c r="H105" s="43"/>
      <c r="I105" s="43"/>
      <c r="J105" s="212"/>
      <c r="K105" s="212"/>
      <c r="L105" s="44"/>
      <c r="M105" s="126"/>
      <c r="N105" s="41">
        <f>N104+IF(AND(L105="Pago",OR(E105='PC Receitas'!$P$4,E105='PC Receitas'!$P$5,E105='PC Receitas'!$P$6)),K105,IF(AND(L105="Pago",OR(E105='PC Receitas'!$P$7,E105='PC Receitas'!$P$8,E105='PC Receitas'!$P$9,E105='PC Receitas'!$P$10,E105='PC Receitas'!$P$11,E105='PC Receitas'!$P$12,E105='PC Receitas'!$P$13,E105='PC Receitas'!$P$14)),-K105,0))</f>
        <v>-14354.340000000006</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143"/>
      <c r="D106" s="145"/>
      <c r="E106" s="43"/>
      <c r="F106" s="205"/>
      <c r="G106" s="43"/>
      <c r="H106" s="43"/>
      <c r="I106" s="43"/>
      <c r="J106" s="212"/>
      <c r="K106" s="212"/>
      <c r="L106" s="44"/>
      <c r="M106" s="126"/>
      <c r="N106" s="41">
        <f>N105+IF(AND(L106="Pago",OR(E106='PC Receitas'!$P$4,E106='PC Receitas'!$P$5,E106='PC Receitas'!$P$6)),K106,IF(AND(L106="Pago",OR(E106='PC Receitas'!$P$7,E106='PC Receitas'!$P$8,E106='PC Receitas'!$P$9,E106='PC Receitas'!$P$10,E106='PC Receitas'!$P$11,E106='PC Receitas'!$P$12,E106='PC Receitas'!$P$13,E106='PC Receitas'!$P$14)),-K106,0))</f>
        <v>-14354.340000000006</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143"/>
      <c r="D107" s="145"/>
      <c r="E107" s="43"/>
      <c r="F107" s="205"/>
      <c r="G107" s="43"/>
      <c r="H107" s="43"/>
      <c r="I107" s="43"/>
      <c r="J107" s="212"/>
      <c r="K107" s="212"/>
      <c r="L107" s="44"/>
      <c r="M107" s="126"/>
      <c r="N107" s="41">
        <f>N106+IF(AND(L107="Pago",OR(E107='PC Receitas'!$P$4,E107='PC Receitas'!$P$5,E107='PC Receitas'!$P$6)),K107,IF(AND(L107="Pago",OR(E107='PC Receitas'!$P$7,E107='PC Receitas'!$P$8,E107='PC Receitas'!$P$9,E107='PC Receitas'!$P$10,E107='PC Receitas'!$P$11,E107='PC Receitas'!$P$12,E107='PC Receitas'!$P$13,E107='PC Receitas'!$P$14)),-K107,0))</f>
        <v>-14354.340000000006</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143"/>
      <c r="D108" s="145"/>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-14354.340000000006</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143"/>
      <c r="D109" s="145"/>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-14354.340000000006</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143"/>
      <c r="D110" s="145"/>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-14354.340000000006</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143"/>
      <c r="D111" s="145"/>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-14354.340000000006</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143"/>
      <c r="D112" s="145"/>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-14354.340000000006</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143"/>
      <c r="D113" s="145"/>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-14354.340000000006</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143"/>
      <c r="D114" s="145"/>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-14354.340000000006</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143"/>
      <c r="D115" s="145"/>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-14354.340000000006</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143"/>
      <c r="D116" s="145"/>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-14354.340000000006</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143"/>
      <c r="D117" s="145"/>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-14354.340000000006</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143"/>
      <c r="D118" s="145"/>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-14354.340000000006</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143"/>
      <c r="D119" s="145"/>
      <c r="E119" s="43"/>
      <c r="F119" s="205"/>
      <c r="G119" s="43"/>
      <c r="H119" s="43"/>
      <c r="I119" s="43"/>
      <c r="J119" s="212"/>
      <c r="K119" s="212"/>
      <c r="L119" s="44"/>
      <c r="M119" s="126"/>
      <c r="N119" s="41">
        <f>N118+IF(AND(L119="Pago",OR(E119='PC Receitas'!$P$4,E119='PC Receitas'!$P$5,E119='PC Receitas'!$P$6)),K119,IF(AND(L119="Pago",OR(E119='PC Receitas'!$P$7,E119='PC Receitas'!$P$8,E119='PC Receitas'!$P$9,E119='PC Receitas'!$P$10,E119='PC Receitas'!$P$11,E119='PC Receitas'!$P$12,E119='PC Receitas'!$P$13,E119='PC Receitas'!$P$14)),-K119,0))</f>
        <v>-14354.340000000006</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143"/>
      <c r="D120" s="145"/>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-14354.340000000006</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143"/>
      <c r="D121" s="145"/>
      <c r="E121" s="43"/>
      <c r="F121" s="205"/>
      <c r="G121" s="43"/>
      <c r="H121" s="43"/>
      <c r="I121" s="43"/>
      <c r="J121" s="212"/>
      <c r="K121" s="212"/>
      <c r="L121" s="44"/>
      <c r="M121" s="126"/>
      <c r="N121" s="41">
        <f>N120+IF(AND(L121="Pago",OR(E121='PC Receitas'!$P$4,E121='PC Receitas'!$P$5,E121='PC Receitas'!$P$6)),K121,IF(AND(L121="Pago",OR(E121='PC Receitas'!$P$7,E121='PC Receitas'!$P$8,E121='PC Receitas'!$P$9,E121='PC Receitas'!$P$10,E121='PC Receitas'!$P$11,E121='PC Receitas'!$P$12,E121='PC Receitas'!$P$13,E121='PC Receitas'!$P$14)),-K121,0))</f>
        <v>-14354.340000000006</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143"/>
      <c r="D122" s="145"/>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-14354.340000000006</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143"/>
      <c r="D123" s="145"/>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-14354.340000000006</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143"/>
      <c r="D124" s="145"/>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-14354.340000000006</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143"/>
      <c r="D125" s="145"/>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-14354.340000000006</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7"/>
      <c r="C126" s="143"/>
      <c r="D126" s="145"/>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-14354.340000000006</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143"/>
      <c r="D127" s="145"/>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-14354.340000000006</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143"/>
      <c r="D128" s="145"/>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-14354.340000000006</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143"/>
      <c r="D129" s="145"/>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-14354.340000000006</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143"/>
      <c r="D130" s="145"/>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-14354.340000000006</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143"/>
      <c r="D131" s="145"/>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-14354.340000000006</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143"/>
      <c r="D132" s="145"/>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-14354.340000000006</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143"/>
      <c r="D133" s="145"/>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-14354.340000000006</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143"/>
      <c r="D134" s="145"/>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-14354.340000000006</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143"/>
      <c r="D135" s="145"/>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-14354.340000000006</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143"/>
      <c r="D136" s="145"/>
      <c r="E136" s="43"/>
      <c r="F136" s="205"/>
      <c r="G136" s="43"/>
      <c r="H136" s="43"/>
      <c r="I136" s="43"/>
      <c r="J136" s="212"/>
      <c r="K136" s="212"/>
      <c r="L136" s="44"/>
      <c r="M136" s="126"/>
      <c r="N136" s="41">
        <f>N135+IF(AND(L136="Pago",OR(E136='PC Receitas'!$P$4,E136='PC Receitas'!$P$5,E136='PC Receitas'!$P$6)),K136,IF(AND(L136="Pago",OR(E136='PC Receitas'!$P$7,E136='PC Receitas'!$P$8,E136='PC Receitas'!$P$9,E136='PC Receitas'!$P$10,E136='PC Receitas'!$P$11,E136='PC Receitas'!$P$12,E136='PC Receitas'!$P$13,E136='PC Receitas'!$P$14)),-K136,0))</f>
        <v>-14354.340000000006</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143"/>
      <c r="D137" s="145"/>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-14354.340000000006</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143"/>
      <c r="D138" s="145"/>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-14354.340000000006</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143"/>
      <c r="D139" s="145"/>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-14354.340000000006</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143"/>
      <c r="D140" s="145"/>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-14354.340000000006</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143"/>
      <c r="D141" s="145"/>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-14354.340000000006</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143"/>
      <c r="D142" s="145"/>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-14354.340000000006</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143"/>
      <c r="D143" s="145"/>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-14354.340000000006</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143"/>
      <c r="D144" s="145"/>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-14354.340000000006</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143"/>
      <c r="D145" s="145"/>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-14354.340000000006</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143"/>
      <c r="D146" s="145"/>
      <c r="E146" s="43"/>
      <c r="F146" s="205"/>
      <c r="G146" s="43"/>
      <c r="H146" s="43"/>
      <c r="I146" s="43"/>
      <c r="J146" s="212"/>
      <c r="K146" s="212"/>
      <c r="L146" s="44"/>
      <c r="M146" s="126"/>
      <c r="N146" s="41">
        <f>N145+IF(AND(L146="Pago",OR(E146='PC Receitas'!$P$4,E146='PC Receitas'!$P$5,E146='PC Receitas'!$P$6)),K146,IF(AND(L146="Pago",OR(E146='PC Receitas'!$P$7,E146='PC Receitas'!$P$8,E146='PC Receitas'!$P$9,E146='PC Receitas'!$P$10,E146='PC Receitas'!$P$11,E146='PC Receitas'!$P$12,E146='PC Receitas'!$P$13,E146='PC Receitas'!$P$14)),-K146,0))</f>
        <v>-14354.340000000006</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143"/>
      <c r="D147" s="145"/>
      <c r="E147" s="43"/>
      <c r="F147" s="205"/>
      <c r="G147" s="43"/>
      <c r="H147" s="43"/>
      <c r="I147" s="43"/>
      <c r="J147" s="212"/>
      <c r="K147" s="212"/>
      <c r="L147" s="44"/>
      <c r="M147" s="126"/>
      <c r="N147" s="41">
        <f>N146+IF(AND(L147="Pago",OR(E147='PC Receitas'!$P$4,E147='PC Receitas'!$P$5,E147='PC Receitas'!$P$6)),K147,IF(AND(L147="Pago",OR(E147='PC Receitas'!$P$7,E147='PC Receitas'!$P$8,E147='PC Receitas'!$P$9,E147='PC Receitas'!$P$10,E147='PC Receitas'!$P$11,E147='PC Receitas'!$P$12,E147='PC Receitas'!$P$13,E147='PC Receitas'!$P$14)),-K147,0))</f>
        <v>-14354.340000000006</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143"/>
      <c r="D148" s="145"/>
      <c r="E148" s="43"/>
      <c r="F148" s="205"/>
      <c r="G148" s="43"/>
      <c r="H148" s="43"/>
      <c r="I148" s="43"/>
      <c r="J148" s="212"/>
      <c r="K148" s="212"/>
      <c r="L148" s="44"/>
      <c r="M148" s="126"/>
      <c r="N148" s="41">
        <f>N147+IF(AND(L148="Pago",OR(E148='PC Receitas'!$P$4,E148='PC Receitas'!$P$5,E148='PC Receitas'!$P$6)),K148,IF(AND(L148="Pago",OR(E148='PC Receitas'!$P$7,E148='PC Receitas'!$P$8,E148='PC Receitas'!$P$9,E148='PC Receitas'!$P$10,E148='PC Receitas'!$P$11,E148='PC Receitas'!$P$12,E148='PC Receitas'!$P$13,E148='PC Receitas'!$P$14)),-K148,0))</f>
        <v>-14354.340000000006</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143"/>
      <c r="D149" s="145"/>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-14354.340000000006</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143"/>
      <c r="D150" s="145"/>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-14354.340000000006</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143"/>
      <c r="D151" s="145"/>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-14354.340000000006</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143"/>
      <c r="D152" s="145"/>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-14354.340000000006</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143"/>
      <c r="D153" s="145"/>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-14354.340000000006</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143"/>
      <c r="D154" s="145"/>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-14354.340000000006</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143"/>
      <c r="D155" s="145"/>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-14354.340000000006</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143"/>
      <c r="D156" s="145"/>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-14354.340000000006</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143"/>
      <c r="D157" s="145"/>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-14354.340000000006</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143"/>
      <c r="D158" s="145"/>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-14354.340000000006</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143"/>
      <c r="D159" s="145"/>
      <c r="E159" s="43"/>
      <c r="F159" s="205"/>
      <c r="G159" s="43"/>
      <c r="H159" s="43"/>
      <c r="I159" s="43"/>
      <c r="J159" s="212"/>
      <c r="K159" s="212"/>
      <c r="L159" s="44"/>
      <c r="M159" s="126"/>
      <c r="N159" s="41">
        <f>N158+IF(AND(L159="Pago",OR(E159='PC Receitas'!$P$4,E159='PC Receitas'!$P$5,E159='PC Receitas'!$P$6)),K159,IF(AND(L159="Pago",OR(E159='PC Receitas'!$P$7,E159='PC Receitas'!$P$8,E159='PC Receitas'!$P$9,E159='PC Receitas'!$P$10,E159='PC Receitas'!$P$11,E159='PC Receitas'!$P$12,E159='PC Receitas'!$P$13,E159='PC Receitas'!$P$14)),-K159,0))</f>
        <v>-14354.340000000006</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143"/>
      <c r="D160" s="145"/>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-14354.340000000006</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143"/>
      <c r="D161" s="145"/>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-14354.340000000006</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143"/>
      <c r="D162" s="145"/>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-14354.340000000006</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143"/>
      <c r="D163" s="145"/>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-14354.340000000006</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143"/>
      <c r="D164" s="145"/>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-14354.340000000006</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143"/>
      <c r="D165" s="145"/>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-14354.340000000006</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143"/>
      <c r="D166" s="145"/>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-14354.340000000006</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143"/>
      <c r="D167" s="145"/>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-14354.340000000006</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143"/>
      <c r="D168" s="145"/>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-14354.340000000006</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143"/>
      <c r="D169" s="145"/>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-14354.340000000006</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143"/>
      <c r="D170" s="145"/>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-14354.340000000006</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143"/>
      <c r="D171" s="145"/>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-14354.340000000006</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143"/>
      <c r="D172" s="145"/>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-14354.340000000006</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143"/>
      <c r="D173" s="145"/>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-14354.340000000006</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143"/>
      <c r="D174" s="145"/>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-14354.340000000006</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143"/>
      <c r="D175" s="145"/>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-14354.340000000006</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143"/>
      <c r="D176" s="145"/>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-14354.340000000006</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143"/>
      <c r="D177" s="145"/>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-14354.340000000006</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143"/>
      <c r="D178" s="145"/>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-14354.340000000006</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143"/>
      <c r="D179" s="145"/>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-14354.340000000006</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143"/>
      <c r="D180" s="145"/>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-14354.340000000006</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143"/>
      <c r="D181" s="145"/>
      <c r="E181" s="43"/>
      <c r="F181" s="205"/>
      <c r="G181" s="43"/>
      <c r="H181" s="43"/>
      <c r="I181" s="43"/>
      <c r="J181" s="212"/>
      <c r="K181" s="212"/>
      <c r="L181" s="44"/>
      <c r="M181" s="126"/>
      <c r="N181" s="41">
        <f>N180+IF(AND(L181="Pago",OR(E181='PC Receitas'!$P$4,E181='PC Receitas'!$P$5,E181='PC Receitas'!$P$6)),K181,IF(AND(L181="Pago",OR(E181='PC Receitas'!$P$7,E181='PC Receitas'!$P$8,E181='PC Receitas'!$P$9,E181='PC Receitas'!$P$10,E181='PC Receitas'!$P$11,E181='PC Receitas'!$P$12,E181='PC Receitas'!$P$13,E181='PC Receitas'!$P$14)),-K181,0))</f>
        <v>-14354.340000000006</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143"/>
      <c r="D182" s="145"/>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-14354.340000000006</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143"/>
      <c r="D183" s="145"/>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-14354.340000000006</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143"/>
      <c r="D184" s="145"/>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-14354.340000000006</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7"/>
      <c r="C185" s="143"/>
      <c r="D185" s="145"/>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-14354.340000000006</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7"/>
      <c r="C186" s="143"/>
      <c r="D186" s="145"/>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-14354.340000000006</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7"/>
      <c r="C187" s="143"/>
      <c r="D187" s="145"/>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-14354.340000000006</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7"/>
      <c r="C188" s="143"/>
      <c r="D188" s="145"/>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-14354.340000000006</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7"/>
      <c r="C189" s="143"/>
      <c r="D189" s="145"/>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-14354.340000000006</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7"/>
      <c r="C190" s="143"/>
      <c r="D190" s="145"/>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-14354.340000000006</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143"/>
      <c r="D191" s="145"/>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-14354.340000000006</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143"/>
      <c r="D192" s="145"/>
      <c r="E192" s="43"/>
      <c r="F192" s="205"/>
      <c r="G192" s="43"/>
      <c r="H192" s="43"/>
      <c r="I192" s="43"/>
      <c r="J192" s="212"/>
      <c r="K192" s="212"/>
      <c r="L192" s="44"/>
      <c r="M192" s="126"/>
      <c r="N192" s="41">
        <f>N191+IF(AND(L192="Pago",OR(E192='PC Receitas'!$P$4,E192='PC Receitas'!$P$5,E192='PC Receitas'!$P$6)),K192,IF(AND(L192="Pago",OR(E192='PC Receitas'!$P$7,E192='PC Receitas'!$P$8,E192='PC Receitas'!$P$9,E192='PC Receitas'!$P$10,E192='PC Receitas'!$P$11,E192='PC Receitas'!$P$12,E192='PC Receitas'!$P$13,E192='PC Receitas'!$P$14)),-K192,0))</f>
        <v>-14354.340000000006</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143"/>
      <c r="D193" s="145"/>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-14354.340000000006</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143"/>
      <c r="D194" s="145"/>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-14354.340000000006</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143"/>
      <c r="D195" s="145"/>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-14354.340000000006</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143"/>
      <c r="D196" s="145"/>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-14354.340000000006</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143"/>
      <c r="D197" s="145"/>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-14354.340000000006</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143"/>
      <c r="D198" s="145"/>
      <c r="E198" s="43"/>
      <c r="F198" s="205"/>
      <c r="G198" s="43"/>
      <c r="H198" s="43"/>
      <c r="I198" s="4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-14354.340000000006</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143"/>
      <c r="D199" s="145"/>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-14354.340000000006</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143"/>
      <c r="D200" s="145"/>
      <c r="E200" s="43"/>
      <c r="F200" s="205"/>
      <c r="G200" s="43"/>
      <c r="H200" s="43"/>
      <c r="I200" s="4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-14354.340000000006</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143"/>
      <c r="D201" s="145"/>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-14354.340000000006</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143"/>
      <c r="D202" s="145"/>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-14354.340000000006</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143"/>
      <c r="D203" s="145"/>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-14354.340000000006</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143"/>
      <c r="D204" s="145"/>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-14354.340000000006</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143"/>
      <c r="D205" s="145"/>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-14354.340000000006</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143"/>
      <c r="D206" s="145"/>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-14354.340000000006</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143"/>
      <c r="D207" s="145"/>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-14354.340000000006</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143"/>
      <c r="D208" s="145"/>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-14354.340000000006</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143"/>
      <c r="D209" s="145"/>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-14354.340000000006</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143"/>
      <c r="D210" s="145"/>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-14354.340000000006</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143"/>
      <c r="D211" s="145"/>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-14354.340000000006</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143"/>
      <c r="D212" s="145"/>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-14354.340000000006</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143"/>
      <c r="D213" s="145"/>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-14354.340000000006</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143"/>
      <c r="D214" s="145"/>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-14354.340000000006</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143"/>
      <c r="D215" s="145"/>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-14354.340000000006</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143"/>
      <c r="D216" s="145"/>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-14354.340000000006</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143"/>
      <c r="D217" s="145"/>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-14354.340000000006</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143"/>
      <c r="D218" s="145"/>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-14354.340000000006</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143"/>
      <c r="D219" s="145"/>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-14354.340000000006</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143"/>
      <c r="D220" s="145"/>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-14354.340000000006</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143"/>
      <c r="D221" s="145"/>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-14354.340000000006</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143"/>
      <c r="D222" s="145"/>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-14354.340000000006</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143"/>
      <c r="D223" s="145"/>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-14354.340000000006</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143"/>
      <c r="D224" s="145"/>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-14354.340000000006</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143"/>
      <c r="D225" s="145"/>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-14354.340000000006</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143"/>
      <c r="D226" s="145"/>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-14354.340000000006</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143"/>
      <c r="D227" s="145"/>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-14354.340000000006</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143"/>
      <c r="D228" s="145"/>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-14354.340000000006</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143"/>
      <c r="D229" s="145"/>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-14354.340000000006</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143"/>
      <c r="D230" s="145"/>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-14354.340000000006</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143"/>
      <c r="D231" s="145"/>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-14354.340000000006</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143"/>
      <c r="D232" s="145"/>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-14354.340000000006</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143"/>
      <c r="D233" s="145"/>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-14354.340000000006</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143"/>
      <c r="D234" s="145"/>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-14354.340000000006</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143"/>
      <c r="D235" s="145"/>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-14354.340000000006</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143"/>
      <c r="D236" s="145"/>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-14354.340000000006</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143"/>
      <c r="D237" s="145"/>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-14354.340000000006</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143"/>
      <c r="D238" s="145"/>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-14354.340000000006</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143"/>
      <c r="D239" s="145"/>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-14354.340000000006</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143"/>
      <c r="D240" s="145"/>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-14354.340000000006</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143"/>
      <c r="D241" s="145"/>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-14354.340000000006</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143"/>
      <c r="D242" s="145"/>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-14354.340000000006</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143"/>
      <c r="D243" s="145"/>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-14354.340000000006</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7"/>
      <c r="C244" s="143"/>
      <c r="D244" s="145"/>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-14354.340000000006</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7"/>
      <c r="C245" s="143"/>
      <c r="D245" s="145"/>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-14354.340000000006</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7"/>
      <c r="C246" s="143"/>
      <c r="D246" s="145"/>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-14354.340000000006</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7"/>
      <c r="C247" s="143"/>
      <c r="D247" s="145"/>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-14354.340000000006</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7"/>
      <c r="C248" s="143"/>
      <c r="D248" s="145"/>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-14354.340000000006</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7"/>
      <c r="C249" s="143"/>
      <c r="D249" s="145"/>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-14354.340000000006</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7"/>
      <c r="C250" s="143"/>
      <c r="D250" s="145"/>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-14354.340000000006</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7"/>
      <c r="C251" s="143"/>
      <c r="D251" s="145"/>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-14354.340000000006</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7"/>
      <c r="C252" s="143"/>
      <c r="D252" s="145"/>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-14354.340000000006</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7"/>
      <c r="C253" s="143"/>
      <c r="D253" s="145"/>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-14354.340000000006</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7"/>
      <c r="C254" s="143"/>
      <c r="D254" s="145"/>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-14354.340000000006</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143"/>
      <c r="D255" s="145"/>
      <c r="E255" s="43"/>
      <c r="F255" s="205"/>
      <c r="G255" s="43"/>
      <c r="H255" s="43"/>
      <c r="I255" s="43"/>
      <c r="J255" s="212"/>
      <c r="K255" s="212"/>
      <c r="L255" s="44"/>
      <c r="M255" s="126"/>
      <c r="N255" s="41">
        <f>N254+IF(AND(L255="Pago",OR(E255='PC Receitas'!$P$4,E255='PC Receitas'!$P$5,E255='PC Receitas'!$P$6)),K255,IF(AND(L255="Pago",OR(E255='PC Receitas'!$P$7,E255='PC Receitas'!$P$8,E255='PC Receitas'!$P$9,E255='PC Receitas'!$P$10,E255='PC Receitas'!$P$11,E255='PC Receitas'!$P$12,E255='PC Receitas'!$P$13,E255='PC Receitas'!$P$14)),-K255,0))</f>
        <v>-14354.340000000006</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143"/>
      <c r="D256" s="145"/>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-14354.340000000006</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143"/>
      <c r="D257" s="145"/>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-14354.340000000006</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143"/>
      <c r="D258" s="145"/>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-14354.340000000006</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143"/>
      <c r="D259" s="145"/>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-14354.340000000006</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143"/>
      <c r="D260" s="145"/>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-14354.340000000006</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143"/>
      <c r="D261" s="145"/>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-14354.340000000006</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143"/>
      <c r="D262" s="145"/>
      <c r="E262" s="43"/>
      <c r="F262" s="143"/>
      <c r="G262" s="43"/>
      <c r="H262" s="145"/>
      <c r="I262" s="145"/>
      <c r="J262" s="212"/>
      <c r="K262" s="212"/>
      <c r="L262" s="44"/>
      <c r="M262" s="44" t="s">
        <v>456</v>
      </c>
      <c r="N262" s="41">
        <f>N261+IF(AND(L262="Pago",OR(E262='PC Receitas'!$P$4,E262='PC Receitas'!$P$5,E262='PC Receitas'!$P$6)),K262,IF(AND(L262="Pago",OR(E262='PC Receitas'!$P$7,E262='PC Receitas'!$P$8,E262='PC Receitas'!$P$9,E262='PC Receitas'!$P$10,E262='PC Receitas'!$P$11,E262='PC Receitas'!$P$12,E262='PC Receitas'!$P$13,E262='PC Receitas'!$P$14)),-K262,0))</f>
        <v>-14354.340000000006</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143"/>
      <c r="D263" s="145"/>
      <c r="E263" s="43"/>
      <c r="F263" s="143"/>
      <c r="G263" s="43"/>
      <c r="H263" s="145"/>
      <c r="I263" s="145"/>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-14354.340000000006</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143"/>
      <c r="D264" s="145"/>
      <c r="E264" s="43"/>
      <c r="F264" s="143"/>
      <c r="G264" s="43"/>
      <c r="H264" s="145"/>
      <c r="I264" s="145"/>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-14354.340000000006</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143"/>
      <c r="D265" s="145"/>
      <c r="E265" s="43"/>
      <c r="F265" s="143"/>
      <c r="G265" s="43"/>
      <c r="H265" s="145"/>
      <c r="I265" s="145"/>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-14354.340000000006</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143"/>
      <c r="D266" s="145"/>
      <c r="E266" s="43"/>
      <c r="F266" s="205"/>
      <c r="G266" s="43"/>
      <c r="H266" s="145"/>
      <c r="I266" s="145"/>
      <c r="J266" s="212"/>
      <c r="K266" s="212"/>
      <c r="L266" s="44"/>
      <c r="M266" s="126"/>
      <c r="N266" s="41">
        <f>N265+IF(AND(L266="Pago",OR(E266='PC Receitas'!$P$4,E266='PC Receitas'!$P$5,E266='PC Receitas'!$P$6)),K266,IF(AND(L266="Pago",OR(E266='PC Receitas'!$P$7,E266='PC Receitas'!$P$8,E266='PC Receitas'!$P$9,E266='PC Receitas'!$P$10,E266='PC Receitas'!$P$11,E266='PC Receitas'!$P$12,E266='PC Receitas'!$P$13,E266='PC Receitas'!$P$14)),-K266,0))</f>
        <v>-14354.340000000006</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143"/>
      <c r="D267" s="145"/>
      <c r="E267" s="43"/>
      <c r="F267" s="205"/>
      <c r="G267" s="43"/>
      <c r="H267" s="145"/>
      <c r="I267" s="145"/>
      <c r="J267" s="212"/>
      <c r="K267" s="212"/>
      <c r="L267" s="44"/>
      <c r="M267" s="126"/>
      <c r="N267" s="41">
        <f>N266+IF(AND(L267="Pago",OR(E267='PC Receitas'!$P$4,E267='PC Receitas'!$P$5,E267='PC Receitas'!$P$6)),K267,IF(AND(L267="Pago",OR(E267='PC Receitas'!$P$7,E267='PC Receitas'!$P$8,E267='PC Receitas'!$P$9,E267='PC Receitas'!$P$10,E267='PC Receitas'!$P$11,E267='PC Receitas'!$P$12,E267='PC Receitas'!$P$13,E267='PC Receitas'!$P$14)),-K267,0))</f>
        <v>-14354.340000000006</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143"/>
      <c r="D268" s="145"/>
      <c r="E268" s="43"/>
      <c r="F268" s="205"/>
      <c r="G268" s="43"/>
      <c r="H268" s="43"/>
      <c r="I268" s="43"/>
      <c r="J268" s="212"/>
      <c r="K268" s="212"/>
      <c r="L268" s="44"/>
      <c r="M268" s="126"/>
      <c r="N268" s="41">
        <f>N267+IF(AND(L268="Pago",OR(E268='PC Receitas'!$P$4,E268='PC Receitas'!$P$5,E268='PC Receitas'!$P$6)),K268,IF(AND(L268="Pago",OR(E268='PC Receitas'!$P$7,E268='PC Receitas'!$P$8,E268='PC Receitas'!$P$9,E268='PC Receitas'!$P$10,E268='PC Receitas'!$P$11,E268='PC Receitas'!$P$12,E268='PC Receitas'!$P$13,E268='PC Receitas'!$P$14)),-K268,0))</f>
        <v>-14354.340000000006</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143"/>
      <c r="D269" s="145"/>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-14354.340000000006</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143"/>
      <c r="D270" s="145"/>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-14354.340000000006</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143"/>
      <c r="D271" s="145"/>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-14354.340000000006</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143"/>
      <c r="D272" s="145"/>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-14354.340000000006</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143"/>
      <c r="D273" s="145"/>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-14354.340000000006</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143"/>
      <c r="D274" s="145"/>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-14354.340000000006</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143"/>
      <c r="D275" s="145"/>
      <c r="E275" s="43"/>
      <c r="F275" s="205"/>
      <c r="G275" s="43"/>
      <c r="H275" s="43"/>
      <c r="I275" s="4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-14354.340000000006</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143"/>
      <c r="D276" s="145"/>
      <c r="E276" s="43"/>
      <c r="F276" s="200"/>
      <c r="G276" s="43"/>
      <c r="H276" s="145"/>
      <c r="I276" s="145"/>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-14354.340000000006</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143"/>
      <c r="D277" s="145"/>
      <c r="E277" s="43"/>
      <c r="F277" s="205"/>
      <c r="G277" s="43"/>
      <c r="H277" s="43"/>
      <c r="I277" s="4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-14354.340000000006</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143"/>
      <c r="D278" s="145"/>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-14354.340000000006</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143"/>
      <c r="D279" s="145"/>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-14354.340000000006</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143"/>
      <c r="D280" s="145"/>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-14354.340000000006</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143"/>
      <c r="D281" s="145"/>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-14354.340000000006</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143"/>
      <c r="D282" s="145"/>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-14354.340000000006</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143"/>
      <c r="D283" s="145"/>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-14354.340000000006</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143"/>
      <c r="D284" s="145"/>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-14354.340000000006</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143"/>
      <c r="D285" s="145"/>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-14354.340000000006</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143"/>
      <c r="D286" s="145"/>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-14354.340000000006</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143"/>
      <c r="D287" s="145"/>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-14354.340000000006</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143"/>
      <c r="D288" s="145"/>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-14354.340000000006</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143"/>
      <c r="D289" s="145"/>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-14354.340000000006</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143"/>
      <c r="D290" s="145"/>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-14354.340000000006</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143"/>
      <c r="D291" s="145"/>
      <c r="E291" s="43"/>
      <c r="F291" s="143"/>
      <c r="G291" s="43"/>
      <c r="H291" s="145"/>
      <c r="I291" s="145"/>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-14354.340000000006</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143"/>
      <c r="D292" s="145"/>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-14354.340000000006</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143"/>
      <c r="D293" s="145"/>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-14354.340000000006</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143"/>
      <c r="D294" s="145"/>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-14354.340000000006</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143"/>
      <c r="D295" s="145"/>
      <c r="E295" s="43"/>
      <c r="F295" s="143"/>
      <c r="G295" s="43"/>
      <c r="H295" s="145"/>
      <c r="I295" s="145"/>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-14354.340000000006</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143"/>
      <c r="D296" s="145"/>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-14354.340000000006</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143"/>
      <c r="D297" s="145"/>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-14354.340000000006</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143"/>
      <c r="D298" s="145"/>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-14354.340000000006</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143"/>
      <c r="D299" s="145"/>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-14354.340000000006</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143"/>
      <c r="D300" s="145"/>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-14354.340000000006</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143"/>
      <c r="D301" s="145"/>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-14354.340000000006</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143"/>
      <c r="D302" s="145"/>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-14354.340000000006</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143"/>
      <c r="D303" s="145"/>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-14354.340000000006</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143"/>
      <c r="D304" s="145"/>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-14354.340000000006</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143"/>
      <c r="D305" s="145"/>
      <c r="E305" s="43"/>
      <c r="F305" s="205"/>
      <c r="G305" s="43"/>
      <c r="H305" s="43"/>
      <c r="I305" s="43"/>
      <c r="J305" s="212"/>
      <c r="K305" s="212"/>
      <c r="L305" s="44"/>
      <c r="M305" s="126"/>
      <c r="N305" s="41">
        <f>N304+IF(AND(L305="Pago",OR(E305='PC Receitas'!$P$4,E305='PC Receitas'!$P$5,E305='PC Receitas'!$P$6)),K305,IF(AND(L305="Pago",OR(E305='PC Receitas'!$P$7,E305='PC Receitas'!$P$8,E305='PC Receitas'!$P$9,E305='PC Receitas'!$P$10,E305='PC Receitas'!$P$11,E305='PC Receitas'!$P$12,E305='PC Receitas'!$P$13,E305='PC Receitas'!$P$14)),-K305,0))</f>
        <v>-14354.340000000006</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143"/>
      <c r="D306" s="145"/>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-14354.340000000006</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143"/>
      <c r="D307" s="145"/>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-14354.340000000006</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7"/>
      <c r="C308" s="143"/>
      <c r="D308" s="145"/>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-14354.340000000006</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7"/>
      <c r="C309" s="143"/>
      <c r="D309" s="145"/>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-14354.340000000006</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7"/>
      <c r="C310" s="143"/>
      <c r="D310" s="145"/>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-14354.340000000006</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7"/>
      <c r="C311" s="143"/>
      <c r="D311" s="145"/>
      <c r="E311" s="43"/>
      <c r="F311" s="205"/>
      <c r="G311" s="43"/>
      <c r="H311" s="43"/>
      <c r="I311" s="43"/>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-14354.340000000006</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7"/>
      <c r="C312" s="143"/>
      <c r="D312" s="145"/>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-14354.340000000006</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7"/>
      <c r="C313" s="143"/>
      <c r="D313" s="145"/>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-14354.340000000006</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7"/>
      <c r="C314" s="143"/>
      <c r="D314" s="145"/>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-14354.340000000006</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7"/>
      <c r="C315" s="143"/>
      <c r="D315" s="145"/>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-14354.340000000006</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7"/>
      <c r="C316" s="143"/>
      <c r="D316" s="145"/>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-14354.340000000006</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7"/>
      <c r="C317" s="143"/>
      <c r="D317" s="145"/>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-14354.340000000006</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7"/>
      <c r="C318" s="143"/>
      <c r="D318" s="145"/>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-14354.340000000006</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143"/>
      <c r="D319" s="145"/>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-14354.340000000006</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143"/>
      <c r="D320" s="145"/>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-14354.340000000006</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143"/>
      <c r="D321" s="145"/>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-14354.340000000006</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143"/>
      <c r="D322" s="145"/>
      <c r="E322" s="43"/>
      <c r="F322" s="143"/>
      <c r="G322" s="43"/>
      <c r="H322" s="145"/>
      <c r="I322" s="145"/>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-14354.340000000006</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143"/>
      <c r="D323" s="145"/>
      <c r="E323" s="43"/>
      <c r="F323" s="143"/>
      <c r="G323" s="43"/>
      <c r="H323" s="145"/>
      <c r="I323" s="145"/>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-14354.340000000006</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143"/>
      <c r="D324" s="145"/>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-14354.340000000006</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143"/>
      <c r="D325" s="145"/>
      <c r="E325" s="43"/>
      <c r="F325" s="205"/>
      <c r="G325" s="43"/>
      <c r="H325" s="43"/>
      <c r="I325" s="4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-14354.340000000006</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143"/>
      <c r="D326" s="145"/>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-14354.340000000006</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143"/>
      <c r="D327" s="145"/>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-14354.340000000006</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143"/>
      <c r="D328" s="145"/>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-14354.340000000006</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143"/>
      <c r="D329" s="145"/>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-14354.340000000006</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143"/>
      <c r="D330" s="145"/>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-14354.340000000006</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143"/>
      <c r="D331" s="145"/>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-14354.340000000006</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143"/>
      <c r="D332" s="145"/>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-14354.340000000006</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143"/>
      <c r="D333" s="145"/>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-14354.340000000006</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143"/>
      <c r="D334" s="145"/>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-14354.340000000006</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143"/>
      <c r="D335" s="145"/>
      <c r="E335" s="43"/>
      <c r="F335" s="205"/>
      <c r="G335" s="43"/>
      <c r="H335" s="43"/>
      <c r="I335" s="43"/>
      <c r="J335" s="212"/>
      <c r="K335" s="212"/>
      <c r="L335" s="44"/>
      <c r="M335" s="126"/>
      <c r="N335" s="41">
        <f>N334+IF(AND(L335="Pago",OR(E335='PC Receitas'!$P$4,E335='PC Receitas'!$P$5,E335='PC Receitas'!$P$6)),K335,IF(AND(L335="Pago",OR(E335='PC Receitas'!$P$7,E335='PC Receitas'!$P$8,E335='PC Receitas'!$P$9,E335='PC Receitas'!$P$10,E335='PC Receitas'!$P$11,E335='PC Receitas'!$P$12,E335='PC Receitas'!$P$13,E335='PC Receitas'!$P$14)),-K335,0))</f>
        <v>-14354.340000000006</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143"/>
      <c r="D336" s="145"/>
      <c r="E336" s="43"/>
      <c r="F336" s="205"/>
      <c r="G336" s="43"/>
      <c r="H336" s="43"/>
      <c r="I336" s="43"/>
      <c r="J336" s="212"/>
      <c r="K336" s="212"/>
      <c r="L336" s="44"/>
      <c r="M336" s="126"/>
      <c r="N336" s="41">
        <f>N335+IF(AND(L336="Pago",OR(E336='PC Receitas'!$P$4,E336='PC Receitas'!$P$5,E336='PC Receitas'!$P$6)),K336,IF(AND(L336="Pago",OR(E336='PC Receitas'!$P$7,E336='PC Receitas'!$P$8,E336='PC Receitas'!$P$9,E336='PC Receitas'!$P$10,E336='PC Receitas'!$P$11,E336='PC Receitas'!$P$12,E336='PC Receitas'!$P$13,E336='PC Receitas'!$P$14)),-K336,0))</f>
        <v>-14354.340000000006</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143"/>
      <c r="D337" s="145"/>
      <c r="E337" s="43"/>
      <c r="F337" s="205"/>
      <c r="G337" s="43"/>
      <c r="H337" s="43"/>
      <c r="I337" s="43"/>
      <c r="J337" s="212"/>
      <c r="K337" s="212"/>
      <c r="L337" s="44"/>
      <c r="M337" s="126"/>
      <c r="N337" s="41">
        <f>N336+IF(AND(L337="Pago",OR(E337='PC Receitas'!$P$4,E337='PC Receitas'!$P$5,E337='PC Receitas'!$P$6)),K337,IF(AND(L337="Pago",OR(E337='PC Receitas'!$P$7,E337='PC Receitas'!$P$8,E337='PC Receitas'!$P$9,E337='PC Receitas'!$P$10,E337='PC Receitas'!$P$11,E337='PC Receitas'!$P$12,E337='PC Receitas'!$P$13,E337='PC Receitas'!$P$14)),-K337,0))</f>
        <v>-14354.340000000006</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143"/>
      <c r="D338" s="145"/>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-14354.340000000006</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143"/>
      <c r="D339" s="145"/>
      <c r="E339" s="43"/>
      <c r="F339" s="143"/>
      <c r="G339" s="43"/>
      <c r="H339" s="145"/>
      <c r="I339" s="145"/>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-14354.340000000006</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143"/>
      <c r="D340" s="145"/>
      <c r="E340" s="43"/>
      <c r="F340" s="205"/>
      <c r="G340" s="43"/>
      <c r="H340" s="145"/>
      <c r="I340" s="145"/>
      <c r="J340" s="212"/>
      <c r="K340" s="212"/>
      <c r="L340" s="44"/>
      <c r="M340" s="126"/>
      <c r="N340" s="41">
        <f>N339+IF(AND(L340="Pago",OR(E340='PC Receitas'!$P$4,E340='PC Receitas'!$P$5,E340='PC Receitas'!$P$6)),K340,IF(AND(L340="Pago",OR(E340='PC Receitas'!$P$7,E340='PC Receitas'!$P$8,E340='PC Receitas'!$P$9,E340='PC Receitas'!$P$10,E340='PC Receitas'!$P$11,E340='PC Receitas'!$P$12,E340='PC Receitas'!$P$13,E340='PC Receitas'!$P$14)),-K340,0))</f>
        <v>-14354.340000000006</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143"/>
      <c r="D341" s="145"/>
      <c r="E341" s="43"/>
      <c r="F341" s="205"/>
      <c r="G341" s="43"/>
      <c r="H341" s="145"/>
      <c r="I341" s="145"/>
      <c r="J341" s="212"/>
      <c r="K341" s="212"/>
      <c r="L341" s="44"/>
      <c r="M341" s="126"/>
      <c r="N341" s="41">
        <f>N340+IF(AND(L341="Pago",OR(E341='PC Receitas'!$P$4,E341='PC Receitas'!$P$5,E341='PC Receitas'!$P$6)),K341,IF(AND(L341="Pago",OR(E341='PC Receitas'!$P$7,E341='PC Receitas'!$P$8,E341='PC Receitas'!$P$9,E341='PC Receitas'!$P$10,E341='PC Receitas'!$P$11,E341='PC Receitas'!$P$12,E341='PC Receitas'!$P$13,E341='PC Receitas'!$P$14)),-K341,0))</f>
        <v>-14354.340000000006</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143"/>
      <c r="D342" s="145"/>
      <c r="E342" s="43"/>
      <c r="F342" s="205"/>
      <c r="G342" s="43"/>
      <c r="H342" s="43"/>
      <c r="I342" s="43"/>
      <c r="J342" s="212"/>
      <c r="K342" s="212"/>
      <c r="L342" s="44"/>
      <c r="M342" s="126"/>
      <c r="N342" s="41">
        <f>N341+IF(AND(L342="Pago",OR(E342='PC Receitas'!$P$4,E342='PC Receitas'!$P$5,E342='PC Receitas'!$P$6)),K342,IF(AND(L342="Pago",OR(E342='PC Receitas'!$P$7,E342='PC Receitas'!$P$8,E342='PC Receitas'!$P$9,E342='PC Receitas'!$P$10,E342='PC Receitas'!$P$11,E342='PC Receitas'!$P$12,E342='PC Receitas'!$P$13,E342='PC Receitas'!$P$14)),-K342,0))</f>
        <v>-14354.340000000006</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143"/>
      <c r="D343" s="145"/>
      <c r="E343" s="43"/>
      <c r="F343" s="205"/>
      <c r="G343" s="43"/>
      <c r="H343" s="43"/>
      <c r="I343" s="4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-14354.340000000006</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143"/>
      <c r="D344" s="145"/>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-14354.340000000006</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143"/>
      <c r="D345" s="145"/>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-14354.340000000006</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143"/>
      <c r="D346" s="145"/>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-14354.340000000006</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143"/>
      <c r="D347" s="145"/>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-14354.340000000006</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143"/>
      <c r="D348" s="145"/>
      <c r="E348" s="43"/>
      <c r="F348" s="205"/>
      <c r="G348" s="43"/>
      <c r="H348" s="43"/>
      <c r="I348" s="4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-14354.340000000006</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143"/>
      <c r="D349" s="145"/>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-14354.340000000006</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143"/>
      <c r="D350" s="145"/>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-14354.340000000006</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143"/>
      <c r="D351" s="145"/>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-14354.340000000006</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143"/>
      <c r="D352" s="145"/>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-14354.340000000006</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143"/>
      <c r="D353" s="145"/>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-14354.340000000006</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143"/>
      <c r="D354" s="145"/>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-14354.340000000006</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143"/>
      <c r="D355" s="145"/>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-14354.340000000006</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143"/>
      <c r="D356" s="145"/>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-14354.340000000006</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143"/>
      <c r="D357" s="145"/>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-14354.340000000006</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143"/>
      <c r="D358" s="145"/>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-14354.340000000006</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143"/>
      <c r="D359" s="145"/>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-14354.340000000006</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143"/>
      <c r="D360" s="145"/>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-14354.340000000006</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143"/>
      <c r="D361" s="145"/>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-14354.340000000006</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143"/>
      <c r="D362" s="145"/>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-14354.340000000006</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143"/>
      <c r="D363" s="145"/>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-14354.340000000006</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143"/>
      <c r="D364" s="145"/>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-14354.340000000006</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143"/>
      <c r="D365" s="145"/>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-14354.340000000006</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143"/>
      <c r="D366" s="145"/>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-14354.340000000006</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143"/>
      <c r="D367" s="145"/>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-14354.340000000006</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143"/>
      <c r="D368" s="145"/>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-14354.340000000006</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143"/>
      <c r="D369" s="145"/>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-14354.340000000006</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143"/>
      <c r="D370" s="145"/>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-14354.340000000006</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143"/>
      <c r="D371" s="145"/>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-14354.340000000006</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7"/>
      <c r="C372" s="143"/>
      <c r="D372" s="145"/>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-14354.340000000006</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7"/>
      <c r="C373" s="143"/>
      <c r="D373" s="145"/>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-14354.340000000006</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7"/>
      <c r="C374" s="143"/>
      <c r="D374" s="145"/>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-14354.340000000006</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7"/>
      <c r="C375" s="143"/>
      <c r="D375" s="145"/>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-14354.340000000006</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7"/>
      <c r="C376" s="143"/>
      <c r="D376" s="145"/>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-14354.340000000006</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7"/>
      <c r="C377" s="143"/>
      <c r="D377" s="145"/>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-14354.340000000006</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7"/>
      <c r="C378" s="143"/>
      <c r="D378" s="145"/>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-14354.340000000006</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7"/>
      <c r="C379" s="143"/>
      <c r="D379" s="145"/>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-14354.340000000006</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7"/>
      <c r="C380" s="143"/>
      <c r="D380" s="145"/>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-14354.340000000006</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7"/>
      <c r="C381" s="143"/>
      <c r="D381" s="145"/>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-14354.340000000006</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7"/>
      <c r="C382" s="143"/>
      <c r="D382" s="145"/>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-14354.340000000006</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143"/>
      <c r="D383" s="145"/>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-14354.340000000006</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143"/>
      <c r="D384" s="145"/>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-14354.340000000006</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143"/>
      <c r="D385" s="145"/>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-14354.340000000006</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143"/>
      <c r="D386" s="145"/>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-14354.340000000006</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143"/>
      <c r="D387" s="145"/>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-14354.340000000006</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143"/>
      <c r="D388" s="145"/>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-14354.340000000006</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143"/>
      <c r="D389" s="145"/>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-14354.340000000006</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143"/>
      <c r="D390" s="145"/>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-14354.340000000006</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143"/>
      <c r="D391" s="145"/>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-14354.340000000006</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143"/>
      <c r="D392" s="145"/>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-14354.340000000006</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143"/>
      <c r="D393" s="145"/>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-14354.340000000006</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143"/>
      <c r="D394" s="145"/>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-14354.340000000006</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143"/>
      <c r="D395" s="145"/>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-14354.340000000006</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143"/>
      <c r="D396" s="145"/>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-14354.340000000006</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143"/>
      <c r="D397" s="145"/>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-14354.340000000006</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143"/>
      <c r="D398" s="145"/>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-14354.340000000006</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143"/>
      <c r="D399" s="145"/>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-14354.340000000006</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143"/>
      <c r="D400" s="145"/>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-14354.340000000006</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143"/>
      <c r="D401" s="145"/>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-14354.340000000006</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143"/>
      <c r="D402" s="145"/>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-14354.340000000006</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143"/>
      <c r="D403" s="145"/>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-14354.340000000006</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143"/>
      <c r="D404" s="145"/>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-14354.340000000006</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143"/>
      <c r="D405" s="145"/>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-14354.340000000006</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143"/>
      <c r="D406" s="145"/>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-14354.340000000006</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143"/>
      <c r="D407" s="145"/>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-14354.340000000006</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143"/>
      <c r="D408" s="145"/>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-14354.340000000006</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143"/>
      <c r="D409" s="145"/>
      <c r="E409" s="43"/>
      <c r="F409" s="205"/>
      <c r="G409" s="43"/>
      <c r="H409" s="43"/>
      <c r="I409" s="43"/>
      <c r="J409" s="212"/>
      <c r="K409" s="212"/>
      <c r="L409" s="44"/>
      <c r="M409" s="126"/>
      <c r="N409" s="41">
        <f>N408+IF(AND(L409="Pago",OR(E409='PC Receitas'!$P$4,E409='PC Receitas'!$P$5,E409='PC Receitas'!$P$6)),K409,IF(AND(L409="Pago",OR(E409='PC Receitas'!$P$7,E409='PC Receitas'!$P$8,E409='PC Receitas'!$P$9,E409='PC Receitas'!$P$10,E409='PC Receitas'!$P$11,E409='PC Receitas'!$P$12,E409='PC Receitas'!$P$13,E409='PC Receitas'!$P$14)),-K409,0))</f>
        <v>-14354.340000000006</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143"/>
      <c r="D410" s="145"/>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-14354.340000000006</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143"/>
      <c r="D411" s="145"/>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-14354.340000000006</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143"/>
      <c r="D412" s="145"/>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-14354.340000000006</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143"/>
      <c r="D413" s="145"/>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-14354.340000000006</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143"/>
      <c r="D414" s="145"/>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-14354.340000000006</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143"/>
      <c r="D415" s="145"/>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-14354.340000000006</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143"/>
      <c r="D416" s="145"/>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-14354.340000000006</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143"/>
      <c r="D417" s="145"/>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-14354.340000000006</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143"/>
      <c r="D418" s="145"/>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-14354.340000000006</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143"/>
      <c r="D419" s="145"/>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-14354.340000000006</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143"/>
      <c r="D420" s="145"/>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-14354.340000000006</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143"/>
      <c r="D421" s="145"/>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-14354.340000000006</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143"/>
      <c r="D422" s="145"/>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-14354.340000000006</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143"/>
      <c r="D423" s="145"/>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-14354.340000000006</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143"/>
      <c r="D424" s="145"/>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-14354.340000000006</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143"/>
      <c r="D425" s="145"/>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-14354.340000000006</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143"/>
      <c r="D426" s="145"/>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-14354.340000000006</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143"/>
      <c r="D427" s="145"/>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-14354.340000000006</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143"/>
      <c r="D428" s="145"/>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-14354.340000000006</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143"/>
      <c r="D429" s="145"/>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-14354.340000000006</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143"/>
      <c r="D430" s="145"/>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-14354.340000000006</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143"/>
      <c r="D431" s="145"/>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-14354.340000000006</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143"/>
      <c r="D432" s="145"/>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-14354.340000000006</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143"/>
      <c r="D433" s="145"/>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-14354.340000000006</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143"/>
      <c r="D434" s="145"/>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-14354.340000000006</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143"/>
      <c r="D435" s="145"/>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-14354.340000000006</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7"/>
      <c r="C436" s="143"/>
      <c r="D436" s="145"/>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-14354.340000000006</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7"/>
      <c r="C437" s="143"/>
      <c r="D437" s="145"/>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-14354.340000000006</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7"/>
      <c r="C438" s="143"/>
      <c r="D438" s="145"/>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-14354.340000000006</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7"/>
      <c r="C439" s="143"/>
      <c r="D439" s="145"/>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-14354.340000000006</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7"/>
      <c r="C440" s="143"/>
      <c r="D440" s="145"/>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-14354.340000000006</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7"/>
      <c r="C441" s="143"/>
      <c r="D441" s="145"/>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-14354.340000000006</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7"/>
      <c r="C442" s="143"/>
      <c r="D442" s="145"/>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-14354.340000000006</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7"/>
      <c r="C443" s="143"/>
      <c r="D443" s="145"/>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-14354.340000000006</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7"/>
      <c r="C444" s="143"/>
      <c r="D444" s="145"/>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-14354.340000000006</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7"/>
      <c r="C445" s="143"/>
      <c r="D445" s="145"/>
      <c r="E445" s="43"/>
      <c r="F445" s="205"/>
      <c r="G445" s="43"/>
      <c r="H445" s="43"/>
      <c r="I445" s="43"/>
      <c r="J445" s="212"/>
      <c r="K445" s="212"/>
      <c r="L445" s="44"/>
      <c r="M445" s="126"/>
      <c r="N445" s="41">
        <f>N444+IF(AND(L445="Pago",OR(E445='PC Receitas'!$P$4,E445='PC Receitas'!$P$5,E445='PC Receitas'!$P$6)),K445,IF(AND(L445="Pago",OR(E445='PC Receitas'!$P$7,E445='PC Receitas'!$P$8,E445='PC Receitas'!$P$9,E445='PC Receitas'!$P$10,E445='PC Receitas'!$P$11,E445='PC Receitas'!$P$12,E445='PC Receitas'!$P$13,E445='PC Receitas'!$P$14)),-K445,0))</f>
        <v>-14354.340000000006</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7"/>
      <c r="C446" s="143"/>
      <c r="D446" s="145"/>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-14354.340000000006</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143"/>
      <c r="D447" s="145"/>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-14354.340000000006</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143"/>
      <c r="D448" s="145"/>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-14354.340000000006</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143"/>
      <c r="D449" s="145"/>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-14354.340000000006</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143"/>
      <c r="D450" s="145"/>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-14354.340000000006</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143"/>
      <c r="D451" s="145"/>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-14354.340000000006</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143"/>
      <c r="D452" s="145"/>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-14354.340000000006</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143"/>
      <c r="D453" s="145"/>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-14354.340000000006</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143"/>
      <c r="D454" s="145"/>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-14354.340000000006</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143"/>
      <c r="D455" s="145"/>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-14354.340000000006</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143"/>
      <c r="D456" s="145"/>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-14354.340000000006</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143"/>
      <c r="D457" s="145"/>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-14354.340000000006</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143"/>
      <c r="D458" s="145"/>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-14354.340000000006</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143"/>
      <c r="D459" s="145"/>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-14354.340000000006</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143"/>
      <c r="D460" s="145"/>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-14354.340000000006</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143"/>
      <c r="D461" s="145"/>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-14354.340000000006</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143"/>
      <c r="D462" s="145"/>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-14354.340000000006</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143"/>
      <c r="D463" s="145"/>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-14354.340000000006</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143"/>
      <c r="D464" s="145"/>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-14354.340000000006</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143"/>
      <c r="D465" s="145"/>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-14354.340000000006</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143"/>
      <c r="D466" s="145"/>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-14354.340000000006</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143"/>
      <c r="D467" s="145"/>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-14354.340000000006</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143"/>
      <c r="D468" s="145"/>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-14354.340000000006</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143"/>
      <c r="D469" s="145"/>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-14354.340000000006</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143"/>
      <c r="D470" s="145"/>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-14354.340000000006</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143"/>
      <c r="D471" s="145"/>
      <c r="E471" s="43"/>
      <c r="F471" s="205"/>
      <c r="G471" s="43"/>
      <c r="H471" s="43"/>
      <c r="I471" s="43"/>
      <c r="J471" s="212"/>
      <c r="K471" s="212"/>
      <c r="L471" s="44"/>
      <c r="M471" s="126"/>
      <c r="N471" s="41">
        <f>N470+IF(AND(L471="Pago",OR(E471='PC Receitas'!$P$4,E471='PC Receitas'!$P$5,E471='PC Receitas'!$P$6)),K471,IF(AND(L471="Pago",OR(E471='PC Receitas'!$P$7,E471='PC Receitas'!$P$8,E471='PC Receitas'!$P$9,E471='PC Receitas'!$P$10,E471='PC Receitas'!$P$11,E471='PC Receitas'!$P$12,E471='PC Receitas'!$P$13,E471='PC Receitas'!$P$14)),-K471,0))</f>
        <v>-14354.340000000006</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143"/>
      <c r="D472" s="145"/>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-14354.340000000006</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143"/>
      <c r="D473" s="145"/>
      <c r="E473" s="43"/>
      <c r="F473" s="205"/>
      <c r="G473" s="43"/>
      <c r="H473" s="43"/>
      <c r="I473" s="43"/>
      <c r="J473" s="212"/>
      <c r="K473" s="212"/>
      <c r="L473" s="44"/>
      <c r="M473" s="126"/>
      <c r="N473" s="41">
        <f>N472+IF(AND(L473="Pago",OR(E473='PC Receitas'!$P$4,E473='PC Receitas'!$P$5,E473='PC Receitas'!$P$6)),K473,IF(AND(L473="Pago",OR(E473='PC Receitas'!$P$7,E473='PC Receitas'!$P$8,E473='PC Receitas'!$P$9,E473='PC Receitas'!$P$10,E473='PC Receitas'!$P$11,E473='PC Receitas'!$P$12,E473='PC Receitas'!$P$13,E473='PC Receitas'!$P$14)),-K473,0))</f>
        <v>-14354.340000000006</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143"/>
      <c r="D474" s="145"/>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-14354.340000000006</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143"/>
      <c r="D475" s="145"/>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-14354.340000000006</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143"/>
      <c r="D476" s="145"/>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-14354.340000000006</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143"/>
      <c r="D477" s="145"/>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-14354.340000000006</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143"/>
      <c r="D478" s="145"/>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-14354.340000000006</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143"/>
      <c r="D479" s="145"/>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-14354.340000000006</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143"/>
      <c r="D480" s="145"/>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-14354.340000000006</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143"/>
      <c r="D481" s="145"/>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-14354.340000000006</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143"/>
      <c r="D482" s="145"/>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-14354.340000000006</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143"/>
      <c r="D483" s="145"/>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-14354.340000000006</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143"/>
      <c r="D484" s="145"/>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-14354.340000000006</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143"/>
      <c r="D485" s="145"/>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-14354.340000000006</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143"/>
      <c r="D486" s="145"/>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-14354.340000000006</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143"/>
      <c r="D487" s="145"/>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-14354.340000000006</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143"/>
      <c r="D488" s="145"/>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-14354.340000000006</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143"/>
      <c r="D489" s="145"/>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-14354.340000000006</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143"/>
      <c r="D490" s="145"/>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-14354.340000000006</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143"/>
      <c r="D491" s="145"/>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-14354.340000000006</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143"/>
      <c r="D492" s="145"/>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-14354.340000000006</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143"/>
      <c r="D493" s="145"/>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-14354.340000000006</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143"/>
      <c r="D494" s="145"/>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-14354.340000000006</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143"/>
      <c r="D495" s="145"/>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-14354.340000000006</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143"/>
      <c r="D496" s="145"/>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-14354.340000000006</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143"/>
      <c r="D497" s="145"/>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-14354.340000000006</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143"/>
      <c r="D498" s="145"/>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-14354.340000000006</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143"/>
      <c r="D499" s="145"/>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-14354.340000000006</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7"/>
      <c r="C500" s="143"/>
      <c r="D500" s="145"/>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-14354.340000000006</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7"/>
      <c r="C501" s="143"/>
      <c r="D501" s="145"/>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-14354.340000000006</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7"/>
      <c r="C502" s="143"/>
      <c r="D502" s="145"/>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-14354.340000000006</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7"/>
      <c r="C503" s="143"/>
      <c r="D503" s="145"/>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-14354.340000000006</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7"/>
      <c r="C504" s="143"/>
      <c r="D504" s="145"/>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-14354.340000000006</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7"/>
      <c r="C505" s="143"/>
      <c r="D505" s="145"/>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-14354.340000000006</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7"/>
      <c r="C506" s="143"/>
      <c r="D506" s="145"/>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-14354.340000000006</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7"/>
      <c r="C507" s="143"/>
      <c r="D507" s="145"/>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-14354.340000000006</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7"/>
      <c r="C508" s="143"/>
      <c r="D508" s="145"/>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-14354.340000000006</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7"/>
      <c r="C509" s="143"/>
      <c r="D509" s="145"/>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-14354.340000000006</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7"/>
      <c r="C510" s="143"/>
      <c r="D510" s="145"/>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-14354.340000000006</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143"/>
      <c r="D511" s="145"/>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-14354.340000000006</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143"/>
      <c r="D512" s="145"/>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-14354.340000000006</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143"/>
      <c r="D513" s="145"/>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-14354.340000000006</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143"/>
      <c r="D514" s="145"/>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-14354.340000000006</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143"/>
      <c r="D515" s="145"/>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-14354.340000000006</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143"/>
      <c r="D516" s="145"/>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-14354.340000000006</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143"/>
      <c r="D517" s="145"/>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-14354.340000000006</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143"/>
      <c r="D518" s="145"/>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-14354.340000000006</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143"/>
      <c r="D519" s="145"/>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-14354.340000000006</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143"/>
      <c r="D520" s="145"/>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-14354.340000000006</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143"/>
      <c r="D521" s="145"/>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-14354.340000000006</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143"/>
      <c r="D522" s="145"/>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-14354.340000000006</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143"/>
      <c r="D523" s="145"/>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-14354.340000000006</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143"/>
      <c r="D524" s="145"/>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-14354.340000000006</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143"/>
      <c r="D525" s="145"/>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-14354.340000000006</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143"/>
      <c r="D526" s="145"/>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-14354.340000000006</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143"/>
      <c r="D527" s="145"/>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-14354.340000000006</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143"/>
      <c r="D528" s="145"/>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-14354.340000000006</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143"/>
      <c r="D529" s="145"/>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-14354.340000000006</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143"/>
      <c r="D530" s="145"/>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-14354.340000000006</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143"/>
      <c r="D531" s="145"/>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-14354.340000000006</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143"/>
      <c r="D532" s="145"/>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-14354.340000000006</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143"/>
      <c r="D533" s="145"/>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-14354.340000000006</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143"/>
      <c r="D534" s="145"/>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-14354.340000000006</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143"/>
      <c r="D535" s="145"/>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-14354.340000000006</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143"/>
      <c r="D536" s="145"/>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-14354.340000000006</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143"/>
      <c r="D537" s="145"/>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-14354.340000000006</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143"/>
      <c r="D538" s="145"/>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-14354.340000000006</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143"/>
      <c r="D539" s="145"/>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-14354.340000000006</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143"/>
      <c r="D540" s="145"/>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-14354.340000000006</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143"/>
      <c r="D541" s="145"/>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-14354.340000000006</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143"/>
      <c r="D542" s="145"/>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-14354.340000000006</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143"/>
      <c r="D543" s="145"/>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-14354.340000000006</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143"/>
      <c r="D544" s="145"/>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-14354.340000000006</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143"/>
      <c r="D545" s="145"/>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-14354.340000000006</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143"/>
      <c r="D546" s="145"/>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-14354.340000000006</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143"/>
      <c r="D547" s="145"/>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-14354.340000000006</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143"/>
      <c r="D548" s="145"/>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-14354.340000000006</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143"/>
      <c r="D549" s="145"/>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-14354.340000000006</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143"/>
      <c r="D550" s="145"/>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-14354.340000000006</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143"/>
      <c r="D551" s="145"/>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-14354.340000000006</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143"/>
      <c r="D552" s="145"/>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-14354.340000000006</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143"/>
      <c r="D553" s="145"/>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-14354.340000000006</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143"/>
      <c r="D554" s="145"/>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-14354.340000000006</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143"/>
      <c r="D555" s="145"/>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-14354.340000000006</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143"/>
      <c r="D556" s="145"/>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-14354.340000000006</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143"/>
      <c r="D557" s="145"/>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-14354.340000000006</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143"/>
      <c r="D558" s="145"/>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-14354.340000000006</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143"/>
      <c r="D559" s="145"/>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-14354.340000000006</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143"/>
      <c r="D560" s="145"/>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-14354.340000000006</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143"/>
      <c r="D561" s="145"/>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-14354.340000000006</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143"/>
      <c r="D562" s="145"/>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-14354.340000000006</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143"/>
      <c r="D563" s="145"/>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-14354.340000000006</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7"/>
      <c r="C564" s="143"/>
      <c r="D564" s="145"/>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-14354.340000000006</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7"/>
      <c r="C565" s="143"/>
      <c r="D565" s="145"/>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-14354.340000000006</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7"/>
      <c r="C566" s="143"/>
      <c r="D566" s="145"/>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-14354.340000000006</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7"/>
      <c r="C567" s="143"/>
      <c r="D567" s="145"/>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-14354.340000000006</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7"/>
      <c r="C568" s="143"/>
      <c r="D568" s="145"/>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-14354.340000000006</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7"/>
      <c r="C569" s="143"/>
      <c r="D569" s="145"/>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-14354.340000000006</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7"/>
      <c r="C570" s="143"/>
      <c r="D570" s="145"/>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-14354.340000000006</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7"/>
      <c r="C571" s="143"/>
      <c r="D571" s="145"/>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-14354.340000000006</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7"/>
      <c r="C572" s="143"/>
      <c r="D572" s="145"/>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-14354.340000000006</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7"/>
      <c r="C573" s="143"/>
      <c r="D573" s="145"/>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-14354.340000000006</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7"/>
      <c r="C574" s="143"/>
      <c r="D574" s="145"/>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-14354.340000000006</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143"/>
      <c r="D575" s="145"/>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-14354.340000000006</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143"/>
      <c r="D576" s="145"/>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-14354.340000000006</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143"/>
      <c r="D577" s="145"/>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-14354.340000000006</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143"/>
      <c r="D578" s="145"/>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-14354.340000000006</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143"/>
      <c r="D579" s="145"/>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-14354.340000000006</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143"/>
      <c r="D580" s="145"/>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-14354.340000000006</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143"/>
      <c r="D581" s="145"/>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-14354.340000000006</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143"/>
      <c r="D582" s="145"/>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-14354.340000000006</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143"/>
      <c r="D583" s="145"/>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-14354.340000000006</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143"/>
      <c r="D584" s="145"/>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-14354.340000000006</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143"/>
      <c r="D585" s="145"/>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-14354.340000000006</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143"/>
      <c r="D586" s="145"/>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-14354.340000000006</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3"/>
      <c r="N587" s="28"/>
    </row>
    <row r="588" spans="1:23" x14ac:dyDescent="0.25">
      <c r="D588" s="5"/>
      <c r="F588" s="203"/>
      <c r="N588" s="28"/>
    </row>
    <row r="589" spans="1:23" x14ac:dyDescent="0.25">
      <c r="D589" s="5"/>
      <c r="N589" s="28"/>
    </row>
    <row r="590" spans="1:23" x14ac:dyDescent="0.25">
      <c r="D590" s="5"/>
      <c r="N590" s="28"/>
    </row>
    <row r="591" spans="1:23" hidden="1" x14ac:dyDescent="0.25">
      <c r="D591" s="145"/>
      <c r="N591" s="28"/>
    </row>
    <row r="592" spans="1:23" hidden="1" x14ac:dyDescent="0.25">
      <c r="D592" s="145"/>
      <c r="N592" s="28"/>
    </row>
    <row r="593" spans="4:14" hidden="1" x14ac:dyDescent="0.25">
      <c r="D593" s="145"/>
      <c r="N593" s="28"/>
    </row>
    <row r="594" spans="4:14" hidden="1" x14ac:dyDescent="0.25">
      <c r="D594" s="145"/>
      <c r="N594" s="28"/>
    </row>
    <row r="595" spans="4:14" hidden="1" x14ac:dyDescent="0.25">
      <c r="D595" s="145"/>
      <c r="N595" s="28"/>
    </row>
    <row r="596" spans="4:14" hidden="1" x14ac:dyDescent="0.25">
      <c r="D596" s="145"/>
      <c r="N596" s="28"/>
    </row>
    <row r="597" spans="4:14" hidden="1" x14ac:dyDescent="0.25">
      <c r="D597" s="145"/>
      <c r="N597" s="28"/>
    </row>
    <row r="598" spans="4:14" hidden="1" x14ac:dyDescent="0.25">
      <c r="D598" s="145"/>
      <c r="N598" s="28"/>
    </row>
    <row r="599" spans="4:14" hidden="1" x14ac:dyDescent="0.25">
      <c r="D599" s="145"/>
      <c r="N599" s="28"/>
    </row>
    <row r="600" spans="4:14" hidden="1" x14ac:dyDescent="0.25">
      <c r="D600" s="145"/>
      <c r="N600" s="28"/>
    </row>
    <row r="601" spans="4:14" hidden="1" x14ac:dyDescent="0.25">
      <c r="D601" s="145"/>
      <c r="N601" s="28"/>
    </row>
    <row r="602" spans="4:14" hidden="1" x14ac:dyDescent="0.25">
      <c r="D602" s="145"/>
      <c r="N602" s="28"/>
    </row>
    <row r="603" spans="4:14" hidden="1" x14ac:dyDescent="0.25">
      <c r="D603" s="145"/>
      <c r="N603" s="28"/>
    </row>
    <row r="604" spans="4:14" hidden="1" x14ac:dyDescent="0.25">
      <c r="D604" s="145"/>
      <c r="N604" s="28"/>
    </row>
    <row r="605" spans="4:14" hidden="1" x14ac:dyDescent="0.25">
      <c r="D605" s="145"/>
      <c r="N605" s="28"/>
    </row>
    <row r="606" spans="4:14" hidden="1" x14ac:dyDescent="0.25">
      <c r="D606" s="145"/>
      <c r="N606" s="28"/>
    </row>
    <row r="607" spans="4:14" hidden="1" x14ac:dyDescent="0.25">
      <c r="D607" s="145"/>
      <c r="N607" s="28"/>
    </row>
    <row r="608" spans="4:14" hidden="1" x14ac:dyDescent="0.25">
      <c r="D608" s="145"/>
      <c r="N608" s="28"/>
    </row>
    <row r="609" spans="4:14" hidden="1" x14ac:dyDescent="0.25">
      <c r="D609" s="145"/>
      <c r="N609" s="28"/>
    </row>
    <row r="610" spans="4:14" hidden="1" x14ac:dyDescent="0.25">
      <c r="D610" s="145"/>
      <c r="N610" s="28"/>
    </row>
    <row r="611" spans="4:14" hidden="1" x14ac:dyDescent="0.25">
      <c r="D611" s="145"/>
      <c r="N611" s="28"/>
    </row>
    <row r="612" spans="4:14" hidden="1" x14ac:dyDescent="0.25">
      <c r="D612" s="145"/>
      <c r="N612" s="28"/>
    </row>
    <row r="613" spans="4:14" hidden="1" x14ac:dyDescent="0.25">
      <c r="D613" s="145"/>
      <c r="N613" s="28"/>
    </row>
    <row r="614" spans="4:14" hidden="1" x14ac:dyDescent="0.25">
      <c r="D614" s="145"/>
      <c r="N614" s="28"/>
    </row>
    <row r="615" spans="4:14" hidden="1" x14ac:dyDescent="0.25">
      <c r="D615" s="145"/>
      <c r="N615" s="28"/>
    </row>
    <row r="616" spans="4:14" hidden="1" x14ac:dyDescent="0.25">
      <c r="D616" s="145"/>
      <c r="N616" s="28"/>
    </row>
    <row r="617" spans="4:14" hidden="1" x14ac:dyDescent="0.25">
      <c r="D617" s="145"/>
      <c r="N617" s="28"/>
    </row>
    <row r="618" spans="4:14" hidden="1" x14ac:dyDescent="0.25">
      <c r="D618" s="145"/>
      <c r="N618" s="28"/>
    </row>
    <row r="619" spans="4:14" hidden="1" x14ac:dyDescent="0.25">
      <c r="D619" s="145"/>
      <c r="N619" s="28"/>
    </row>
    <row r="620" spans="4:14" hidden="1" x14ac:dyDescent="0.25">
      <c r="D620" s="145"/>
      <c r="N620" s="28"/>
    </row>
    <row r="621" spans="4:14" hidden="1" x14ac:dyDescent="0.25">
      <c r="D621" s="145"/>
      <c r="N621" s="28"/>
    </row>
    <row r="622" spans="4:14" hidden="1" x14ac:dyDescent="0.25">
      <c r="D622" s="145"/>
      <c r="N622" s="28"/>
    </row>
    <row r="623" spans="4:14" hidden="1" x14ac:dyDescent="0.25">
      <c r="D623" s="145"/>
      <c r="N623" s="28"/>
    </row>
    <row r="624" spans="4:14" hidden="1" x14ac:dyDescent="0.25">
      <c r="D624" s="145"/>
      <c r="N624" s="28"/>
    </row>
    <row r="625" spans="4:14" hidden="1" x14ac:dyDescent="0.25">
      <c r="D625" s="145"/>
      <c r="N625" s="28"/>
    </row>
    <row r="626" spans="4:14" hidden="1" x14ac:dyDescent="0.25">
      <c r="D626" s="145"/>
      <c r="N626" s="28"/>
    </row>
    <row r="627" spans="4:14" hidden="1" x14ac:dyDescent="0.25">
      <c r="D627" s="145"/>
      <c r="N627" s="28"/>
    </row>
    <row r="628" spans="4:14" hidden="1" x14ac:dyDescent="0.25">
      <c r="D628" s="145"/>
      <c r="N628" s="28"/>
    </row>
    <row r="629" spans="4:14" hidden="1" x14ac:dyDescent="0.25">
      <c r="D629" s="145"/>
      <c r="N629" s="28"/>
    </row>
    <row r="630" spans="4:14" hidden="1" x14ac:dyDescent="0.25">
      <c r="D630" s="145"/>
      <c r="N630" s="28"/>
    </row>
    <row r="631" spans="4:14" hidden="1" x14ac:dyDescent="0.25">
      <c r="D631" s="145"/>
      <c r="N631" s="28"/>
    </row>
    <row r="632" spans="4:14" hidden="1" x14ac:dyDescent="0.25">
      <c r="D632" s="145"/>
      <c r="N632" s="28"/>
    </row>
    <row r="633" spans="4:14" hidden="1" x14ac:dyDescent="0.25">
      <c r="D633" s="145"/>
      <c r="N633" s="28"/>
    </row>
    <row r="634" spans="4:14" hidden="1" x14ac:dyDescent="0.25">
      <c r="D634" s="145"/>
      <c r="N634" s="28"/>
    </row>
    <row r="635" spans="4:14" hidden="1" x14ac:dyDescent="0.25">
      <c r="D635" s="145"/>
      <c r="N635" s="28"/>
    </row>
    <row r="636" spans="4:14" hidden="1" x14ac:dyDescent="0.25">
      <c r="D636" s="145"/>
      <c r="N636" s="28"/>
    </row>
    <row r="637" spans="4:14" hidden="1" x14ac:dyDescent="0.25">
      <c r="D637" s="145"/>
      <c r="N637" s="28"/>
    </row>
    <row r="638" spans="4:14" hidden="1" x14ac:dyDescent="0.25">
      <c r="D638" s="145"/>
      <c r="N638" s="28"/>
    </row>
    <row r="639" spans="4:14" hidden="1" x14ac:dyDescent="0.25">
      <c r="D639" s="145"/>
      <c r="N639" s="29"/>
    </row>
    <row r="640" spans="4:14" hidden="1" x14ac:dyDescent="0.25">
      <c r="D640" s="145"/>
    </row>
    <row r="641" spans="4:4" hidden="1" x14ac:dyDescent="0.25">
      <c r="D641" s="145"/>
    </row>
    <row r="642" spans="4:4" hidden="1" x14ac:dyDescent="0.25">
      <c r="D642" s="145"/>
    </row>
    <row r="643" spans="4:4" hidden="1" x14ac:dyDescent="0.25">
      <c r="D643" s="145"/>
    </row>
    <row r="644" spans="4:4" hidden="1" x14ac:dyDescent="0.25">
      <c r="D644" s="145"/>
    </row>
    <row r="645" spans="4:4" hidden="1" x14ac:dyDescent="0.25">
      <c r="D645" s="145"/>
    </row>
    <row r="646" spans="4:4" hidden="1" x14ac:dyDescent="0.25">
      <c r="D646" s="145"/>
    </row>
    <row r="647" spans="4:4" hidden="1" x14ac:dyDescent="0.25">
      <c r="D647" s="145"/>
    </row>
    <row r="648" spans="4:4" hidden="1" x14ac:dyDescent="0.25">
      <c r="D648" s="145"/>
    </row>
    <row r="649" spans="4:4" hidden="1" x14ac:dyDescent="0.25">
      <c r="D649" s="145"/>
    </row>
    <row r="650" spans="4:4" hidden="1" x14ac:dyDescent="0.25">
      <c r="D650" s="145"/>
    </row>
    <row r="651" spans="4:4" hidden="1" x14ac:dyDescent="0.25">
      <c r="D651" s="145"/>
    </row>
    <row r="652" spans="4:4" hidden="1" x14ac:dyDescent="0.25">
      <c r="D652" s="145"/>
    </row>
    <row r="653" spans="4:4" hidden="1" x14ac:dyDescent="0.25">
      <c r="D653" s="145"/>
    </row>
    <row r="654" spans="4:4" hidden="1" x14ac:dyDescent="0.25">
      <c r="D654" s="145"/>
    </row>
    <row r="655" spans="4:4" hidden="1" x14ac:dyDescent="0.25">
      <c r="D655" s="145"/>
    </row>
    <row r="656" spans="4:4" hidden="1" x14ac:dyDescent="0.25">
      <c r="D656" s="145"/>
    </row>
    <row r="657" spans="4:4" hidden="1" x14ac:dyDescent="0.25">
      <c r="D657" s="145"/>
    </row>
    <row r="658" spans="4:4" hidden="1" x14ac:dyDescent="0.25">
      <c r="D658" s="145"/>
    </row>
    <row r="659" spans="4:4" hidden="1" x14ac:dyDescent="0.25">
      <c r="D659" s="145"/>
    </row>
    <row r="660" spans="4:4" hidden="1" x14ac:dyDescent="0.25">
      <c r="D660" s="145"/>
    </row>
    <row r="661" spans="4:4" hidden="1" x14ac:dyDescent="0.25">
      <c r="D661" s="145"/>
    </row>
    <row r="662" spans="4:4" hidden="1" x14ac:dyDescent="0.25">
      <c r="D662" s="145"/>
    </row>
    <row r="663" spans="4:4" hidden="1" x14ac:dyDescent="0.25">
      <c r="D663" s="145"/>
    </row>
    <row r="664" spans="4:4" hidden="1" x14ac:dyDescent="0.25">
      <c r="D664" s="145"/>
    </row>
    <row r="665" spans="4:4" hidden="1" x14ac:dyDescent="0.25">
      <c r="D665" s="145"/>
    </row>
    <row r="666" spans="4:4" hidden="1" x14ac:dyDescent="0.25">
      <c r="D666" s="145"/>
    </row>
    <row r="667" spans="4:4" hidden="1" x14ac:dyDescent="0.25">
      <c r="D667" s="145"/>
    </row>
    <row r="668" spans="4:4" hidden="1" x14ac:dyDescent="0.25">
      <c r="D668" s="145"/>
    </row>
    <row r="669" spans="4:4" hidden="1" x14ac:dyDescent="0.25">
      <c r="D669" s="145"/>
    </row>
    <row r="670" spans="4:4" hidden="1" x14ac:dyDescent="0.25">
      <c r="D670" s="145"/>
    </row>
    <row r="671" spans="4:4" hidden="1" x14ac:dyDescent="0.25">
      <c r="D671" s="145"/>
    </row>
    <row r="672" spans="4:4" hidden="1" x14ac:dyDescent="0.25">
      <c r="D672" s="145"/>
    </row>
    <row r="673" spans="4:4" hidden="1" x14ac:dyDescent="0.25">
      <c r="D673" s="145"/>
    </row>
    <row r="674" spans="4:4" hidden="1" x14ac:dyDescent="0.25">
      <c r="D674" s="145"/>
    </row>
    <row r="675" spans="4:4" hidden="1" x14ac:dyDescent="0.25">
      <c r="D675" s="145"/>
    </row>
    <row r="676" spans="4:4" hidden="1" x14ac:dyDescent="0.25">
      <c r="D676" s="145"/>
    </row>
    <row r="677" spans="4:4" hidden="1" x14ac:dyDescent="0.25">
      <c r="D677" s="145"/>
    </row>
    <row r="678" spans="4:4" hidden="1" x14ac:dyDescent="0.25">
      <c r="D678" s="145"/>
    </row>
    <row r="679" spans="4:4" hidden="1" x14ac:dyDescent="0.25">
      <c r="D679" s="145"/>
    </row>
    <row r="680" spans="4:4" hidden="1" x14ac:dyDescent="0.25">
      <c r="D680" s="145"/>
    </row>
    <row r="681" spans="4:4" hidden="1" x14ac:dyDescent="0.25">
      <c r="D681" s="145"/>
    </row>
    <row r="682" spans="4:4" hidden="1" x14ac:dyDescent="0.25">
      <c r="D682" s="145"/>
    </row>
    <row r="683" spans="4:4" hidden="1" x14ac:dyDescent="0.25">
      <c r="D683" s="145"/>
    </row>
    <row r="684" spans="4:4" hidden="1" x14ac:dyDescent="0.25">
      <c r="D684" s="145"/>
    </row>
    <row r="685" spans="4:4" hidden="1" x14ac:dyDescent="0.25">
      <c r="D685" s="145"/>
    </row>
    <row r="686" spans="4:4" hidden="1" x14ac:dyDescent="0.25">
      <c r="D686" s="145"/>
    </row>
    <row r="687" spans="4:4" hidden="1" x14ac:dyDescent="0.25">
      <c r="D687" s="145"/>
    </row>
    <row r="688" spans="4:4" hidden="1" x14ac:dyDescent="0.25">
      <c r="D688" s="145"/>
    </row>
    <row r="689" spans="4:4" hidden="1" x14ac:dyDescent="0.25">
      <c r="D689" s="145"/>
    </row>
    <row r="690" spans="4:4" hidden="1" x14ac:dyDescent="0.25">
      <c r="D690" s="145"/>
    </row>
    <row r="691" spans="4:4" hidden="1" x14ac:dyDescent="0.25">
      <c r="D691" s="145"/>
    </row>
    <row r="692" spans="4:4" hidden="1" x14ac:dyDescent="0.25">
      <c r="D692" s="145"/>
    </row>
    <row r="693" spans="4:4" hidden="1" x14ac:dyDescent="0.25">
      <c r="D693" s="145"/>
    </row>
    <row r="694" spans="4:4" hidden="1" x14ac:dyDescent="0.25">
      <c r="D694" s="145"/>
    </row>
    <row r="695" spans="4:4" hidden="1" x14ac:dyDescent="0.25">
      <c r="D695" s="145"/>
    </row>
    <row r="696" spans="4:4" hidden="1" x14ac:dyDescent="0.25">
      <c r="D696" s="145"/>
    </row>
    <row r="697" spans="4:4" hidden="1" x14ac:dyDescent="0.25">
      <c r="D697" s="145"/>
    </row>
    <row r="698" spans="4:4" hidden="1" x14ac:dyDescent="0.25">
      <c r="D698" s="145"/>
    </row>
    <row r="699" spans="4:4" hidden="1" x14ac:dyDescent="0.25">
      <c r="D699" s="145"/>
    </row>
    <row r="700" spans="4:4" hidden="1" x14ac:dyDescent="0.25">
      <c r="D700" s="145"/>
    </row>
    <row r="701" spans="4:4" hidden="1" x14ac:dyDescent="0.25">
      <c r="D701" s="145"/>
    </row>
    <row r="702" spans="4:4" hidden="1" x14ac:dyDescent="0.25">
      <c r="D702" s="145"/>
    </row>
    <row r="703" spans="4:4" hidden="1" x14ac:dyDescent="0.25">
      <c r="D703" s="145"/>
    </row>
    <row r="704" spans="4:4" hidden="1" x14ac:dyDescent="0.25">
      <c r="D704" s="145"/>
    </row>
    <row r="705" spans="4:4" hidden="1" x14ac:dyDescent="0.25">
      <c r="D705" s="145"/>
    </row>
    <row r="706" spans="4:4" hidden="1" x14ac:dyDescent="0.25">
      <c r="D706" s="145"/>
    </row>
    <row r="707" spans="4:4" hidden="1" x14ac:dyDescent="0.25">
      <c r="D707" s="145"/>
    </row>
    <row r="708" spans="4:4" hidden="1" x14ac:dyDescent="0.25">
      <c r="D708" s="145"/>
    </row>
    <row r="709" spans="4:4" hidden="1" x14ac:dyDescent="0.25">
      <c r="D709" s="145"/>
    </row>
    <row r="710" spans="4:4" hidden="1" x14ac:dyDescent="0.25">
      <c r="D710" s="145"/>
    </row>
    <row r="711" spans="4:4" hidden="1" x14ac:dyDescent="0.25">
      <c r="D711" s="145"/>
    </row>
    <row r="712" spans="4:4" hidden="1" x14ac:dyDescent="0.25">
      <c r="D712" s="145"/>
    </row>
    <row r="713" spans="4:4" hidden="1" x14ac:dyDescent="0.25">
      <c r="D713" s="145"/>
    </row>
    <row r="714" spans="4:4" hidden="1" x14ac:dyDescent="0.25">
      <c r="D714" s="145"/>
    </row>
    <row r="715" spans="4:4" hidden="1" x14ac:dyDescent="0.25">
      <c r="D715" s="145"/>
    </row>
    <row r="716" spans="4:4" hidden="1" x14ac:dyDescent="0.25">
      <c r="D716" s="145"/>
    </row>
    <row r="717" spans="4:4" hidden="1" x14ac:dyDescent="0.25">
      <c r="D717" s="145"/>
    </row>
    <row r="718" spans="4:4" hidden="1" x14ac:dyDescent="0.25">
      <c r="D718" s="145"/>
    </row>
    <row r="719" spans="4:4" hidden="1" x14ac:dyDescent="0.25">
      <c r="D719" s="145"/>
    </row>
    <row r="720" spans="4:4" hidden="1" x14ac:dyDescent="0.25">
      <c r="D720" s="145"/>
    </row>
    <row r="721" spans="4:4" hidden="1" x14ac:dyDescent="0.25">
      <c r="D721" s="145"/>
    </row>
    <row r="722" spans="4:4" hidden="1" x14ac:dyDescent="0.25">
      <c r="D722" s="145"/>
    </row>
    <row r="723" spans="4:4" hidden="1" x14ac:dyDescent="0.25">
      <c r="D723" s="145"/>
    </row>
    <row r="724" spans="4:4" hidden="1" x14ac:dyDescent="0.25">
      <c r="D724" s="145"/>
    </row>
    <row r="725" spans="4:4" hidden="1" x14ac:dyDescent="0.25">
      <c r="D725" s="145"/>
    </row>
    <row r="726" spans="4:4" hidden="1" x14ac:dyDescent="0.25">
      <c r="D726" s="145"/>
    </row>
    <row r="727" spans="4:4" hidden="1" x14ac:dyDescent="0.25">
      <c r="D727" s="145"/>
    </row>
    <row r="728" spans="4:4" hidden="1" x14ac:dyDescent="0.25">
      <c r="D728" s="145"/>
    </row>
    <row r="729" spans="4:4" hidden="1" x14ac:dyDescent="0.25">
      <c r="D729" s="145"/>
    </row>
    <row r="730" spans="4:4" hidden="1" x14ac:dyDescent="0.25">
      <c r="D730" s="145"/>
    </row>
    <row r="731" spans="4:4" hidden="1" x14ac:dyDescent="0.25">
      <c r="D731" s="145"/>
    </row>
    <row r="732" spans="4:4" hidden="1" x14ac:dyDescent="0.25">
      <c r="D732" s="145"/>
    </row>
    <row r="733" spans="4:4" hidden="1" x14ac:dyDescent="0.25">
      <c r="D733" s="145"/>
    </row>
    <row r="734" spans="4:4" hidden="1" x14ac:dyDescent="0.25">
      <c r="D734" s="145"/>
    </row>
    <row r="735" spans="4:4" hidden="1" x14ac:dyDescent="0.25">
      <c r="D735" s="145"/>
    </row>
    <row r="736" spans="4:4" hidden="1" x14ac:dyDescent="0.25">
      <c r="D736" s="145"/>
    </row>
    <row r="737" spans="4:4" hidden="1" x14ac:dyDescent="0.25">
      <c r="D737" s="145"/>
    </row>
    <row r="738" spans="4:4" hidden="1" x14ac:dyDescent="0.25">
      <c r="D738" s="145"/>
    </row>
    <row r="739" spans="4:4" hidden="1" x14ac:dyDescent="0.25">
      <c r="D739" s="145"/>
    </row>
    <row r="740" spans="4:4" hidden="1" x14ac:dyDescent="0.25">
      <c r="D740" s="145"/>
    </row>
    <row r="741" spans="4:4" hidden="1" x14ac:dyDescent="0.25">
      <c r="D741" s="145"/>
    </row>
    <row r="742" spans="4:4" hidden="1" x14ac:dyDescent="0.25">
      <c r="D742" s="145"/>
    </row>
    <row r="743" spans="4:4" hidden="1" x14ac:dyDescent="0.25">
      <c r="D743" s="145"/>
    </row>
    <row r="744" spans="4:4" hidden="1" x14ac:dyDescent="0.25">
      <c r="D744" s="145"/>
    </row>
    <row r="745" spans="4:4" hidden="1" x14ac:dyDescent="0.25">
      <c r="D745" s="145"/>
    </row>
    <row r="746" spans="4:4" hidden="1" x14ac:dyDescent="0.25">
      <c r="D746" s="145"/>
    </row>
    <row r="747" spans="4:4" hidden="1" x14ac:dyDescent="0.25">
      <c r="D747" s="145"/>
    </row>
    <row r="748" spans="4:4" hidden="1" x14ac:dyDescent="0.25">
      <c r="D748" s="145"/>
    </row>
    <row r="749" spans="4:4" hidden="1" x14ac:dyDescent="0.25">
      <c r="D749" s="145"/>
    </row>
    <row r="750" spans="4:4" hidden="1" x14ac:dyDescent="0.25">
      <c r="D750" s="145"/>
    </row>
    <row r="751" spans="4:4" hidden="1" x14ac:dyDescent="0.25">
      <c r="D751" s="145"/>
    </row>
    <row r="752" spans="4:4" hidden="1" x14ac:dyDescent="0.25">
      <c r="D752" s="145"/>
    </row>
    <row r="753" spans="4:4" hidden="1" x14ac:dyDescent="0.25">
      <c r="D753" s="145"/>
    </row>
    <row r="754" spans="4:4" hidden="1" x14ac:dyDescent="0.25">
      <c r="D754" s="145"/>
    </row>
    <row r="755" spans="4:4" hidden="1" x14ac:dyDescent="0.25">
      <c r="D755" s="145"/>
    </row>
    <row r="756" spans="4:4" hidden="1" x14ac:dyDescent="0.25">
      <c r="D756" s="145"/>
    </row>
    <row r="757" spans="4:4" hidden="1" x14ac:dyDescent="0.25">
      <c r="D757" s="145"/>
    </row>
    <row r="758" spans="4:4" hidden="1" x14ac:dyDescent="0.25">
      <c r="D758" s="145"/>
    </row>
    <row r="759" spans="4:4" hidden="1" x14ac:dyDescent="0.25">
      <c r="D759" s="145"/>
    </row>
    <row r="760" spans="4:4" hidden="1" x14ac:dyDescent="0.25">
      <c r="D760" s="145"/>
    </row>
    <row r="761" spans="4:4" hidden="1" x14ac:dyDescent="0.25">
      <c r="D761" s="145"/>
    </row>
    <row r="762" spans="4:4" hidden="1" x14ac:dyDescent="0.25">
      <c r="D762" s="145"/>
    </row>
    <row r="763" spans="4:4" hidden="1" x14ac:dyDescent="0.25">
      <c r="D763" s="145"/>
    </row>
    <row r="764" spans="4:4" hidden="1" x14ac:dyDescent="0.25">
      <c r="D764" s="145"/>
    </row>
    <row r="765" spans="4:4" hidden="1" x14ac:dyDescent="0.25">
      <c r="D765" s="145"/>
    </row>
    <row r="766" spans="4:4" hidden="1" x14ac:dyDescent="0.25">
      <c r="D766" s="145"/>
    </row>
    <row r="767" spans="4:4" hidden="1" x14ac:dyDescent="0.25">
      <c r="D767" s="145"/>
    </row>
    <row r="768" spans="4:4" hidden="1" x14ac:dyDescent="0.25">
      <c r="D768" s="145"/>
    </row>
    <row r="769" spans="4:4" hidden="1" x14ac:dyDescent="0.25">
      <c r="D769" s="145"/>
    </row>
    <row r="770" spans="4:4" hidden="1" x14ac:dyDescent="0.25">
      <c r="D770" s="145"/>
    </row>
    <row r="771" spans="4:4" hidden="1" x14ac:dyDescent="0.25">
      <c r="D771" s="145"/>
    </row>
    <row r="772" spans="4:4" hidden="1" x14ac:dyDescent="0.25">
      <c r="D772" s="145"/>
    </row>
    <row r="773" spans="4:4" hidden="1" x14ac:dyDescent="0.25">
      <c r="D773" s="145"/>
    </row>
    <row r="774" spans="4:4" hidden="1" x14ac:dyDescent="0.25">
      <c r="D774" s="145"/>
    </row>
    <row r="775" spans="4:4" hidden="1" x14ac:dyDescent="0.25">
      <c r="D775" s="145"/>
    </row>
    <row r="776" spans="4:4" hidden="1" x14ac:dyDescent="0.25">
      <c r="D776" s="145"/>
    </row>
    <row r="777" spans="4:4" hidden="1" x14ac:dyDescent="0.25">
      <c r="D777" s="145"/>
    </row>
    <row r="778" spans="4:4" hidden="1" x14ac:dyDescent="0.25">
      <c r="D778" s="145"/>
    </row>
    <row r="779" spans="4:4" hidden="1" x14ac:dyDescent="0.25">
      <c r="D779" s="145"/>
    </row>
    <row r="780" spans="4:4" hidden="1" x14ac:dyDescent="0.25">
      <c r="D780" s="145"/>
    </row>
    <row r="781" spans="4:4" hidden="1" x14ac:dyDescent="0.25">
      <c r="D781" s="145"/>
    </row>
    <row r="782" spans="4:4" hidden="1" x14ac:dyDescent="0.25">
      <c r="D782" s="145"/>
    </row>
    <row r="783" spans="4:4" hidden="1" x14ac:dyDescent="0.25">
      <c r="D783" s="145"/>
    </row>
    <row r="784" spans="4:4" hidden="1" x14ac:dyDescent="0.25">
      <c r="D784" s="145"/>
    </row>
    <row r="785" spans="4:4" hidden="1" x14ac:dyDescent="0.25">
      <c r="D785" s="145"/>
    </row>
    <row r="786" spans="4:4" hidden="1" x14ac:dyDescent="0.25">
      <c r="D786" s="145"/>
    </row>
    <row r="787" spans="4:4" hidden="1" x14ac:dyDescent="0.25">
      <c r="D787" s="145"/>
    </row>
    <row r="788" spans="4:4" hidden="1" x14ac:dyDescent="0.25">
      <c r="D788" s="145"/>
    </row>
    <row r="789" spans="4:4" hidden="1" x14ac:dyDescent="0.25">
      <c r="D789" s="145"/>
    </row>
    <row r="790" spans="4:4" hidden="1" x14ac:dyDescent="0.25">
      <c r="D790" s="145"/>
    </row>
    <row r="791" spans="4:4" hidden="1" x14ac:dyDescent="0.25">
      <c r="D791" s="145"/>
    </row>
    <row r="792" spans="4:4" hidden="1" x14ac:dyDescent="0.25">
      <c r="D792" s="145"/>
    </row>
    <row r="793" spans="4:4" hidden="1" x14ac:dyDescent="0.25">
      <c r="D793" s="145"/>
    </row>
    <row r="794" spans="4:4" hidden="1" x14ac:dyDescent="0.25">
      <c r="D794" s="145"/>
    </row>
    <row r="795" spans="4:4" hidden="1" x14ac:dyDescent="0.25">
      <c r="D795" s="145"/>
    </row>
    <row r="796" spans="4:4" hidden="1" x14ac:dyDescent="0.25">
      <c r="D796" s="145"/>
    </row>
    <row r="797" spans="4:4" hidden="1" x14ac:dyDescent="0.25">
      <c r="D797" s="145"/>
    </row>
    <row r="798" spans="4:4" hidden="1" x14ac:dyDescent="0.25">
      <c r="D798" s="145"/>
    </row>
    <row r="799" spans="4:4" hidden="1" x14ac:dyDescent="0.25">
      <c r="D799" s="145"/>
    </row>
    <row r="800" spans="4:4" hidden="1" x14ac:dyDescent="0.25">
      <c r="D800" s="145"/>
    </row>
    <row r="801" spans="4:4" hidden="1" x14ac:dyDescent="0.25">
      <c r="D801" s="145"/>
    </row>
    <row r="802" spans="4:4" hidden="1" x14ac:dyDescent="0.25">
      <c r="D802" s="145"/>
    </row>
    <row r="803" spans="4:4" hidden="1" x14ac:dyDescent="0.25">
      <c r="D803" s="145"/>
    </row>
    <row r="804" spans="4:4" hidden="1" x14ac:dyDescent="0.25">
      <c r="D804" s="145"/>
    </row>
    <row r="805" spans="4:4" hidden="1" x14ac:dyDescent="0.25">
      <c r="D805" s="145"/>
    </row>
    <row r="806" spans="4:4" hidden="1" x14ac:dyDescent="0.25">
      <c r="D806" s="145"/>
    </row>
    <row r="807" spans="4:4" hidden="1" x14ac:dyDescent="0.25">
      <c r="D807" s="145"/>
    </row>
    <row r="808" spans="4:4" hidden="1" x14ac:dyDescent="0.25">
      <c r="D808" s="145"/>
    </row>
    <row r="809" spans="4:4" hidden="1" x14ac:dyDescent="0.25">
      <c r="D809" s="145"/>
    </row>
    <row r="810" spans="4:4" hidden="1" x14ac:dyDescent="0.25">
      <c r="D810" s="145"/>
    </row>
    <row r="811" spans="4:4" hidden="1" x14ac:dyDescent="0.25">
      <c r="D811" s="145"/>
    </row>
    <row r="812" spans="4:4" hidden="1" x14ac:dyDescent="0.25">
      <c r="D812" s="145"/>
    </row>
    <row r="813" spans="4:4" hidden="1" x14ac:dyDescent="0.25">
      <c r="D813" s="145"/>
    </row>
    <row r="814" spans="4:4" hidden="1" x14ac:dyDescent="0.25">
      <c r="D814" s="145"/>
    </row>
    <row r="815" spans="4:4" hidden="1" x14ac:dyDescent="0.25">
      <c r="D815" s="145"/>
    </row>
    <row r="816" spans="4:4" hidden="1" x14ac:dyDescent="0.25">
      <c r="D816" s="145"/>
    </row>
    <row r="817" spans="4:4" hidden="1" x14ac:dyDescent="0.25">
      <c r="D817" s="145"/>
    </row>
    <row r="818" spans="4:4" hidden="1" x14ac:dyDescent="0.25">
      <c r="D818" s="145"/>
    </row>
    <row r="819" spans="4:4" hidden="1" x14ac:dyDescent="0.25">
      <c r="D819" s="145"/>
    </row>
    <row r="820" spans="4:4" hidden="1" x14ac:dyDescent="0.25">
      <c r="D820" s="145"/>
    </row>
    <row r="821" spans="4:4" hidden="1" x14ac:dyDescent="0.25">
      <c r="D821" s="145"/>
    </row>
    <row r="822" spans="4:4" hidden="1" x14ac:dyDescent="0.25">
      <c r="D822" s="145"/>
    </row>
    <row r="823" spans="4:4" hidden="1" x14ac:dyDescent="0.25">
      <c r="D823" s="145"/>
    </row>
    <row r="824" spans="4:4" hidden="1" x14ac:dyDescent="0.25">
      <c r="D824" s="145"/>
    </row>
    <row r="825" spans="4:4" hidden="1" x14ac:dyDescent="0.25">
      <c r="D825" s="145"/>
    </row>
    <row r="826" spans="4:4" hidden="1" x14ac:dyDescent="0.25">
      <c r="D826" s="145"/>
    </row>
    <row r="827" spans="4:4" hidden="1" x14ac:dyDescent="0.25">
      <c r="D827" s="145"/>
    </row>
    <row r="828" spans="4:4" hidden="1" x14ac:dyDescent="0.25">
      <c r="D828" s="145"/>
    </row>
    <row r="829" spans="4:4" hidden="1" x14ac:dyDescent="0.25">
      <c r="D829" s="145"/>
    </row>
    <row r="830" spans="4:4" hidden="1" x14ac:dyDescent="0.25">
      <c r="D830" s="145"/>
    </row>
    <row r="831" spans="4:4" hidden="1" x14ac:dyDescent="0.25">
      <c r="D831" s="145"/>
    </row>
    <row r="832" spans="4:4" hidden="1" x14ac:dyDescent="0.25">
      <c r="D832" s="145"/>
    </row>
    <row r="833" spans="4:4" hidden="1" x14ac:dyDescent="0.25">
      <c r="D833" s="145"/>
    </row>
    <row r="834" spans="4:4" hidden="1" x14ac:dyDescent="0.25">
      <c r="D834" s="145"/>
    </row>
    <row r="835" spans="4:4" hidden="1" x14ac:dyDescent="0.25">
      <c r="D835" s="145"/>
    </row>
    <row r="836" spans="4:4" hidden="1" x14ac:dyDescent="0.25">
      <c r="D836" s="145"/>
    </row>
    <row r="837" spans="4:4" hidden="1" x14ac:dyDescent="0.25">
      <c r="D837" s="145"/>
    </row>
    <row r="838" spans="4:4" hidden="1" x14ac:dyDescent="0.25">
      <c r="D838" s="145"/>
    </row>
    <row r="839" spans="4:4" hidden="1" x14ac:dyDescent="0.25">
      <c r="D839" s="145"/>
    </row>
    <row r="840" spans="4:4" hidden="1" x14ac:dyDescent="0.25">
      <c r="D840" s="145"/>
    </row>
    <row r="841" spans="4:4" hidden="1" x14ac:dyDescent="0.25">
      <c r="D841" s="145"/>
    </row>
    <row r="842" spans="4:4" hidden="1" x14ac:dyDescent="0.25">
      <c r="D842" s="145"/>
    </row>
    <row r="843" spans="4:4" hidden="1" x14ac:dyDescent="0.25">
      <c r="D843" s="145"/>
    </row>
    <row r="844" spans="4:4" hidden="1" x14ac:dyDescent="0.25">
      <c r="D844" s="145"/>
    </row>
    <row r="845" spans="4:4" hidden="1" x14ac:dyDescent="0.25">
      <c r="D845" s="145"/>
    </row>
    <row r="846" spans="4:4" hidden="1" x14ac:dyDescent="0.25">
      <c r="D846" s="145"/>
    </row>
    <row r="847" spans="4:4" hidden="1" x14ac:dyDescent="0.25">
      <c r="D847" s="145"/>
    </row>
    <row r="848" spans="4:4" hidden="1" x14ac:dyDescent="0.25">
      <c r="D848" s="145"/>
    </row>
    <row r="849" spans="4:4" hidden="1" x14ac:dyDescent="0.25">
      <c r="D849" s="145"/>
    </row>
    <row r="850" spans="4:4" hidden="1" x14ac:dyDescent="0.25">
      <c r="D850" s="145"/>
    </row>
    <row r="851" spans="4:4" hidden="1" x14ac:dyDescent="0.25">
      <c r="D851" s="145"/>
    </row>
    <row r="852" spans="4:4" hidden="1" x14ac:dyDescent="0.25">
      <c r="D852" s="145"/>
    </row>
    <row r="853" spans="4:4" hidden="1" x14ac:dyDescent="0.25">
      <c r="D853" s="145"/>
    </row>
    <row r="854" spans="4:4" hidden="1" x14ac:dyDescent="0.25">
      <c r="D854" s="145"/>
    </row>
    <row r="855" spans="4:4" hidden="1" x14ac:dyDescent="0.25">
      <c r="D855" s="145"/>
    </row>
    <row r="856" spans="4:4" hidden="1" x14ac:dyDescent="0.25">
      <c r="D856" s="145"/>
    </row>
    <row r="857" spans="4:4" hidden="1" x14ac:dyDescent="0.25">
      <c r="D857" s="145"/>
    </row>
    <row r="858" spans="4:4" hidden="1" x14ac:dyDescent="0.25">
      <c r="D858" s="145"/>
    </row>
    <row r="859" spans="4:4" hidden="1" x14ac:dyDescent="0.25">
      <c r="D859" s="145"/>
    </row>
    <row r="860" spans="4:4" hidden="1" x14ac:dyDescent="0.25">
      <c r="D860" s="145"/>
    </row>
    <row r="861" spans="4:4" hidden="1" x14ac:dyDescent="0.25">
      <c r="D861" s="145"/>
    </row>
    <row r="862" spans="4:4" hidden="1" x14ac:dyDescent="0.25">
      <c r="D862" s="145"/>
    </row>
    <row r="863" spans="4:4" hidden="1" x14ac:dyDescent="0.25">
      <c r="D863" s="145"/>
    </row>
    <row r="864" spans="4:4" hidden="1" x14ac:dyDescent="0.25">
      <c r="D864" s="145"/>
    </row>
    <row r="865" spans="4:4" hidden="1" x14ac:dyDescent="0.25">
      <c r="D865" s="145"/>
    </row>
    <row r="866" spans="4:4" hidden="1" x14ac:dyDescent="0.25">
      <c r="D866" s="145"/>
    </row>
    <row r="867" spans="4:4" hidden="1" x14ac:dyDescent="0.25">
      <c r="D867" s="145"/>
    </row>
    <row r="868" spans="4:4" hidden="1" x14ac:dyDescent="0.25">
      <c r="D868" s="145"/>
    </row>
    <row r="869" spans="4:4" hidden="1" x14ac:dyDescent="0.25">
      <c r="D869" s="145"/>
    </row>
    <row r="870" spans="4:4" hidden="1" x14ac:dyDescent="0.25">
      <c r="D870" s="145"/>
    </row>
    <row r="871" spans="4:4" hidden="1" x14ac:dyDescent="0.25">
      <c r="D871" s="145"/>
    </row>
    <row r="872" spans="4:4" hidden="1" x14ac:dyDescent="0.25">
      <c r="D872" s="145"/>
    </row>
    <row r="873" spans="4:4" hidden="1" x14ac:dyDescent="0.25">
      <c r="D873" s="145"/>
    </row>
    <row r="874" spans="4:4" hidden="1" x14ac:dyDescent="0.25">
      <c r="D874" s="145"/>
    </row>
    <row r="875" spans="4:4" hidden="1" x14ac:dyDescent="0.25">
      <c r="D875" s="145"/>
    </row>
    <row r="876" spans="4:4" hidden="1" x14ac:dyDescent="0.25">
      <c r="D876" s="145"/>
    </row>
    <row r="877" spans="4:4" hidden="1" x14ac:dyDescent="0.25">
      <c r="D877" s="145"/>
    </row>
    <row r="878" spans="4:4" hidden="1" x14ac:dyDescent="0.25">
      <c r="D878" s="145"/>
    </row>
    <row r="879" spans="4:4" hidden="1" x14ac:dyDescent="0.25">
      <c r="D879" s="145"/>
    </row>
    <row r="880" spans="4:4" hidden="1" x14ac:dyDescent="0.25">
      <c r="D880" s="145"/>
    </row>
    <row r="881" spans="4:4" hidden="1" x14ac:dyDescent="0.25">
      <c r="D881" s="145"/>
    </row>
    <row r="882" spans="4:4" hidden="1" x14ac:dyDescent="0.25">
      <c r="D882" s="145"/>
    </row>
    <row r="883" spans="4:4" hidden="1" x14ac:dyDescent="0.25">
      <c r="D883" s="145"/>
    </row>
    <row r="884" spans="4:4" hidden="1" x14ac:dyDescent="0.25">
      <c r="D884" s="145"/>
    </row>
    <row r="885" spans="4:4" hidden="1" x14ac:dyDescent="0.25">
      <c r="D885" s="145"/>
    </row>
    <row r="886" spans="4:4" hidden="1" x14ac:dyDescent="0.25">
      <c r="D886" s="145"/>
    </row>
    <row r="887" spans="4:4" hidden="1" x14ac:dyDescent="0.25">
      <c r="D887" s="145"/>
    </row>
    <row r="888" spans="4:4" hidden="1" x14ac:dyDescent="0.25">
      <c r="D888" s="145"/>
    </row>
    <row r="889" spans="4:4" hidden="1" x14ac:dyDescent="0.25">
      <c r="D889" s="145"/>
    </row>
    <row r="890" spans="4:4" hidden="1" x14ac:dyDescent="0.25">
      <c r="D890" s="145"/>
    </row>
    <row r="891" spans="4:4" hidden="1" x14ac:dyDescent="0.25">
      <c r="D891" s="145"/>
    </row>
    <row r="892" spans="4:4" hidden="1" x14ac:dyDescent="0.25">
      <c r="D892" s="145"/>
    </row>
    <row r="893" spans="4:4" hidden="1" x14ac:dyDescent="0.25">
      <c r="D893" s="145"/>
    </row>
    <row r="894" spans="4:4" hidden="1" x14ac:dyDescent="0.25">
      <c r="D894" s="145"/>
    </row>
    <row r="895" spans="4:4" hidden="1" x14ac:dyDescent="0.25">
      <c r="D895" s="145"/>
    </row>
    <row r="896" spans="4:4" hidden="1" x14ac:dyDescent="0.25">
      <c r="D896" s="145"/>
    </row>
    <row r="897" spans="4:4" hidden="1" x14ac:dyDescent="0.25">
      <c r="D897" s="145"/>
    </row>
    <row r="898" spans="4:4" hidden="1" x14ac:dyDescent="0.25">
      <c r="D898" s="145"/>
    </row>
    <row r="899" spans="4:4" hidden="1" x14ac:dyDescent="0.25">
      <c r="D899" s="145"/>
    </row>
    <row r="900" spans="4:4" hidden="1" x14ac:dyDescent="0.25">
      <c r="D900" s="145"/>
    </row>
    <row r="901" spans="4:4" hidden="1" x14ac:dyDescent="0.25">
      <c r="D901" s="145"/>
    </row>
    <row r="902" spans="4:4" hidden="1" x14ac:dyDescent="0.25">
      <c r="D902" s="145"/>
    </row>
    <row r="903" spans="4:4" hidden="1" x14ac:dyDescent="0.25">
      <c r="D903" s="145"/>
    </row>
    <row r="904" spans="4:4" hidden="1" x14ac:dyDescent="0.25">
      <c r="D904" s="145"/>
    </row>
    <row r="905" spans="4:4" hidden="1" x14ac:dyDescent="0.25">
      <c r="D905" s="145"/>
    </row>
    <row r="906" spans="4:4" hidden="1" x14ac:dyDescent="0.25">
      <c r="D906" s="145"/>
    </row>
    <row r="907" spans="4:4" hidden="1" x14ac:dyDescent="0.25">
      <c r="D907" s="145"/>
    </row>
    <row r="908" spans="4:4" hidden="1" x14ac:dyDescent="0.25">
      <c r="D908" s="145"/>
    </row>
    <row r="909" spans="4:4" hidden="1" x14ac:dyDescent="0.25">
      <c r="D909" s="145"/>
    </row>
    <row r="910" spans="4:4" hidden="1" x14ac:dyDescent="0.25">
      <c r="D910" s="145"/>
    </row>
    <row r="911" spans="4:4" hidden="1" x14ac:dyDescent="0.25">
      <c r="D911" s="145"/>
    </row>
    <row r="912" spans="4:4" hidden="1" x14ac:dyDescent="0.25">
      <c r="D912" s="145"/>
    </row>
    <row r="913" spans="4:4" hidden="1" x14ac:dyDescent="0.25">
      <c r="D913" s="145"/>
    </row>
    <row r="914" spans="4:4" hidden="1" x14ac:dyDescent="0.25">
      <c r="D914" s="145"/>
    </row>
    <row r="915" spans="4:4" hidden="1" x14ac:dyDescent="0.25">
      <c r="D915" s="145"/>
    </row>
    <row r="916" spans="4:4" hidden="1" x14ac:dyDescent="0.25">
      <c r="D916" s="145"/>
    </row>
    <row r="917" spans="4:4" hidden="1" x14ac:dyDescent="0.25">
      <c r="D917" s="145"/>
    </row>
    <row r="918" spans="4:4" hidden="1" x14ac:dyDescent="0.25">
      <c r="D918" s="145"/>
    </row>
    <row r="919" spans="4:4" hidden="1" x14ac:dyDescent="0.25">
      <c r="D919" s="145"/>
    </row>
    <row r="920" spans="4:4" hidden="1" x14ac:dyDescent="0.25">
      <c r="D920" s="145"/>
    </row>
    <row r="921" spans="4:4" hidden="1" x14ac:dyDescent="0.25">
      <c r="D921" s="145"/>
    </row>
    <row r="922" spans="4:4" hidden="1" x14ac:dyDescent="0.25">
      <c r="D922" s="145"/>
    </row>
    <row r="923" spans="4:4" hidden="1" x14ac:dyDescent="0.25">
      <c r="D923" s="145"/>
    </row>
    <row r="924" spans="4:4" hidden="1" x14ac:dyDescent="0.25">
      <c r="D924" s="145"/>
    </row>
    <row r="925" spans="4:4" hidden="1" x14ac:dyDescent="0.25">
      <c r="D925" s="145"/>
    </row>
    <row r="926" spans="4:4" hidden="1" x14ac:dyDescent="0.25">
      <c r="D926" s="145"/>
    </row>
    <row r="927" spans="4:4" hidden="1" x14ac:dyDescent="0.25">
      <c r="D927" s="145"/>
    </row>
    <row r="928" spans="4:4" hidden="1" x14ac:dyDescent="0.25">
      <c r="D928" s="145"/>
    </row>
    <row r="929" spans="4:4" hidden="1" x14ac:dyDescent="0.25">
      <c r="D929" s="145"/>
    </row>
    <row r="930" spans="4:4" hidden="1" x14ac:dyDescent="0.25">
      <c r="D930" s="145"/>
    </row>
    <row r="931" spans="4:4" hidden="1" x14ac:dyDescent="0.25">
      <c r="D931" s="145"/>
    </row>
    <row r="932" spans="4:4" hidden="1" x14ac:dyDescent="0.25">
      <c r="D932" s="145"/>
    </row>
    <row r="933" spans="4:4" hidden="1" x14ac:dyDescent="0.25">
      <c r="D933" s="145"/>
    </row>
    <row r="934" spans="4:4" hidden="1" x14ac:dyDescent="0.25">
      <c r="D934" s="145"/>
    </row>
    <row r="935" spans="4:4" hidden="1" x14ac:dyDescent="0.25">
      <c r="D935" s="145"/>
    </row>
    <row r="936" spans="4:4" hidden="1" x14ac:dyDescent="0.25">
      <c r="D936" s="145"/>
    </row>
    <row r="937" spans="4:4" hidden="1" x14ac:dyDescent="0.25">
      <c r="D937" s="145"/>
    </row>
    <row r="938" spans="4:4" hidden="1" x14ac:dyDescent="0.25">
      <c r="D938" s="145"/>
    </row>
    <row r="939" spans="4:4" hidden="1" x14ac:dyDescent="0.25">
      <c r="D939" s="145"/>
    </row>
    <row r="940" spans="4:4" hidden="1" x14ac:dyDescent="0.25">
      <c r="D940" s="145"/>
    </row>
    <row r="941" spans="4:4" hidden="1" x14ac:dyDescent="0.25">
      <c r="D941" s="145"/>
    </row>
    <row r="942" spans="4:4" hidden="1" x14ac:dyDescent="0.25">
      <c r="D942" s="145"/>
    </row>
    <row r="943" spans="4:4" hidden="1" x14ac:dyDescent="0.25">
      <c r="D943" s="145"/>
    </row>
    <row r="944" spans="4:4" hidden="1" x14ac:dyDescent="0.25">
      <c r="D944" s="145"/>
    </row>
    <row r="945" spans="4:4" hidden="1" x14ac:dyDescent="0.25">
      <c r="D945" s="145"/>
    </row>
    <row r="946" spans="4:4" hidden="1" x14ac:dyDescent="0.25">
      <c r="D946" s="145"/>
    </row>
    <row r="947" spans="4:4" hidden="1" x14ac:dyDescent="0.25">
      <c r="D947" s="145"/>
    </row>
    <row r="948" spans="4:4" hidden="1" x14ac:dyDescent="0.25">
      <c r="D948" s="145"/>
    </row>
    <row r="949" spans="4:4" hidden="1" x14ac:dyDescent="0.25">
      <c r="D949" s="145"/>
    </row>
    <row r="950" spans="4:4" hidden="1" x14ac:dyDescent="0.25">
      <c r="D950" s="145"/>
    </row>
    <row r="951" spans="4:4" hidden="1" x14ac:dyDescent="0.25">
      <c r="D951" s="145"/>
    </row>
    <row r="952" spans="4:4" hidden="1" x14ac:dyDescent="0.25">
      <c r="D952" s="145"/>
    </row>
    <row r="953" spans="4:4" hidden="1" x14ac:dyDescent="0.25">
      <c r="D953" s="145"/>
    </row>
    <row r="954" spans="4:4" hidden="1" x14ac:dyDescent="0.25">
      <c r="D954" s="145"/>
    </row>
    <row r="955" spans="4:4" hidden="1" x14ac:dyDescent="0.25">
      <c r="D955" s="145"/>
    </row>
    <row r="956" spans="4:4" hidden="1" x14ac:dyDescent="0.25">
      <c r="D956" s="145"/>
    </row>
    <row r="957" spans="4:4" hidden="1" x14ac:dyDescent="0.25">
      <c r="D957" s="145"/>
    </row>
    <row r="958" spans="4:4" hidden="1" x14ac:dyDescent="0.25">
      <c r="D958" s="145"/>
    </row>
    <row r="959" spans="4:4" hidden="1" x14ac:dyDescent="0.25">
      <c r="D959" s="145"/>
    </row>
    <row r="960" spans="4:4" hidden="1" x14ac:dyDescent="0.25">
      <c r="D960" s="145"/>
    </row>
    <row r="961" spans="4:4" hidden="1" x14ac:dyDescent="0.25">
      <c r="D961" s="145"/>
    </row>
    <row r="962" spans="4:4" hidden="1" x14ac:dyDescent="0.25">
      <c r="D962" s="145"/>
    </row>
    <row r="963" spans="4:4" hidden="1" x14ac:dyDescent="0.25">
      <c r="D963" s="145"/>
    </row>
    <row r="964" spans="4:4" hidden="1" x14ac:dyDescent="0.25">
      <c r="D964" s="145"/>
    </row>
    <row r="965" spans="4:4" hidden="1" x14ac:dyDescent="0.25">
      <c r="D965" s="145"/>
    </row>
    <row r="966" spans="4:4" hidden="1" x14ac:dyDescent="0.25">
      <c r="D966" s="145"/>
    </row>
    <row r="967" spans="4:4" hidden="1" x14ac:dyDescent="0.25">
      <c r="D967" s="145"/>
    </row>
    <row r="968" spans="4:4" hidden="1" x14ac:dyDescent="0.25">
      <c r="D968" s="145"/>
    </row>
    <row r="969" spans="4:4" hidden="1" x14ac:dyDescent="0.25">
      <c r="D969" s="145"/>
    </row>
    <row r="970" spans="4:4" hidden="1" x14ac:dyDescent="0.25">
      <c r="D970" s="145"/>
    </row>
    <row r="971" spans="4:4" hidden="1" x14ac:dyDescent="0.25">
      <c r="D971" s="145"/>
    </row>
    <row r="972" spans="4:4" hidden="1" x14ac:dyDescent="0.25">
      <c r="D972" s="145"/>
    </row>
    <row r="973" spans="4:4" hidden="1" x14ac:dyDescent="0.25">
      <c r="D973" s="145"/>
    </row>
    <row r="974" spans="4:4" hidden="1" x14ac:dyDescent="0.25">
      <c r="D974" s="145"/>
    </row>
    <row r="975" spans="4:4" hidden="1" x14ac:dyDescent="0.25">
      <c r="D975" s="145"/>
    </row>
    <row r="976" spans="4:4" hidden="1" x14ac:dyDescent="0.25">
      <c r="D976" s="145"/>
    </row>
    <row r="977" spans="4:4" hidden="1" x14ac:dyDescent="0.25">
      <c r="D977" s="145"/>
    </row>
    <row r="978" spans="4:4" hidden="1" x14ac:dyDescent="0.25">
      <c r="D978" s="145"/>
    </row>
    <row r="979" spans="4:4" hidden="1" x14ac:dyDescent="0.25">
      <c r="D979" s="145"/>
    </row>
    <row r="980" spans="4:4" hidden="1" x14ac:dyDescent="0.25">
      <c r="D980" s="145"/>
    </row>
    <row r="981" spans="4:4" hidden="1" x14ac:dyDescent="0.25">
      <c r="D981" s="145"/>
    </row>
    <row r="982" spans="4:4" hidden="1" x14ac:dyDescent="0.25">
      <c r="D982" s="145"/>
    </row>
    <row r="983" spans="4:4" hidden="1" x14ac:dyDescent="0.25">
      <c r="D983" s="145"/>
    </row>
    <row r="984" spans="4:4" hidden="1" x14ac:dyDescent="0.25">
      <c r="D984" s="145"/>
    </row>
    <row r="985" spans="4:4" hidden="1" x14ac:dyDescent="0.25">
      <c r="D985" s="145"/>
    </row>
    <row r="986" spans="4:4" hidden="1" x14ac:dyDescent="0.25">
      <c r="D986" s="145"/>
    </row>
    <row r="987" spans="4:4" hidden="1" x14ac:dyDescent="0.25">
      <c r="D987" s="145"/>
    </row>
    <row r="988" spans="4:4" hidden="1" x14ac:dyDescent="0.25">
      <c r="D988" s="145"/>
    </row>
    <row r="989" spans="4:4" hidden="1" x14ac:dyDescent="0.25">
      <c r="D989" s="145"/>
    </row>
    <row r="990" spans="4:4" hidden="1" x14ac:dyDescent="0.25">
      <c r="D990" s="145"/>
    </row>
    <row r="991" spans="4:4" hidden="1" x14ac:dyDescent="0.25">
      <c r="D991" s="145"/>
    </row>
    <row r="992" spans="4:4" hidden="1" x14ac:dyDescent="0.25">
      <c r="D992" s="145"/>
    </row>
    <row r="993" spans="4:4" hidden="1" x14ac:dyDescent="0.25">
      <c r="D993" s="145"/>
    </row>
    <row r="994" spans="4:4" hidden="1" x14ac:dyDescent="0.25">
      <c r="D994" s="145"/>
    </row>
    <row r="995" spans="4:4" hidden="1" x14ac:dyDescent="0.25">
      <c r="D995" s="145"/>
    </row>
    <row r="996" spans="4:4" hidden="1" x14ac:dyDescent="0.25">
      <c r="D996" s="145"/>
    </row>
    <row r="997" spans="4:4" hidden="1" x14ac:dyDescent="0.25">
      <c r="D997" s="145"/>
    </row>
    <row r="998" spans="4:4" hidden="1" x14ac:dyDescent="0.25">
      <c r="D998" s="145"/>
    </row>
    <row r="999" spans="4:4" hidden="1" x14ac:dyDescent="0.25">
      <c r="D999" s="145"/>
    </row>
    <row r="1000" spans="4:4" hidden="1" x14ac:dyDescent="0.25">
      <c r="D1000" s="145"/>
    </row>
    <row r="1001" spans="4:4" hidden="1" x14ac:dyDescent="0.25">
      <c r="D1001" s="145"/>
    </row>
    <row r="1002" spans="4:4" hidden="1" x14ac:dyDescent="0.25">
      <c r="D1002" s="145"/>
    </row>
    <row r="1003" spans="4:4" hidden="1" x14ac:dyDescent="0.25">
      <c r="D1003" s="145"/>
    </row>
    <row r="1004" spans="4:4" hidden="1" x14ac:dyDescent="0.25">
      <c r="D1004" s="145"/>
    </row>
    <row r="1005" spans="4:4" hidden="1" x14ac:dyDescent="0.25">
      <c r="D1005" s="145"/>
    </row>
    <row r="1006" spans="4:4" hidden="1" x14ac:dyDescent="0.25">
      <c r="D1006" s="145"/>
    </row>
    <row r="1007" spans="4:4" hidden="1" x14ac:dyDescent="0.25">
      <c r="D1007" s="145"/>
    </row>
    <row r="1008" spans="4:4" hidden="1" x14ac:dyDescent="0.25">
      <c r="D1008" s="145"/>
    </row>
    <row r="1009" spans="4:4" hidden="1" x14ac:dyDescent="0.25">
      <c r="D1009" s="145"/>
    </row>
    <row r="1010" spans="4:4" hidden="1" x14ac:dyDescent="0.25">
      <c r="D1010" s="145"/>
    </row>
    <row r="1011" spans="4:4" hidden="1" x14ac:dyDescent="0.25">
      <c r="D1011" s="145"/>
    </row>
    <row r="1012" spans="4:4" hidden="1" x14ac:dyDescent="0.25">
      <c r="D1012" s="145"/>
    </row>
    <row r="1013" spans="4:4" hidden="1" x14ac:dyDescent="0.25">
      <c r="D1013" s="145"/>
    </row>
    <row r="1014" spans="4:4" hidden="1" x14ac:dyDescent="0.25">
      <c r="D1014" s="145"/>
    </row>
    <row r="1015" spans="4:4" hidden="1" x14ac:dyDescent="0.25">
      <c r="D1015" s="145"/>
    </row>
    <row r="1016" spans="4:4" hidden="1" x14ac:dyDescent="0.25">
      <c r="D1016" s="145"/>
    </row>
    <row r="1017" spans="4:4" hidden="1" x14ac:dyDescent="0.25">
      <c r="D1017" s="145"/>
    </row>
    <row r="1018" spans="4:4" hidden="1" x14ac:dyDescent="0.25">
      <c r="D1018" s="145"/>
    </row>
    <row r="1019" spans="4:4" hidden="1" x14ac:dyDescent="0.25">
      <c r="D1019" s="145"/>
    </row>
    <row r="1020" spans="4:4" hidden="1" x14ac:dyDescent="0.25">
      <c r="D1020" s="145"/>
    </row>
    <row r="1021" spans="4:4" hidden="1" x14ac:dyDescent="0.25">
      <c r="D1021" s="145"/>
    </row>
    <row r="1022" spans="4:4" hidden="1" x14ac:dyDescent="0.25">
      <c r="D1022" s="145"/>
    </row>
    <row r="1023" spans="4:4" hidden="1" x14ac:dyDescent="0.25">
      <c r="D1023" s="145"/>
    </row>
    <row r="1024" spans="4:4" hidden="1" x14ac:dyDescent="0.25">
      <c r="D1024" s="145"/>
    </row>
    <row r="1025" spans="4:4" hidden="1" x14ac:dyDescent="0.25">
      <c r="D1025" s="145"/>
    </row>
    <row r="1026" spans="4:4" hidden="1" x14ac:dyDescent="0.25">
      <c r="D1026" s="145"/>
    </row>
    <row r="1027" spans="4:4" hidden="1" x14ac:dyDescent="0.25">
      <c r="D1027" s="145"/>
    </row>
    <row r="1028" spans="4:4" hidden="1" x14ac:dyDescent="0.25">
      <c r="D1028" s="145"/>
    </row>
    <row r="1029" spans="4:4" hidden="1" x14ac:dyDescent="0.25">
      <c r="D1029" s="145"/>
    </row>
    <row r="1030" spans="4:4" hidden="1" x14ac:dyDescent="0.25">
      <c r="D1030" s="145"/>
    </row>
    <row r="1031" spans="4:4" hidden="1" x14ac:dyDescent="0.25">
      <c r="D1031" s="145"/>
    </row>
    <row r="1032" spans="4:4" hidden="1" x14ac:dyDescent="0.25">
      <c r="D1032" s="145"/>
    </row>
    <row r="1033" spans="4:4" hidden="1" x14ac:dyDescent="0.25">
      <c r="D1033" s="145"/>
    </row>
    <row r="1034" spans="4:4" hidden="1" x14ac:dyDescent="0.25">
      <c r="D1034" s="145"/>
    </row>
    <row r="1035" spans="4:4" hidden="1" x14ac:dyDescent="0.25">
      <c r="D1035" s="145"/>
    </row>
    <row r="1036" spans="4:4" hidden="1" x14ac:dyDescent="0.25">
      <c r="D1036" s="145"/>
    </row>
    <row r="1037" spans="4:4" hidden="1" x14ac:dyDescent="0.25">
      <c r="D1037" s="145"/>
    </row>
    <row r="1038" spans="4:4" hidden="1" x14ac:dyDescent="0.25">
      <c r="D1038" s="145"/>
    </row>
    <row r="1039" spans="4:4" hidden="1" x14ac:dyDescent="0.25">
      <c r="D1039" s="145"/>
    </row>
    <row r="1040" spans="4:4" hidden="1" x14ac:dyDescent="0.25">
      <c r="D1040" s="145"/>
    </row>
    <row r="1041" spans="4:4" hidden="1" x14ac:dyDescent="0.25">
      <c r="D1041" s="145"/>
    </row>
    <row r="1042" spans="4:4" hidden="1" x14ac:dyDescent="0.25">
      <c r="D1042" s="145"/>
    </row>
    <row r="1043" spans="4:4" hidden="1" x14ac:dyDescent="0.25">
      <c r="D1043" s="145"/>
    </row>
    <row r="1044" spans="4:4" hidden="1" x14ac:dyDescent="0.25">
      <c r="D1044" s="145"/>
    </row>
    <row r="1045" spans="4:4" hidden="1" x14ac:dyDescent="0.25">
      <c r="D1045" s="145"/>
    </row>
    <row r="1046" spans="4:4" hidden="1" x14ac:dyDescent="0.25">
      <c r="D1046" s="145"/>
    </row>
    <row r="1047" spans="4:4" hidden="1" x14ac:dyDescent="0.25">
      <c r="D1047" s="145"/>
    </row>
    <row r="1048" spans="4:4" hidden="1" x14ac:dyDescent="0.25">
      <c r="D1048" s="145"/>
    </row>
    <row r="1049" spans="4:4" hidden="1" x14ac:dyDescent="0.25">
      <c r="D1049" s="145"/>
    </row>
    <row r="1050" spans="4:4" hidden="1" x14ac:dyDescent="0.25">
      <c r="D1050" s="145"/>
    </row>
    <row r="1051" spans="4:4" hidden="1" x14ac:dyDescent="0.25">
      <c r="D1051" s="145"/>
    </row>
    <row r="1052" spans="4:4" hidden="1" x14ac:dyDescent="0.25">
      <c r="D1052" s="145"/>
    </row>
    <row r="1053" spans="4:4" hidden="1" x14ac:dyDescent="0.25">
      <c r="D1053" s="145"/>
    </row>
    <row r="1054" spans="4:4" hidden="1" x14ac:dyDescent="0.25">
      <c r="D1054" s="145"/>
    </row>
    <row r="1055" spans="4:4" hidden="1" x14ac:dyDescent="0.25">
      <c r="D1055" s="145"/>
    </row>
    <row r="1056" spans="4:4" hidden="1" x14ac:dyDescent="0.25">
      <c r="D1056" s="145"/>
    </row>
    <row r="1057" spans="4:4" hidden="1" x14ac:dyDescent="0.25">
      <c r="D1057" s="145"/>
    </row>
    <row r="1058" spans="4:4" hidden="1" x14ac:dyDescent="0.25">
      <c r="D1058" s="145"/>
    </row>
    <row r="1059" spans="4:4" hidden="1" x14ac:dyDescent="0.25">
      <c r="D1059" s="145"/>
    </row>
    <row r="1060" spans="4:4" hidden="1" x14ac:dyDescent="0.25">
      <c r="D1060" s="145"/>
    </row>
    <row r="1061" spans="4:4" hidden="1" x14ac:dyDescent="0.25">
      <c r="D1061" s="145"/>
    </row>
    <row r="1062" spans="4:4" hidden="1" x14ac:dyDescent="0.25">
      <c r="D1062" s="145"/>
    </row>
    <row r="1063" spans="4:4" hidden="1" x14ac:dyDescent="0.25">
      <c r="D1063" s="145"/>
    </row>
    <row r="1064" spans="4:4" hidden="1" x14ac:dyDescent="0.25">
      <c r="D1064" s="145"/>
    </row>
    <row r="1065" spans="4:4" hidden="1" x14ac:dyDescent="0.25">
      <c r="D1065" s="145"/>
    </row>
    <row r="1066" spans="4:4" hidden="1" x14ac:dyDescent="0.25">
      <c r="D1066" s="145"/>
    </row>
    <row r="1067" spans="4:4" hidden="1" x14ac:dyDescent="0.25">
      <c r="D1067" s="145"/>
    </row>
    <row r="1068" spans="4:4" hidden="1" x14ac:dyDescent="0.25">
      <c r="D1068" s="145"/>
    </row>
    <row r="1069" spans="4:4" hidden="1" x14ac:dyDescent="0.25">
      <c r="D1069" s="145"/>
    </row>
    <row r="1070" spans="4:4" hidden="1" x14ac:dyDescent="0.25">
      <c r="D1070" s="145"/>
    </row>
    <row r="1071" spans="4:4" hidden="1" x14ac:dyDescent="0.25">
      <c r="D1071" s="145"/>
    </row>
    <row r="1072" spans="4:4" hidden="1" x14ac:dyDescent="0.25">
      <c r="D1072" s="145"/>
    </row>
    <row r="1073" spans="4:4" hidden="1" x14ac:dyDescent="0.25">
      <c r="D1073" s="145"/>
    </row>
    <row r="1074" spans="4:4" hidden="1" x14ac:dyDescent="0.25">
      <c r="D1074" s="145"/>
    </row>
    <row r="1075" spans="4:4" hidden="1" x14ac:dyDescent="0.25">
      <c r="D1075" s="145"/>
    </row>
    <row r="1076" spans="4:4" hidden="1" x14ac:dyDescent="0.25">
      <c r="D1076" s="145"/>
    </row>
    <row r="1077" spans="4:4" hidden="1" x14ac:dyDescent="0.25">
      <c r="D1077" s="145"/>
    </row>
    <row r="1078" spans="4:4" hidden="1" x14ac:dyDescent="0.25">
      <c r="D1078" s="145"/>
    </row>
    <row r="1079" spans="4:4" hidden="1" x14ac:dyDescent="0.25">
      <c r="D1079" s="145"/>
    </row>
    <row r="1080" spans="4:4" hidden="1" x14ac:dyDescent="0.25">
      <c r="D1080" s="145"/>
    </row>
    <row r="1081" spans="4:4" hidden="1" x14ac:dyDescent="0.25">
      <c r="D1081" s="145"/>
    </row>
    <row r="1082" spans="4:4" hidden="1" x14ac:dyDescent="0.25">
      <c r="D1082" s="145"/>
    </row>
    <row r="1083" spans="4:4" hidden="1" x14ac:dyDescent="0.25">
      <c r="D1083" s="145"/>
    </row>
    <row r="1084" spans="4:4" hidden="1" x14ac:dyDescent="0.25">
      <c r="D1084" s="145"/>
    </row>
    <row r="1085" spans="4:4" hidden="1" x14ac:dyDescent="0.25">
      <c r="D1085" s="145"/>
    </row>
    <row r="1086" spans="4:4" hidden="1" x14ac:dyDescent="0.25">
      <c r="D1086" s="145"/>
    </row>
    <row r="1087" spans="4:4" hidden="1" x14ac:dyDescent="0.25">
      <c r="D1087" s="145"/>
    </row>
    <row r="1088" spans="4:4" hidden="1" x14ac:dyDescent="0.25">
      <c r="D1088" s="145"/>
    </row>
    <row r="1089" spans="4:4" hidden="1" x14ac:dyDescent="0.25">
      <c r="D1089" s="145"/>
    </row>
    <row r="1090" spans="4:4" hidden="1" x14ac:dyDescent="0.25">
      <c r="D1090" s="145"/>
    </row>
    <row r="1091" spans="4:4" hidden="1" x14ac:dyDescent="0.25">
      <c r="D1091" s="145"/>
    </row>
    <row r="1092" spans="4:4" hidden="1" x14ac:dyDescent="0.25">
      <c r="D1092" s="145"/>
    </row>
    <row r="1093" spans="4:4" hidden="1" x14ac:dyDescent="0.25">
      <c r="D1093" s="145"/>
    </row>
    <row r="1094" spans="4:4" hidden="1" x14ac:dyDescent="0.25">
      <c r="D1094" s="145"/>
    </row>
    <row r="1095" spans="4:4" hidden="1" x14ac:dyDescent="0.25">
      <c r="D1095" s="145"/>
    </row>
    <row r="1096" spans="4:4" hidden="1" x14ac:dyDescent="0.25">
      <c r="D1096" s="145"/>
    </row>
    <row r="1097" spans="4:4" hidden="1" x14ac:dyDescent="0.25">
      <c r="D1097" s="145"/>
    </row>
    <row r="1098" spans="4:4" hidden="1" x14ac:dyDescent="0.25">
      <c r="D1098" s="145"/>
    </row>
    <row r="1099" spans="4:4" hidden="1" x14ac:dyDescent="0.25">
      <c r="D1099" s="145"/>
    </row>
    <row r="1100" spans="4:4" hidden="1" x14ac:dyDescent="0.25">
      <c r="D1100" s="145"/>
    </row>
    <row r="1101" spans="4:4" hidden="1" x14ac:dyDescent="0.25">
      <c r="D1101" s="145"/>
    </row>
    <row r="1102" spans="4:4" hidden="1" x14ac:dyDescent="0.25">
      <c r="D1102" s="145"/>
    </row>
    <row r="1103" spans="4:4" hidden="1" x14ac:dyDescent="0.25">
      <c r="D1103" s="145"/>
    </row>
    <row r="1104" spans="4:4" hidden="1" x14ac:dyDescent="0.25">
      <c r="D1104" s="145"/>
    </row>
    <row r="1105" spans="4:4" hidden="1" x14ac:dyDescent="0.25">
      <c r="D1105" s="145"/>
    </row>
    <row r="1106" spans="4:4" hidden="1" x14ac:dyDescent="0.25">
      <c r="D1106" s="145"/>
    </row>
    <row r="1107" spans="4:4" hidden="1" x14ac:dyDescent="0.25">
      <c r="D1107" s="145"/>
    </row>
    <row r="1108" spans="4:4" hidden="1" x14ac:dyDescent="0.25">
      <c r="D1108" s="145"/>
    </row>
    <row r="1109" spans="4:4" hidden="1" x14ac:dyDescent="0.25">
      <c r="D1109" s="145"/>
    </row>
    <row r="1110" spans="4:4" hidden="1" x14ac:dyDescent="0.25">
      <c r="D1110" s="145"/>
    </row>
    <row r="1111" spans="4:4" hidden="1" x14ac:dyDescent="0.25">
      <c r="D1111" s="145"/>
    </row>
    <row r="1112" spans="4:4" hidden="1" x14ac:dyDescent="0.25">
      <c r="D1112" s="145"/>
    </row>
    <row r="1113" spans="4:4" hidden="1" x14ac:dyDescent="0.25">
      <c r="D1113" s="145"/>
    </row>
    <row r="1114" spans="4:4" hidden="1" x14ac:dyDescent="0.25">
      <c r="D1114" s="145"/>
    </row>
    <row r="1115" spans="4:4" hidden="1" x14ac:dyDescent="0.25">
      <c r="D1115" s="145"/>
    </row>
    <row r="1116" spans="4:4" hidden="1" x14ac:dyDescent="0.25">
      <c r="D1116" s="145"/>
    </row>
    <row r="1117" spans="4:4" hidden="1" x14ac:dyDescent="0.25">
      <c r="D1117" s="145"/>
    </row>
    <row r="1118" spans="4:4" hidden="1" x14ac:dyDescent="0.25">
      <c r="D1118" s="145"/>
    </row>
    <row r="1119" spans="4:4" hidden="1" x14ac:dyDescent="0.25">
      <c r="D1119" s="145"/>
    </row>
    <row r="1120" spans="4:4" hidden="1" x14ac:dyDescent="0.25">
      <c r="D1120" s="145"/>
    </row>
    <row r="1121" spans="4:4" hidden="1" x14ac:dyDescent="0.25">
      <c r="D1121" s="145"/>
    </row>
    <row r="1122" spans="4:4" hidden="1" x14ac:dyDescent="0.25">
      <c r="D1122" s="145"/>
    </row>
    <row r="1123" spans="4:4" hidden="1" x14ac:dyDescent="0.25">
      <c r="D1123" s="145"/>
    </row>
    <row r="1124" spans="4:4" hidden="1" x14ac:dyDescent="0.25">
      <c r="D1124" s="145"/>
    </row>
    <row r="1125" spans="4:4" hidden="1" x14ac:dyDescent="0.25">
      <c r="D1125" s="145"/>
    </row>
    <row r="1126" spans="4:4" hidden="1" x14ac:dyDescent="0.25">
      <c r="D1126" s="145"/>
    </row>
    <row r="1127" spans="4:4" hidden="1" x14ac:dyDescent="0.25">
      <c r="D1127" s="145"/>
    </row>
    <row r="1128" spans="4:4" hidden="1" x14ac:dyDescent="0.25">
      <c r="D1128" s="145"/>
    </row>
    <row r="1129" spans="4:4" hidden="1" x14ac:dyDescent="0.25">
      <c r="D1129" s="145"/>
    </row>
    <row r="1130" spans="4:4" hidden="1" x14ac:dyDescent="0.25">
      <c r="D1130" s="145"/>
    </row>
    <row r="1131" spans="4:4" hidden="1" x14ac:dyDescent="0.25">
      <c r="D1131" s="145"/>
    </row>
    <row r="1132" spans="4:4" hidden="1" x14ac:dyDescent="0.25">
      <c r="D1132" s="145"/>
    </row>
    <row r="1133" spans="4:4" hidden="1" x14ac:dyDescent="0.25">
      <c r="D1133" s="145"/>
    </row>
    <row r="1134" spans="4:4" hidden="1" x14ac:dyDescent="0.25">
      <c r="D1134" s="145"/>
    </row>
    <row r="1135" spans="4:4" hidden="1" x14ac:dyDescent="0.25">
      <c r="D1135" s="145"/>
    </row>
    <row r="1136" spans="4:4" hidden="1" x14ac:dyDescent="0.25">
      <c r="D1136" s="145"/>
    </row>
    <row r="1137" spans="4:4" hidden="1" x14ac:dyDescent="0.25">
      <c r="D1137" s="145"/>
    </row>
    <row r="1138" spans="4:4" hidden="1" x14ac:dyDescent="0.25">
      <c r="D1138" s="145"/>
    </row>
    <row r="1139" spans="4:4" hidden="1" x14ac:dyDescent="0.25">
      <c r="D1139" s="145"/>
    </row>
    <row r="1140" spans="4:4" hidden="1" x14ac:dyDescent="0.25">
      <c r="D1140" s="145"/>
    </row>
    <row r="1141" spans="4:4" hidden="1" x14ac:dyDescent="0.25">
      <c r="D1141" s="145"/>
    </row>
    <row r="1142" spans="4:4" hidden="1" x14ac:dyDescent="0.25">
      <c r="D1142" s="145"/>
    </row>
    <row r="1143" spans="4:4" hidden="1" x14ac:dyDescent="0.25">
      <c r="D1143" s="145"/>
    </row>
    <row r="1144" spans="4:4" hidden="1" x14ac:dyDescent="0.25">
      <c r="D1144" s="145"/>
    </row>
    <row r="1145" spans="4:4" hidden="1" x14ac:dyDescent="0.25">
      <c r="D1145" s="145"/>
    </row>
    <row r="1146" spans="4:4" hidden="1" x14ac:dyDescent="0.25">
      <c r="D1146" s="145"/>
    </row>
    <row r="1147" spans="4:4" hidden="1" x14ac:dyDescent="0.25">
      <c r="D1147" s="145"/>
    </row>
    <row r="1148" spans="4:4" hidden="1" x14ac:dyDescent="0.25">
      <c r="D1148" s="145"/>
    </row>
    <row r="1149" spans="4:4" hidden="1" x14ac:dyDescent="0.25">
      <c r="D1149" s="145"/>
    </row>
    <row r="1150" spans="4:4" hidden="1" x14ac:dyDescent="0.25">
      <c r="D1150" s="145"/>
    </row>
    <row r="1151" spans="4:4" hidden="1" x14ac:dyDescent="0.25">
      <c r="D1151" s="145"/>
    </row>
    <row r="1152" spans="4:4" hidden="1" x14ac:dyDescent="0.25">
      <c r="D1152" s="145"/>
    </row>
    <row r="1153" spans="4:4" hidden="1" x14ac:dyDescent="0.25">
      <c r="D1153" s="145"/>
    </row>
    <row r="1154" spans="4:4" hidden="1" x14ac:dyDescent="0.25">
      <c r="D1154" s="145"/>
    </row>
    <row r="1155" spans="4:4" hidden="1" x14ac:dyDescent="0.25">
      <c r="D1155" s="145"/>
    </row>
    <row r="1156" spans="4:4" hidden="1" x14ac:dyDescent="0.25">
      <c r="D1156" s="145"/>
    </row>
    <row r="1157" spans="4:4" hidden="1" x14ac:dyDescent="0.25">
      <c r="D1157" s="145"/>
    </row>
    <row r="1158" spans="4:4" hidden="1" x14ac:dyDescent="0.25">
      <c r="D1158" s="145"/>
    </row>
    <row r="1159" spans="4:4" hidden="1" x14ac:dyDescent="0.25">
      <c r="D1159" s="145"/>
    </row>
    <row r="1160" spans="4:4" hidden="1" x14ac:dyDescent="0.25">
      <c r="D1160" s="145"/>
    </row>
    <row r="1161" spans="4:4" hidden="1" x14ac:dyDescent="0.25">
      <c r="D1161" s="145"/>
    </row>
    <row r="1162" spans="4:4" hidden="1" x14ac:dyDescent="0.25">
      <c r="D1162" s="145"/>
    </row>
    <row r="1163" spans="4:4" hidden="1" x14ac:dyDescent="0.25">
      <c r="D1163" s="145"/>
    </row>
    <row r="1164" spans="4:4" hidden="1" x14ac:dyDescent="0.25">
      <c r="D1164" s="145"/>
    </row>
    <row r="1165" spans="4:4" hidden="1" x14ac:dyDescent="0.25">
      <c r="D1165" s="145"/>
    </row>
    <row r="1166" spans="4:4" hidden="1" x14ac:dyDescent="0.25">
      <c r="D1166" s="145"/>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3" priority="88" operator="greaterThan">
      <formula>0</formula>
    </cfRule>
    <cfRule type="cellIs" dxfId="642" priority="89" operator="lessThan">
      <formula>0</formula>
    </cfRule>
  </conditionalFormatting>
  <conditionalFormatting sqref="E21:E586">
    <cfRule type="containsText" dxfId="641" priority="86" operator="containsText" text="Despesa">
      <formula>NOT(ISERROR(SEARCH("Despesa",E21)))</formula>
    </cfRule>
    <cfRule type="containsText" dxfId="640" priority="87" operator="containsText" text="Receita">
      <formula>NOT(ISERROR(SEARCH("Receita",E21)))</formula>
    </cfRule>
  </conditionalFormatting>
  <conditionalFormatting sqref="Q7:Q8">
    <cfRule type="cellIs" dxfId="639" priority="71" operator="greaterThan">
      <formula>0</formula>
    </cfRule>
  </conditionalFormatting>
  <conditionalFormatting sqref="Q9:Q10">
    <cfRule type="cellIs" dxfId="638" priority="70" operator="greaterThan">
      <formula>0</formula>
    </cfRule>
  </conditionalFormatting>
  <conditionalFormatting sqref="Q11:Q12">
    <cfRule type="cellIs" dxfId="637" priority="68" operator="greaterThan">
      <formula>0</formula>
    </cfRule>
    <cfRule type="cellIs" dxfId="636" priority="69" operator="lessThan">
      <formula>0</formula>
    </cfRule>
  </conditionalFormatting>
  <conditionalFormatting sqref="Q13:Q14">
    <cfRule type="cellIs" dxfId="635" priority="66" operator="lessThan">
      <formula>0</formula>
    </cfRule>
    <cfRule type="cellIs" dxfId="634" priority="67" operator="greaterThan">
      <formula>0</formula>
    </cfRule>
  </conditionalFormatting>
  <conditionalFormatting sqref="E21:E586">
    <cfRule type="expression" dxfId="633" priority="102" stopIfTrue="1">
      <formula>NOT(ISERROR(SEARCH("Investimentos",E21)))</formula>
    </cfRule>
  </conditionalFormatting>
  <conditionalFormatting sqref="Q5:Q6">
    <cfRule type="cellIs" dxfId="632" priority="45" operator="greaterThan">
      <formula>0</formula>
    </cfRule>
  </conditionalFormatting>
  <conditionalFormatting sqref="E5:E586">
    <cfRule type="containsText" dxfId="631" priority="1" operator="containsText" text="INVESTIMENTOS">
      <formula>NOT(ISERROR(SEARCH("INVESTIMENTOS",E5)))</formula>
    </cfRule>
    <cfRule type="containsText" dxfId="630" priority="2" operator="containsText" text="DESPESAS DE MARKETING">
      <formula>NOT(ISERROR(SEARCH("DESPESAS DE MARKETING",E5)))</formula>
    </cfRule>
    <cfRule type="containsText" dxfId="629" priority="3" operator="containsText" text="DESPESAS NÃO OPERACIONAIS">
      <formula>NOT(ISERROR(SEARCH("DESPESAS NÃO OPERACIONAIS",E5)))</formula>
    </cfRule>
    <cfRule type="containsText" dxfId="628" priority="4" operator="containsText" text="DESPESAS COM RH">
      <formula>NOT(ISERROR(SEARCH("DESPESAS COM RH",E5)))</formula>
    </cfRule>
    <cfRule type="containsText" dxfId="627" priority="5" operator="containsText" text="DESPESAS COM SERVIÇOS">
      <formula>NOT(ISERROR(SEARCH("DESPESAS COM SERVIÇOS",E5)))</formula>
    </cfRule>
    <cfRule type="containsText" dxfId="626" priority="6" operator="containsText" text="DESPESAS COM PRODUTOS">
      <formula>NOT(ISERROR(SEARCH("DESPESAS COM PRODUTOS",E5)))</formula>
    </cfRule>
    <cfRule type="containsText" dxfId="625" priority="7" operator="containsText" text="IMPOSTOS">
      <formula>NOT(ISERROR(SEARCH("IMPOSTOS",E5)))</formula>
    </cfRule>
    <cfRule type="containsText" dxfId="624" priority="43" operator="containsText" text="Despesa">
      <formula>NOT(ISERROR(SEARCH("Despesa",E5)))</formula>
    </cfRule>
    <cfRule type="containsText" dxfId="623" priority="44" operator="containsText" text="Receita">
      <formula>NOT(ISERROR(SEARCH("Receita",E5)))</formula>
    </cfRule>
  </conditionalFormatting>
  <conditionalFormatting sqref="E5:E586">
    <cfRule type="expression" dxfId="622" priority="116" stopIfTrue="1">
      <formula>NOT(ISERROR(SEARCH("Investimentos",E5)))</formula>
    </cfRule>
  </conditionalFormatting>
  <conditionalFormatting sqref="E20">
    <cfRule type="containsText" dxfId="621" priority="37" operator="containsText" text="Despesa">
      <formula>NOT(ISERROR(SEARCH("Despesa",E20)))</formula>
    </cfRule>
    <cfRule type="containsText" dxfId="620" priority="38" operator="containsText" text="Receita">
      <formula>NOT(ISERROR(SEARCH("Receita",E20)))</formula>
    </cfRule>
  </conditionalFormatting>
  <conditionalFormatting sqref="E20">
    <cfRule type="expression" dxfId="619" priority="123" stopIfTrue="1">
      <formula>NOT(ISERROR(SEARCH("Investimentos",E20)))</formula>
    </cfRule>
  </conditionalFormatting>
  <conditionalFormatting sqref="M22:M586 L21:L586">
    <cfRule type="containsText" dxfId="618" priority="31" operator="containsText" text="Não Pago">
      <formula>NOT(ISERROR(SEARCH("Não Pago",L21)))</formula>
    </cfRule>
    <cfRule type="containsText" dxfId="617" priority="32" operator="containsText" text="Pago">
      <formula>NOT(ISERROR(SEARCH("Pago",L21)))</formula>
    </cfRule>
  </conditionalFormatting>
  <conditionalFormatting sqref="M21">
    <cfRule type="containsText" dxfId="616" priority="27" operator="containsText" text="Não Pago">
      <formula>NOT(ISERROR(SEARCH("Não Pago",M21)))</formula>
    </cfRule>
    <cfRule type="containsText" dxfId="615" priority="28" operator="containsText" text="Pago">
      <formula>NOT(ISERROR(SEARCH("Pago",M21)))</formula>
    </cfRule>
  </conditionalFormatting>
  <conditionalFormatting sqref="M5:M19">
    <cfRule type="containsText" dxfId="614" priority="25" operator="containsText" text="Não Pago">
      <formula>NOT(ISERROR(SEARCH("Não Pago",M5)))</formula>
    </cfRule>
    <cfRule type="containsText" dxfId="613" priority="26" operator="containsText" text="Pago">
      <formula>NOT(ISERROR(SEARCH("Pago",M5)))</formula>
    </cfRule>
  </conditionalFormatting>
  <conditionalFormatting sqref="M20">
    <cfRule type="containsText" dxfId="612" priority="23" operator="containsText" text="Não Pago">
      <formula>NOT(ISERROR(SEARCH("Não Pago",M20)))</formula>
    </cfRule>
    <cfRule type="containsText" dxfId="611" priority="24" operator="containsText" text="Pago">
      <formula>NOT(ISERROR(SEARCH("Pago",M20)))</formula>
    </cfRule>
  </conditionalFormatting>
  <conditionalFormatting sqref="L5:L586">
    <cfRule type="containsText" dxfId="610" priority="17" operator="containsText" text="Não Pago">
      <formula>NOT(ISERROR(SEARCH("Não Pago",L5)))</formula>
    </cfRule>
    <cfRule type="containsText" dxfId="609" priority="18" operator="containsText" text="Pago">
      <formula>NOT(ISERROR(SEARCH("Pago",L5)))</formula>
    </cfRule>
  </conditionalFormatting>
  <conditionalFormatting sqref="L20">
    <cfRule type="containsText" dxfId="608" priority="15" operator="containsText" text="Não Pago">
      <formula>NOT(ISERROR(SEARCH("Não Pago",L20)))</formula>
    </cfRule>
    <cfRule type="containsText" dxfId="607" priority="16" operator="containsText" text="Pago">
      <formula>NOT(ISERROR(SEARCH("Pago",L20)))</formula>
    </cfRule>
  </conditionalFormatting>
  <conditionalFormatting sqref="L5:L586">
    <cfRule type="cellIs" dxfId="606" priority="14" operator="equal">
      <formula>"Realizado"</formula>
    </cfRule>
  </conditionalFormatting>
  <conditionalFormatting sqref="L22">
    <cfRule type="containsText" dxfId="605" priority="12" operator="containsText" text="Não Pago">
      <formula>NOT(ISERROR(SEARCH("Não Pago",L22)))</formula>
    </cfRule>
    <cfRule type="containsText" dxfId="604" priority="13" operator="containsText" text="Pago">
      <formula>NOT(ISERROR(SEARCH("Pago",L22)))</formula>
    </cfRule>
  </conditionalFormatting>
  <conditionalFormatting sqref="L27">
    <cfRule type="containsText" dxfId="603" priority="10" operator="containsText" text="Não Pago">
      <formula>NOT(ISERROR(SEARCH("Não Pago",L27)))</formula>
    </cfRule>
    <cfRule type="containsText" dxfId="602" priority="11" operator="containsText" text="Pago">
      <formula>NOT(ISERROR(SEARCH("Pago",L27)))</formula>
    </cfRule>
  </conditionalFormatting>
  <conditionalFormatting sqref="L34">
    <cfRule type="containsText" dxfId="601" priority="8" operator="containsText" text="Não Pago">
      <formula>NOT(ISERROR(SEARCH("Não Pago",L34)))</formula>
    </cfRule>
    <cfRule type="containsText" dxfId="600"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51" customWidth="1"/>
    <col min="2" max="2" width="2" style="5" hidden="1" customWidth="1"/>
    <col min="3" max="3" width="13.570312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7"/>
      <c r="C1" s="85" t="s">
        <v>49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143">
        <v>1</v>
      </c>
      <c r="D5" s="145">
        <v>42767</v>
      </c>
      <c r="E5" s="43" t="s">
        <v>121</v>
      </c>
      <c r="F5" s="205" t="s">
        <v>654</v>
      </c>
      <c r="G5" s="43" t="s">
        <v>587</v>
      </c>
      <c r="H5" s="145" t="s">
        <v>477</v>
      </c>
      <c r="I5" s="145"/>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-24555.260000000006</v>
      </c>
      <c r="P5" s="283" t="s">
        <v>181</v>
      </c>
      <c r="Q5" s="284">
        <f>Jan!Q13</f>
        <v>-14354.340000000006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143">
        <v>1</v>
      </c>
      <c r="D6" s="145">
        <v>42767</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-24693.210000000006</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143">
        <v>1</v>
      </c>
      <c r="D7" s="145">
        <v>42767</v>
      </c>
      <c r="E7" s="43" t="s">
        <v>435</v>
      </c>
      <c r="F7" s="143" t="s">
        <v>659</v>
      </c>
      <c r="G7" s="43" t="s">
        <v>509</v>
      </c>
      <c r="H7" s="145" t="s">
        <v>476</v>
      </c>
      <c r="I7" s="145"/>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-24695.310000000005</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143">
        <v>2</v>
      </c>
      <c r="D8" s="145">
        <v>42768</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-24929.890000000007</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143">
        <v>2</v>
      </c>
      <c r="D9" s="145">
        <v>42768</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-25320.820000000007</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143">
        <v>2</v>
      </c>
      <c r="D10" s="145">
        <v>42768</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-27801.060000000005</v>
      </c>
      <c r="P10" s="273"/>
      <c r="Q10" s="275"/>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143">
        <v>2</v>
      </c>
      <c r="D11" s="145">
        <v>42768</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-27803.160000000003</v>
      </c>
      <c r="P11" s="273" t="s">
        <v>27</v>
      </c>
      <c r="Q11" s="274">
        <f>Q7-Q9</f>
        <v>-34856.559999999998</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143">
        <v>2</v>
      </c>
      <c r="D12" s="145">
        <v>42768</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-27805.260000000002</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143">
        <v>2</v>
      </c>
      <c r="D13" s="145">
        <v>42768</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-27807.360000000001</v>
      </c>
      <c r="P13" s="273" t="s">
        <v>48</v>
      </c>
      <c r="Q13" s="274">
        <f>N586</f>
        <v>-49210.899999999972</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143">
        <v>2</v>
      </c>
      <c r="D14" s="145">
        <v>42768</v>
      </c>
      <c r="E14" s="43" t="s">
        <v>435</v>
      </c>
      <c r="F14" s="143">
        <v>14524</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-27809.46</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143">
        <v>3</v>
      </c>
      <c r="D15" s="145">
        <v>42769</v>
      </c>
      <c r="E15" s="43" t="s">
        <v>121</v>
      </c>
      <c r="F15" s="143" t="s">
        <v>666</v>
      </c>
      <c r="G15" s="43" t="s">
        <v>510</v>
      </c>
      <c r="H15" s="43" t="s">
        <v>477</v>
      </c>
      <c r="I15" s="43"/>
      <c r="J15" s="212">
        <v>0</v>
      </c>
      <c r="K15" s="212">
        <v>57</v>
      </c>
      <c r="L15" s="44" t="s">
        <v>446</v>
      </c>
      <c r="M15" s="126"/>
      <c r="N15" s="41">
        <f>N14+IF(AND(L15="Pago",OR(E15='PC Receitas'!$P$4,E15='PC Receitas'!$P$5,E15='PC Receitas'!$P$6)),K15,IF(AND(L15="Pago",OR(E15='PC Receitas'!$P$7,E15='PC Receitas'!$P$8,E15='PC Receitas'!$P$9,E15='PC Receitas'!$P$10,E15='PC Receitas'!$P$11,E15='PC Receitas'!$P$12,E15='PC Receitas'!$P$13,E15='PC Receitas'!$P$14)),-K15,0))</f>
        <v>-27866.46</v>
      </c>
      <c r="S15" s="112" t="str">
        <f t="shared" si="0"/>
        <v>Despesa</v>
      </c>
      <c r="T15" s="109" t="str">
        <f t="shared" si="1"/>
        <v/>
      </c>
      <c r="U15" s="109" t="str">
        <f t="shared" si="2"/>
        <v/>
      </c>
      <c r="V15" s="109" t="str">
        <f t="shared" si="3"/>
        <v>Despesa</v>
      </c>
      <c r="W15" s="113" t="str">
        <f>VLOOKUP(E15,'PC Receitas'!$P$4:$Q$14,2,FALSE)</f>
        <v>Despesas_com_RH</v>
      </c>
    </row>
    <row r="16" spans="1:24" ht="19.5" customHeight="1" thickTop="1" thickBot="1" x14ac:dyDescent="0.3">
      <c r="A16" s="247"/>
      <c r="C16" s="143">
        <v>3</v>
      </c>
      <c r="D16" s="145">
        <v>42769</v>
      </c>
      <c r="E16" s="43" t="s">
        <v>121</v>
      </c>
      <c r="F16" s="143" t="s">
        <v>668</v>
      </c>
      <c r="G16" s="43" t="s">
        <v>510</v>
      </c>
      <c r="H16" s="43" t="s">
        <v>477</v>
      </c>
      <c r="I16" s="43"/>
      <c r="J16" s="212">
        <v>0</v>
      </c>
      <c r="K16" s="212">
        <v>893.15</v>
      </c>
      <c r="L16" s="44" t="s">
        <v>446</v>
      </c>
      <c r="M16" s="126"/>
      <c r="N16" s="41">
        <f>N15+IF(AND(L16="Pago",OR(E16='PC Receitas'!$P$4,E16='PC Receitas'!$P$5,E16='PC Receitas'!$P$6)),K16,IF(AND(L16="Pago",OR(E16='PC Receitas'!$P$7,E16='PC Receitas'!$P$8,E16='PC Receitas'!$P$9,E16='PC Receitas'!$P$10,E16='PC Receitas'!$P$11,E16='PC Receitas'!$P$12,E16='PC Receitas'!$P$13,E16='PC Receitas'!$P$14)),-K16,0))</f>
        <v>-28759.61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42769</v>
      </c>
      <c r="E17" s="43" t="s">
        <v>121</v>
      </c>
      <c r="F17" s="143" t="s">
        <v>669</v>
      </c>
      <c r="G17" s="43" t="s">
        <v>510</v>
      </c>
      <c r="H17" s="43" t="s">
        <v>477</v>
      </c>
      <c r="I17" s="43"/>
      <c r="J17" s="212">
        <v>0</v>
      </c>
      <c r="K17" s="212">
        <v>1318.05</v>
      </c>
      <c r="L17" s="44" t="s">
        <v>446</v>
      </c>
      <c r="M17" s="126"/>
      <c r="N17" s="41">
        <f>N16+IF(AND(L17="Pago",OR(E17='PC Receitas'!$P$4,E17='PC Receitas'!$P$5,E17='PC Receitas'!$P$6)),K17,IF(AND(L17="Pago",OR(E17='PC Receitas'!$P$7,E17='PC Receitas'!$P$8,E17='PC Receitas'!$P$9,E17='PC Receitas'!$P$10,E17='PC Receitas'!$P$11,E17='PC Receitas'!$P$12,E17='PC Receitas'!$P$13,E17='PC Receitas'!$P$14)),-K17,0))</f>
        <v>-30077.66</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42769</v>
      </c>
      <c r="E18" s="43" t="s">
        <v>121</v>
      </c>
      <c r="F18" s="143" t="s">
        <v>670</v>
      </c>
      <c r="G18" s="43" t="s">
        <v>510</v>
      </c>
      <c r="H18" s="43" t="s">
        <v>477</v>
      </c>
      <c r="I18" s="43"/>
      <c r="J18" s="212">
        <v>0</v>
      </c>
      <c r="K18" s="212">
        <v>1166.5999999999999</v>
      </c>
      <c r="L18" s="44" t="s">
        <v>446</v>
      </c>
      <c r="M18" s="126"/>
      <c r="N18" s="41">
        <f>N17+IF(AND(L18="Pago",OR(E18='PC Receitas'!$P$4,E18='PC Receitas'!$P$5,E18='PC Receitas'!$P$6)),K18,IF(AND(L18="Pago",OR(E18='PC Receitas'!$P$7,E18='PC Receitas'!$P$8,E18='PC Receitas'!$P$9,E18='PC Receitas'!$P$10,E18='PC Receitas'!$P$11,E18='PC Receitas'!$P$12,E18='PC Receitas'!$P$13,E18='PC Receitas'!$P$14)),-K18,0))</f>
        <v>-31244.26</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42769</v>
      </c>
      <c r="E19" s="43" t="s">
        <v>435</v>
      </c>
      <c r="F19" s="143">
        <v>14489</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-31246.359999999997</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42769</v>
      </c>
      <c r="E20" s="43" t="s">
        <v>435</v>
      </c>
      <c r="F20" s="143" t="s">
        <v>676</v>
      </c>
      <c r="G20" s="43" t="s">
        <v>514</v>
      </c>
      <c r="H20" s="43" t="s">
        <v>478</v>
      </c>
      <c r="I20" s="43"/>
      <c r="J20" s="212">
        <v>0</v>
      </c>
      <c r="K20" s="212">
        <v>30</v>
      </c>
      <c r="L20" s="44" t="s">
        <v>446</v>
      </c>
      <c r="M20" s="126"/>
      <c r="N20" s="41">
        <f>N19+IF(AND(L20="Pago",OR(E20='PC Receitas'!$P$4,E20='PC Receitas'!$P$5,E20='PC Receitas'!$P$6)),K20,IF(AND(L20="Pago",OR(E20='PC Receitas'!$P$7,E20='PC Receitas'!$P$8,E20='PC Receitas'!$P$9,E20='PC Receitas'!$P$10,E20='PC Receitas'!$P$11,E20='PC Receitas'!$P$12,E20='PC Receitas'!$P$13,E20='PC Receitas'!$P$14)),-K20,0))</f>
        <v>-31276.359999999997</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42770</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-31360.359999999997</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42770</v>
      </c>
      <c r="E22" s="43" t="s">
        <v>435</v>
      </c>
      <c r="F22" s="143">
        <v>14533</v>
      </c>
      <c r="G22" s="43" t="s">
        <v>509</v>
      </c>
      <c r="H22" s="43" t="s">
        <v>477</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-31362.459999999995</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42771</v>
      </c>
      <c r="E23" s="43" t="s">
        <v>121</v>
      </c>
      <c r="F23" s="205" t="s">
        <v>664</v>
      </c>
      <c r="G23" s="43" t="s">
        <v>510</v>
      </c>
      <c r="H23" s="43" t="s">
        <v>477</v>
      </c>
      <c r="I23" s="43"/>
      <c r="J23" s="212">
        <v>0</v>
      </c>
      <c r="K23" s="212">
        <v>1893.95</v>
      </c>
      <c r="L23" s="44" t="s">
        <v>446</v>
      </c>
      <c r="M23" s="44"/>
      <c r="N23" s="41">
        <f>N22+IF(AND(L23="Pago",OR(E23='PC Receitas'!$P$4,E23='PC Receitas'!$P$5,E23='PC Receitas'!$P$6)),K23,IF(AND(L23="Pago",OR(E23='PC Receitas'!$P$7,E23='PC Receitas'!$P$8,E23='PC Receitas'!$P$9,E23='PC Receitas'!$P$10,E23='PC Receitas'!$P$11,E23='PC Receitas'!$P$12,E23='PC Receitas'!$P$13,E23='PC Receitas'!$P$14)),-K23,0))</f>
        <v>-33256.409999999996</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42771</v>
      </c>
      <c r="E24" s="43" t="s">
        <v>121</v>
      </c>
      <c r="F24" s="143" t="s">
        <v>665</v>
      </c>
      <c r="G24" s="43" t="s">
        <v>510</v>
      </c>
      <c r="H24" s="43" t="s">
        <v>477</v>
      </c>
      <c r="I24" s="43"/>
      <c r="J24" s="212">
        <v>0</v>
      </c>
      <c r="K24" s="212">
        <v>1600.15</v>
      </c>
      <c r="L24" s="44" t="s">
        <v>446</v>
      </c>
      <c r="M24" s="126"/>
      <c r="N24" s="41">
        <f>N23+IF(AND(L24="Pago",OR(E24='PC Receitas'!$P$4,E24='PC Receitas'!$P$5,E24='PC Receitas'!$P$6)),K24,IF(AND(L24="Pago",OR(E24='PC Receitas'!$P$7,E24='PC Receitas'!$P$8,E24='PC Receitas'!$P$9,E24='PC Receitas'!$P$10,E24='PC Receitas'!$P$11,E24='PC Receitas'!$P$12,E24='PC Receitas'!$P$13,E24='PC Receitas'!$P$14)),-K24,0))</f>
        <v>-34856.559999999998</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42771</v>
      </c>
      <c r="E25" s="43" t="s">
        <v>121</v>
      </c>
      <c r="F25" s="143" t="s">
        <v>667</v>
      </c>
      <c r="G25" s="43" t="s">
        <v>510</v>
      </c>
      <c r="H25" s="43" t="s">
        <v>477</v>
      </c>
      <c r="I25" s="43"/>
      <c r="J25" s="212">
        <v>0</v>
      </c>
      <c r="K25" s="212">
        <v>1719.65</v>
      </c>
      <c r="L25" s="44" t="s">
        <v>446</v>
      </c>
      <c r="M25" s="126"/>
      <c r="N25" s="41">
        <f>N24+IF(AND(L25="Pago",OR(E25='PC Receitas'!$P$4,E25='PC Receitas'!$P$5,E25='PC Receitas'!$P$6)),K25,IF(AND(L25="Pago",OR(E25='PC Receitas'!$P$7,E25='PC Receitas'!$P$8,E25='PC Receitas'!$P$9,E25='PC Receitas'!$P$10,E25='PC Receitas'!$P$11,E25='PC Receitas'!$P$12,E25='PC Receitas'!$P$13,E25='PC Receitas'!$P$14)),-K25,0))</f>
        <v>-36576.21</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42771</v>
      </c>
      <c r="E26" s="43" t="s">
        <v>121</v>
      </c>
      <c r="F26" s="143" t="s">
        <v>671</v>
      </c>
      <c r="G26" s="43" t="s">
        <v>510</v>
      </c>
      <c r="H26" s="43" t="s">
        <v>477</v>
      </c>
      <c r="I26" s="43"/>
      <c r="J26" s="212">
        <v>0</v>
      </c>
      <c r="K26" s="212">
        <v>894.2</v>
      </c>
      <c r="L26" s="44" t="s">
        <v>446</v>
      </c>
      <c r="M26" s="126"/>
      <c r="N26" s="41">
        <f>N25+IF(AND(L26="Pago",OR(E26='PC Receitas'!$P$4,E26='PC Receitas'!$P$5,E26='PC Receitas'!$P$6)),K26,IF(AND(L26="Pago",OR(E26='PC Receitas'!$P$7,E26='PC Receitas'!$P$8,E26='PC Receitas'!$P$9,E26='PC Receitas'!$P$10,E26='PC Receitas'!$P$11,E26='PC Receitas'!$P$12,E26='PC Receitas'!$P$13,E26='PC Receitas'!$P$14)),-K26,0))</f>
        <v>-37470.409999999996</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42771</v>
      </c>
      <c r="E27" s="43" t="s">
        <v>121</v>
      </c>
      <c r="F27" s="143" t="s">
        <v>672</v>
      </c>
      <c r="G27" s="43" t="s">
        <v>510</v>
      </c>
      <c r="H27" s="43" t="s">
        <v>477</v>
      </c>
      <c r="I27" s="43"/>
      <c r="J27" s="212">
        <v>0</v>
      </c>
      <c r="K27" s="212">
        <v>1378.1</v>
      </c>
      <c r="L27" s="44" t="s">
        <v>446</v>
      </c>
      <c r="M27" s="126"/>
      <c r="N27" s="41">
        <f>N26+IF(AND(L27="Pago",OR(E27='PC Receitas'!$P$4,E27='PC Receitas'!$P$5,E27='PC Receitas'!$P$6)),K27,IF(AND(L27="Pago",OR(E27='PC Receitas'!$P$7,E27='PC Receitas'!$P$8,E27='PC Receitas'!$P$9,E27='PC Receitas'!$P$10,E27='PC Receitas'!$P$11,E27='PC Receitas'!$P$12,E27='PC Receitas'!$P$13,E27='PC Receitas'!$P$14)),-K27,0))</f>
        <v>-38848.509999999995</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42771</v>
      </c>
      <c r="E28" s="43" t="s">
        <v>435</v>
      </c>
      <c r="F28" s="143">
        <v>14540</v>
      </c>
      <c r="G28" s="43" t="s">
        <v>509</v>
      </c>
      <c r="H28" s="43" t="s">
        <v>476</v>
      </c>
      <c r="I28" s="43"/>
      <c r="J28" s="212">
        <v>0</v>
      </c>
      <c r="K28" s="212">
        <v>2.1</v>
      </c>
      <c r="L28" s="44" t="s">
        <v>446</v>
      </c>
      <c r="M28" s="126"/>
      <c r="N28" s="41">
        <f>N27+IF(AND(L28="Pago",OR(E28='PC Receitas'!$P$4,E28='PC Receitas'!$P$5,E28='PC Receitas'!$P$6)),K28,IF(AND(L28="Pago",OR(E28='PC Receitas'!$P$7,E28='PC Receitas'!$P$8,E28='PC Receitas'!$P$9,E28='PC Receitas'!$P$10,E28='PC Receitas'!$P$11,E28='PC Receitas'!$P$12,E28='PC Receitas'!$P$13,E28='PC Receitas'!$P$14)),-K28,0))</f>
        <v>-38850.609999999993</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42771</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-39248.69999999999</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42771</v>
      </c>
      <c r="E30" s="43" t="s">
        <v>435</v>
      </c>
      <c r="F30" s="143">
        <v>14528</v>
      </c>
      <c r="G30" s="43" t="s">
        <v>509</v>
      </c>
      <c r="H30" s="43" t="s">
        <v>476</v>
      </c>
      <c r="I30" s="43"/>
      <c r="J30" s="212">
        <v>0</v>
      </c>
      <c r="K30" s="212">
        <v>2.1</v>
      </c>
      <c r="L30" s="44" t="s">
        <v>446</v>
      </c>
      <c r="M30" s="126"/>
      <c r="N30" s="41">
        <f>N29+IF(AND(L30="Pago",OR(E30='PC Receitas'!$P$4,E30='PC Receitas'!$P$5,E30='PC Receitas'!$P$6)),K30,IF(AND(L30="Pago",OR(E30='PC Receitas'!$P$7,E30='PC Receitas'!$P$8,E30='PC Receitas'!$P$9,E30='PC Receitas'!$P$10,E30='PC Receitas'!$P$11,E30='PC Receitas'!$P$12,E30='PC Receitas'!$P$13,E30='PC Receitas'!$P$14)),-K30,0))</f>
        <v>-39250.799999999988</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42771</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-39252.899999999987</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42771</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-39254.999999999985</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42771</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-39257.099999999984</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42771</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-39259.199999999983</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42771</v>
      </c>
      <c r="E35" s="43" t="s">
        <v>435</v>
      </c>
      <c r="F35" s="143">
        <v>14467</v>
      </c>
      <c r="G35" s="43" t="s">
        <v>509</v>
      </c>
      <c r="H35" s="145" t="s">
        <v>476</v>
      </c>
      <c r="I35" s="145"/>
      <c r="J35" s="212">
        <v>0</v>
      </c>
      <c r="K35" s="212">
        <v>2.1</v>
      </c>
      <c r="L35" s="44" t="s">
        <v>446</v>
      </c>
      <c r="M35" s="126"/>
      <c r="N35" s="41">
        <f>N34+IF(AND(L35="Pago",OR(E35='PC Receitas'!$P$4,E35='PC Receitas'!$P$5,E35='PC Receitas'!$P$6)),K35,IF(AND(L35="Pago",OR(E35='PC Receitas'!$P$7,E35='PC Receitas'!$P$8,E35='PC Receitas'!$P$9,E35='PC Receitas'!$P$10,E35='PC Receitas'!$P$11,E35='PC Receitas'!$P$12,E35='PC Receitas'!$P$13,E35='PC Receitas'!$P$14)),-K35,0))</f>
        <v>-39261.299999999981</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-39263.39999999998</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42772</v>
      </c>
      <c r="E37" s="43" t="s">
        <v>434</v>
      </c>
      <c r="F37" s="143">
        <v>20404</v>
      </c>
      <c r="G37" s="43" t="s">
        <v>513</v>
      </c>
      <c r="H37" s="43" t="s">
        <v>478</v>
      </c>
      <c r="I37" s="43"/>
      <c r="J37" s="212">
        <v>0</v>
      </c>
      <c r="K37" s="212">
        <v>8211.0499999999993</v>
      </c>
      <c r="L37" s="44" t="s">
        <v>446</v>
      </c>
      <c r="M37" s="126"/>
      <c r="N37" s="41">
        <f>N36+IF(AND(L37="Pago",OR(E37='PC Receitas'!$P$4,E37='PC Receitas'!$P$5,E37='PC Receitas'!$P$6)),K37,IF(AND(L37="Pago",OR(E37='PC Receitas'!$P$7,E37='PC Receitas'!$P$8,E37='PC Receitas'!$P$9,E37='PC Receitas'!$P$10,E37='PC Receitas'!$P$11,E37='PC Receitas'!$P$12,E37='PC Receitas'!$P$13,E37='PC Receitas'!$P$14)),-K37,0))</f>
        <v>-47474.449999999983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42772</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-47843.599999999984</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42772</v>
      </c>
      <c r="E39" s="43" t="s">
        <v>435</v>
      </c>
      <c r="F39" s="205">
        <v>14650</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-47845.699999999983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42773</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-49196.199999999983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42778</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-49198.299999999981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42793</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-49200.39999999998</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28</v>
      </c>
      <c r="D43" s="145">
        <v>42794</v>
      </c>
      <c r="E43" s="43" t="s">
        <v>435</v>
      </c>
      <c r="F43" s="205" t="s">
        <v>661</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-49202.499999999978</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28</v>
      </c>
      <c r="D44" s="145">
        <v>42794</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-49204.599999999977</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28</v>
      </c>
      <c r="D45" s="145">
        <v>42794</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-49206.699999999975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28</v>
      </c>
      <c r="D46" s="145">
        <v>42794</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-49208.799999999974</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28</v>
      </c>
      <c r="D47" s="145">
        <v>42794</v>
      </c>
      <c r="E47" s="43" t="s">
        <v>435</v>
      </c>
      <c r="F47" s="143">
        <v>14649</v>
      </c>
      <c r="G47" s="43" t="s">
        <v>509</v>
      </c>
      <c r="H47" s="43" t="s">
        <v>476</v>
      </c>
      <c r="I47" s="43"/>
      <c r="J47" s="212">
        <v>0</v>
      </c>
      <c r="K47" s="212">
        <v>2.1</v>
      </c>
      <c r="L47" s="44" t="s">
        <v>446</v>
      </c>
      <c r="M47" s="126"/>
      <c r="N47" s="41">
        <f>N46+IF(AND(L47="Pago",OR(E47='PC Receitas'!$P$4,E47='PC Receitas'!$P$5,E47='PC Receitas'!$P$6)),K47,IF(AND(L47="Pago",OR(E47='PC Receitas'!$P$7,E47='PC Receitas'!$P$8,E47='PC Receitas'!$P$9,E47='PC Receitas'!$P$10,E47='PC Receitas'!$P$11,E47='PC Receitas'!$P$12,E47='PC Receitas'!$P$13,E47='PC Receitas'!$P$14)),-K47,0))</f>
        <v>-49210.899999999972</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43"/>
      <c r="D48" s="43"/>
      <c r="E48" s="43"/>
      <c r="F48" s="143"/>
      <c r="G48" s="23"/>
      <c r="H48" s="23"/>
      <c r="I48" s="23"/>
      <c r="J48" s="212"/>
      <c r="K48" s="212"/>
      <c r="L48" s="44" t="s">
        <v>446</v>
      </c>
      <c r="M48" s="126"/>
      <c r="N48" s="41">
        <f>N47+IF(AND(L48="Pago",OR(E48='PC Receitas'!$P$4,E48='PC Receitas'!$P$5,E48='PC Receitas'!$P$6)),K48,IF(AND(L48="Pago",OR(E48='PC Receitas'!$P$7,E48='PC Receitas'!$P$8,E48='PC Receitas'!$P$9,E48='PC Receitas'!$P$10,E48='PC Receitas'!$P$11,E48='PC Receitas'!$P$12,E48='PC Receitas'!$P$13,E48='PC Receitas'!$P$14)),-K48,0))</f>
        <v>-49210.899999999972</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t="s">
        <v>446</v>
      </c>
      <c r="M49" s="126"/>
      <c r="N49" s="41">
        <f>N48+IF(AND(L49="Pago",OR(E49='PC Receitas'!$P$4,E49='PC Receitas'!$P$5,E49='PC Receitas'!$P$6)),K49,IF(AND(L49="Pago",OR(E49='PC Receitas'!$P$7,E49='PC Receitas'!$P$8,E49='PC Receitas'!$P$9,E49='PC Receitas'!$P$10,E49='PC Receitas'!$P$11,E49='PC Receitas'!$P$12,E49='PC Receitas'!$P$13,E49='PC Receitas'!$P$14)),-K49,0))</f>
        <v>-49210.899999999972</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t="s">
        <v>653</v>
      </c>
      <c r="M50" s="44"/>
      <c r="N50" s="41">
        <f>N49+IF(AND(L50="Pago",OR(E50='PC Receitas'!$P$4,E50='PC Receitas'!$P$5,E50='PC Receitas'!$P$6)),K50,IF(AND(L50="Pago",OR(E50='PC Receitas'!$P$7,E50='PC Receitas'!$P$8,E50='PC Receitas'!$P$9,E50='PC Receitas'!$P$10,E50='PC Receitas'!$P$11,E50='PC Receitas'!$P$12,E50='PC Receitas'!$P$13,E50='PC Receitas'!$P$14)),-K50,0))</f>
        <v>-49210.899999999972</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t="s">
        <v>653</v>
      </c>
      <c r="M51" s="44"/>
      <c r="N51" s="41">
        <f>N50+IF(AND(L51="Pago",OR(E51='PC Receitas'!$P$4,E51='PC Receitas'!$P$5,E51='PC Receitas'!$P$6)),K51,IF(AND(L51="Pago",OR(E51='PC Receitas'!$P$7,E51='PC Receitas'!$P$8,E51='PC Receitas'!$P$9,E51='PC Receitas'!$P$10,E51='PC Receitas'!$P$11,E51='PC Receitas'!$P$12,E51='PC Receitas'!$P$13,E51='PC Receitas'!$P$14)),-K51,0))</f>
        <v>-49210.899999999972</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t="s">
        <v>653</v>
      </c>
      <c r="M52" s="44"/>
      <c r="N52" s="41">
        <f>N51+IF(AND(L52="Pago",OR(E52='PC Receitas'!$P$4,E52='PC Receitas'!$P$5,E52='PC Receitas'!$P$6)),K52,IF(AND(L52="Pago",OR(E52='PC Receitas'!$P$7,E52='PC Receitas'!$P$8,E52='PC Receitas'!$P$9,E52='PC Receitas'!$P$10,E52='PC Receitas'!$P$11,E52='PC Receitas'!$P$12,E52='PC Receitas'!$P$13,E52='PC Receitas'!$P$14)),-K52,0))</f>
        <v>-49210.899999999972</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t="s">
        <v>653</v>
      </c>
      <c r="M53" s="44"/>
      <c r="N53" s="41">
        <f>N52+IF(AND(L53="Pago",OR(E53='PC Receitas'!$P$4,E53='PC Receitas'!$P$5,E53='PC Receitas'!$P$6)),K53,IF(AND(L53="Pago",OR(E53='PC Receitas'!$P$7,E53='PC Receitas'!$P$8,E53='PC Receitas'!$P$9,E53='PC Receitas'!$P$10,E53='PC Receitas'!$P$11,E53='PC Receitas'!$P$12,E53='PC Receitas'!$P$13,E53='PC Receitas'!$P$14)),-K53,0))</f>
        <v>-49210.899999999972</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t="s">
        <v>446</v>
      </c>
      <c r="M54" s="126"/>
      <c r="N54" s="41">
        <f>N53+IF(AND(L54="Pago",OR(E54='PC Receitas'!$P$4,E54='PC Receitas'!$P$5,E54='PC Receitas'!$P$6)),K54,IF(AND(L54="Pago",OR(E54='PC Receitas'!$P$7,E54='PC Receitas'!$P$8,E54='PC Receitas'!$P$9,E54='PC Receitas'!$P$10,E54='PC Receitas'!$P$11,E54='PC Receitas'!$P$12,E54='PC Receitas'!$P$13,E54='PC Receitas'!$P$14)),-K54,0))</f>
        <v>-49210.899999999972</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23"/>
      <c r="H55" s="23"/>
      <c r="I55" s="23"/>
      <c r="J55" s="212"/>
      <c r="K55" s="212"/>
      <c r="L55" s="44" t="s">
        <v>446</v>
      </c>
      <c r="M55" s="126"/>
      <c r="N55" s="41">
        <f>N54+IF(AND(L55="Pago",OR(E55='PC Receitas'!$P$4,E55='PC Receitas'!$P$5,E55='PC Receitas'!$P$6)),K55,IF(AND(L55="Pago",OR(E55='PC Receitas'!$P$7,E55='PC Receitas'!$P$8,E55='PC Receitas'!$P$9,E55='PC Receitas'!$P$10,E55='PC Receitas'!$P$11,E55='PC Receitas'!$P$12,E55='PC Receitas'!$P$13,E55='PC Receitas'!$P$14)),-K55,0))</f>
        <v>-49210.899999999972</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t="s">
        <v>446</v>
      </c>
      <c r="M56" s="126"/>
      <c r="N56" s="41">
        <f>N55+IF(AND(L56="Pago",OR(E56='PC Receitas'!$P$4,E56='PC Receitas'!$P$5,E56='PC Receitas'!$P$6)),K56,IF(AND(L56="Pago",OR(E56='PC Receitas'!$P$7,E56='PC Receitas'!$P$8,E56='PC Receitas'!$P$9,E56='PC Receitas'!$P$10,E56='PC Receitas'!$P$11,E56='PC Receitas'!$P$12,E56='PC Receitas'!$P$13,E56='PC Receitas'!$P$14)),-K56,0))</f>
        <v>-49210.899999999972</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t="s">
        <v>446</v>
      </c>
      <c r="M57" s="126"/>
      <c r="N57" s="41">
        <f>N56+IF(AND(L57="Pago",OR(E57='PC Receitas'!$P$4,E57='PC Receitas'!$P$5,E57='PC Receitas'!$P$6)),K57,IF(AND(L57="Pago",OR(E57='PC Receitas'!$P$7,E57='PC Receitas'!$P$8,E57='PC Receitas'!$P$9,E57='PC Receitas'!$P$10,E57='PC Receitas'!$P$11,E57='PC Receitas'!$P$12,E57='PC Receitas'!$P$13,E57='PC Receitas'!$P$14)),-K57,0))</f>
        <v>-49210.899999999972</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t="s">
        <v>446</v>
      </c>
      <c r="M58" s="126"/>
      <c r="N58" s="41">
        <f>N57+IF(AND(L58="Pago",OR(E58='PC Receitas'!$P$4,E58='PC Receitas'!$P$5,E58='PC Receitas'!$P$6)),K58,IF(AND(L58="Pago",OR(E58='PC Receitas'!$P$7,E58='PC Receitas'!$P$8,E58='PC Receitas'!$P$9,E58='PC Receitas'!$P$10,E58='PC Receitas'!$P$11,E58='PC Receitas'!$P$12,E58='PC Receitas'!$P$13,E58='PC Receitas'!$P$14)),-K58,0))</f>
        <v>-49210.899999999972</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t="s">
        <v>446</v>
      </c>
      <c r="M59" s="126"/>
      <c r="N59" s="41">
        <f>N58+IF(AND(L59="Pago",OR(E59='PC Receitas'!$P$4,E59='PC Receitas'!$P$5,E59='PC Receitas'!$P$6)),K59,IF(AND(L59="Pago",OR(E59='PC Receitas'!$P$7,E59='PC Receitas'!$P$8,E59='PC Receitas'!$P$9,E59='PC Receitas'!$P$10,E59='PC Receitas'!$P$11,E59='PC Receitas'!$P$12,E59='PC Receitas'!$P$13,E59='PC Receitas'!$P$14)),-K59,0))</f>
        <v>-49210.899999999972</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t="s">
        <v>446</v>
      </c>
      <c r="M60" s="44"/>
      <c r="N60" s="41">
        <f>N59+IF(AND(L60="Pago",OR(E60='PC Receitas'!$P$4,E60='PC Receitas'!$P$5,E60='PC Receitas'!$P$6)),K60,IF(AND(L60="Pago",OR(E60='PC Receitas'!$P$7,E60='PC Receitas'!$P$8,E60='PC Receitas'!$P$9,E60='PC Receitas'!$P$10,E60='PC Receitas'!$P$11,E60='PC Receitas'!$P$12,E60='PC Receitas'!$P$13,E60='PC Receitas'!$P$14)),-K60,0))</f>
        <v>-49210.899999999972</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t="s">
        <v>653</v>
      </c>
      <c r="M61" s="44"/>
      <c r="N61" s="41">
        <f>N60+IF(AND(L61="Pago",OR(E61='PC Receitas'!$P$4,E61='PC Receitas'!$P$5,E61='PC Receitas'!$P$6)),K61,IF(AND(L61="Pago",OR(E61='PC Receitas'!$P$7,E61='PC Receitas'!$P$8,E61='PC Receitas'!$P$9,E61='PC Receitas'!$P$10,E61='PC Receitas'!$P$11,E61='PC Receitas'!$P$12,E61='PC Receitas'!$P$13,E61='PC Receitas'!$P$14)),-K61,0))</f>
        <v>-49210.899999999972</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t="s">
        <v>653</v>
      </c>
      <c r="M62" s="44"/>
      <c r="N62" s="41">
        <f>N61+IF(AND(L62="Pago",OR(E62='PC Receitas'!$P$4,E62='PC Receitas'!$P$5,E62='PC Receitas'!$P$6)),K62,IF(AND(L62="Pago",OR(E62='PC Receitas'!$P$7,E62='PC Receitas'!$P$8,E62='PC Receitas'!$P$9,E62='PC Receitas'!$P$10,E62='PC Receitas'!$P$11,E62='PC Receitas'!$P$12,E62='PC Receitas'!$P$13,E62='PC Receitas'!$P$14)),-K62,0))</f>
        <v>-49210.899999999972</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t="s">
        <v>653</v>
      </c>
      <c r="M63" s="44"/>
      <c r="N63" s="41">
        <f>N62+IF(AND(L63="Pago",OR(E63='PC Receitas'!$P$4,E63='PC Receitas'!$P$5,E63='PC Receitas'!$P$6)),K63,IF(AND(L63="Pago",OR(E63='PC Receitas'!$P$7,E63='PC Receitas'!$P$8,E63='PC Receitas'!$P$9,E63='PC Receitas'!$P$10,E63='PC Receitas'!$P$11,E63='PC Receitas'!$P$12,E63='PC Receitas'!$P$13,E63='PC Receitas'!$P$14)),-K63,0))</f>
        <v>-49210.899999999972</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t="s">
        <v>653</v>
      </c>
      <c r="M64" s="44"/>
      <c r="N64" s="41">
        <f>N63+IF(AND(L64="Pago",OR(E64='PC Receitas'!$P$4,E64='PC Receitas'!$P$5,E64='PC Receitas'!$P$6)),K64,IF(AND(L64="Pago",OR(E64='PC Receitas'!$P$7,E64='PC Receitas'!$P$8,E64='PC Receitas'!$P$9,E64='PC Receitas'!$P$10,E64='PC Receitas'!$P$11,E64='PC Receitas'!$P$12,E64='PC Receitas'!$P$13,E64='PC Receitas'!$P$14)),-K64,0))</f>
        <v>-49210.899999999972</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t="s">
        <v>653</v>
      </c>
      <c r="M65" s="44"/>
      <c r="N65" s="41">
        <f>N64+IF(AND(L65="Pago",OR(E65='PC Receitas'!$P$4,E65='PC Receitas'!$P$5,E65='PC Receitas'!$P$6)),K65,IF(AND(L65="Pago",OR(E65='PC Receitas'!$P$7,E65='PC Receitas'!$P$8,E65='PC Receitas'!$P$9,E65='PC Receitas'!$P$10,E65='PC Receitas'!$P$11,E65='PC Receitas'!$P$12,E65='PC Receitas'!$P$13,E65='PC Receitas'!$P$14)),-K65,0))</f>
        <v>-49210.899999999972</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t="s">
        <v>653</v>
      </c>
      <c r="M66" s="44"/>
      <c r="N66" s="41">
        <f>N65+IF(AND(L66="Pago",OR(E66='PC Receitas'!$P$4,E66='PC Receitas'!$P$5,E66='PC Receitas'!$P$6)),K66,IF(AND(L66="Pago",OR(E66='PC Receitas'!$P$7,E66='PC Receitas'!$P$8,E66='PC Receitas'!$P$9,E66='PC Receitas'!$P$10,E66='PC Receitas'!$P$11,E66='PC Receitas'!$P$12,E66='PC Receitas'!$P$13,E66='PC Receitas'!$P$14)),-K66,0))</f>
        <v>-49210.899999999972</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t="s">
        <v>653</v>
      </c>
      <c r="M67" s="44"/>
      <c r="N67" s="41">
        <f>N66+IF(AND(L67="Pago",OR(E67='PC Receitas'!$P$4,E67='PC Receitas'!$P$5,E67='PC Receitas'!$P$6)),K67,IF(AND(L67="Pago",OR(E67='PC Receitas'!$P$7,E67='PC Receitas'!$P$8,E67='PC Receitas'!$P$9,E67='PC Receitas'!$P$10,E67='PC Receitas'!$P$11,E67='PC Receitas'!$P$12,E67='PC Receitas'!$P$13,E67='PC Receitas'!$P$14)),-K67,0))</f>
        <v>-49210.899999999972</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t="s">
        <v>446</v>
      </c>
      <c r="M68" s="126"/>
      <c r="N68" s="41">
        <f>N67+IF(AND(L68="Pago",OR(E68='PC Receitas'!$P$4,E68='PC Receitas'!$P$5,E68='PC Receitas'!$P$6)),K68,IF(AND(L68="Pago",OR(E68='PC Receitas'!$P$7,E68='PC Receitas'!$P$8,E68='PC Receitas'!$P$9,E68='PC Receitas'!$P$10,E68='PC Receitas'!$P$11,E68='PC Receitas'!$P$12,E68='PC Receitas'!$P$13,E68='PC Receitas'!$P$14)),-K68,0))</f>
        <v>-49210.899999999972</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t="s">
        <v>446</v>
      </c>
      <c r="M69" s="126"/>
      <c r="N69" s="41">
        <f>N68+IF(AND(L69="Pago",OR(E69='PC Receitas'!$P$4,E69='PC Receitas'!$P$5,E69='PC Receitas'!$P$6)),K69,IF(AND(L69="Pago",OR(E69='PC Receitas'!$P$7,E69='PC Receitas'!$P$8,E69='PC Receitas'!$P$9,E69='PC Receitas'!$P$10,E69='PC Receitas'!$P$11,E69='PC Receitas'!$P$12,E69='PC Receitas'!$P$13,E69='PC Receitas'!$P$14)),-K69,0))</f>
        <v>-49210.899999999972</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t="s">
        <v>446</v>
      </c>
      <c r="M70" s="126"/>
      <c r="N70" s="41">
        <f>N69+IF(AND(L70="Pago",OR(E70='PC Receitas'!$P$4,E70='PC Receitas'!$P$5,E70='PC Receitas'!$P$6)),K70,IF(AND(L70="Pago",OR(E70='PC Receitas'!$P$7,E70='PC Receitas'!$P$8,E70='PC Receitas'!$P$9,E70='PC Receitas'!$P$10,E70='PC Receitas'!$P$11,E70='PC Receitas'!$P$12,E70='PC Receitas'!$P$13,E70='PC Receitas'!$P$14)),-K70,0))</f>
        <v>-49210.899999999972</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23"/>
      <c r="H71" s="23"/>
      <c r="I71" s="23"/>
      <c r="J71" s="212"/>
      <c r="K71" s="212"/>
      <c r="L71" s="44" t="s">
        <v>446</v>
      </c>
      <c r="M71" s="126"/>
      <c r="N71" s="41">
        <f>N70+IF(AND(L71="Pago",OR(E71='PC Receitas'!$P$4,E71='PC Receitas'!$P$5,E71='PC Receitas'!$P$6)),K71,IF(AND(L71="Pago",OR(E71='PC Receitas'!$P$7,E71='PC Receitas'!$P$8,E71='PC Receitas'!$P$9,E71='PC Receitas'!$P$10,E71='PC Receitas'!$P$11,E71='PC Receitas'!$P$12,E71='PC Receitas'!$P$13,E71='PC Receitas'!$P$14)),-K71,0))</f>
        <v>-49210.899999999972</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t="s">
        <v>446</v>
      </c>
      <c r="M72" s="126"/>
      <c r="N72" s="41">
        <f>N71+IF(AND(L72="Pago",OR(E72='PC Receitas'!$P$4,E72='PC Receitas'!$P$5,E72='PC Receitas'!$P$6)),K72,IF(AND(L72="Pago",OR(E72='PC Receitas'!$P$7,E72='PC Receitas'!$P$8,E72='PC Receitas'!$P$9,E72='PC Receitas'!$P$10,E72='PC Receitas'!$P$11,E72='PC Receitas'!$P$12,E72='PC Receitas'!$P$13,E72='PC Receitas'!$P$14)),-K72,0))</f>
        <v>-49210.899999999972</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23"/>
      <c r="H73" s="23"/>
      <c r="I73" s="23"/>
      <c r="J73" s="212"/>
      <c r="K73" s="212"/>
      <c r="L73" s="44" t="s">
        <v>446</v>
      </c>
      <c r="M73" s="126"/>
      <c r="N73" s="41">
        <f>N72+IF(AND(L73="Pago",OR(E73='PC Receitas'!$P$4,E73='PC Receitas'!$P$5,E73='PC Receitas'!$P$6)),K73,IF(AND(L73="Pago",OR(E73='PC Receitas'!$P$7,E73='PC Receitas'!$P$8,E73='PC Receitas'!$P$9,E73='PC Receitas'!$P$10,E73='PC Receitas'!$P$11,E73='PC Receitas'!$P$12,E73='PC Receitas'!$P$13,E73='PC Receitas'!$P$14)),-K73,0))</f>
        <v>-49210.899999999972</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t="s">
        <v>446</v>
      </c>
      <c r="M74" s="126"/>
      <c r="N74" s="41">
        <f>N73+IF(AND(L74="Pago",OR(E74='PC Receitas'!$P$4,E74='PC Receitas'!$P$5,E74='PC Receitas'!$P$6)),K74,IF(AND(L74="Pago",OR(E74='PC Receitas'!$P$7,E74='PC Receitas'!$P$8,E74='PC Receitas'!$P$9,E74='PC Receitas'!$P$10,E74='PC Receitas'!$P$11,E74='PC Receitas'!$P$12,E74='PC Receitas'!$P$13,E74='PC Receitas'!$P$14)),-K74,0))</f>
        <v>-49210.899999999972</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t="s">
        <v>446</v>
      </c>
      <c r="M75" s="126"/>
      <c r="N75" s="41">
        <f>N74+IF(AND(L75="Pago",OR(E75='PC Receitas'!$P$4,E75='PC Receitas'!$P$5,E75='PC Receitas'!$P$6)),K75,IF(AND(L75="Pago",OR(E75='PC Receitas'!$P$7,E75='PC Receitas'!$P$8,E75='PC Receitas'!$P$9,E75='PC Receitas'!$P$10,E75='PC Receitas'!$P$11,E75='PC Receitas'!$P$12,E75='PC Receitas'!$P$13,E75='PC Receitas'!$P$14)),-K75,0))</f>
        <v>-49210.899999999972</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t="s">
        <v>446</v>
      </c>
      <c r="M76" s="126"/>
      <c r="N76" s="41">
        <f>N75+IF(AND(L76="Pago",OR(E76='PC Receitas'!$P$4,E76='PC Receitas'!$P$5,E76='PC Receitas'!$P$6)),K76,IF(AND(L76="Pago",OR(E76='PC Receitas'!$P$7,E76='PC Receitas'!$P$8,E76='PC Receitas'!$P$9,E76='PC Receitas'!$P$10,E76='PC Receitas'!$P$11,E76='PC Receitas'!$P$12,E76='PC Receitas'!$P$13,E76='PC Receitas'!$P$14)),-K76,0))</f>
        <v>-49210.899999999972</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23"/>
      <c r="H77" s="23"/>
      <c r="I77" s="23"/>
      <c r="J77" s="212"/>
      <c r="K77" s="212"/>
      <c r="L77" s="44" t="s">
        <v>446</v>
      </c>
      <c r="M77" s="126"/>
      <c r="N77" s="41">
        <f>N76+IF(AND(L77="Pago",OR(E77='PC Receitas'!$P$4,E77='PC Receitas'!$P$5,E77='PC Receitas'!$P$6)),K77,IF(AND(L77="Pago",OR(E77='PC Receitas'!$P$7,E77='PC Receitas'!$P$8,E77='PC Receitas'!$P$9,E77='PC Receitas'!$P$10,E77='PC Receitas'!$P$11,E77='PC Receitas'!$P$12,E77='PC Receitas'!$P$13,E77='PC Receitas'!$P$14)),-K77,0))</f>
        <v>-49210.899999999972</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145"/>
      <c r="E78" s="43"/>
      <c r="F78" s="143"/>
      <c r="G78" s="43"/>
      <c r="H78" s="43"/>
      <c r="I78" s="43"/>
      <c r="J78" s="212"/>
      <c r="K78" s="212"/>
      <c r="L78" s="44" t="s">
        <v>446</v>
      </c>
      <c r="M78" s="126"/>
      <c r="N78" s="41">
        <f>N77+IF(AND(L78="Pago",OR(E78='PC Receitas'!$P$4,E78='PC Receitas'!$P$5,E78='PC Receitas'!$P$6)),K78,IF(AND(L78="Pago",OR(E78='PC Receitas'!$P$7,E78='PC Receitas'!$P$8,E78='PC Receitas'!$P$9,E78='PC Receitas'!$P$10,E78='PC Receitas'!$P$11,E78='PC Receitas'!$P$12,E78='PC Receitas'!$P$13,E78='PC Receitas'!$P$14)),-K78,0))</f>
        <v>-49210.899999999972</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145"/>
      <c r="E79" s="43"/>
      <c r="F79" s="143"/>
      <c r="G79" s="43"/>
      <c r="H79" s="43"/>
      <c r="I79" s="43"/>
      <c r="J79" s="212"/>
      <c r="K79" s="212"/>
      <c r="L79" s="44" t="s">
        <v>446</v>
      </c>
      <c r="M79" s="126"/>
      <c r="N79" s="41">
        <f>N78+IF(AND(L79="Pago",OR(E79='PC Receitas'!$P$4,E79='PC Receitas'!$P$5,E79='PC Receitas'!$P$6)),K79,IF(AND(L79="Pago",OR(E79='PC Receitas'!$P$7,E79='PC Receitas'!$P$8,E79='PC Receitas'!$P$9,E79='PC Receitas'!$P$10,E79='PC Receitas'!$P$11,E79='PC Receitas'!$P$12,E79='PC Receitas'!$P$13,E79='PC Receitas'!$P$14)),-K79,0))</f>
        <v>-49210.899999999972</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145"/>
      <c r="E80" s="43"/>
      <c r="F80" s="143"/>
      <c r="G80" s="43"/>
      <c r="H80" s="43"/>
      <c r="I80" s="43"/>
      <c r="J80" s="212"/>
      <c r="K80" s="212"/>
      <c r="L80" s="44" t="s">
        <v>446</v>
      </c>
      <c r="M80" s="126"/>
      <c r="N80" s="41">
        <f>N79+IF(AND(L80="Pago",OR(E80='PC Receitas'!$P$4,E80='PC Receitas'!$P$5,E80='PC Receitas'!$P$6)),K80,IF(AND(L80="Pago",OR(E80='PC Receitas'!$P$7,E80='PC Receitas'!$P$8,E80='PC Receitas'!$P$9,E80='PC Receitas'!$P$10,E80='PC Receitas'!$P$11,E80='PC Receitas'!$P$12,E80='PC Receitas'!$P$13,E80='PC Receitas'!$P$14)),-K80,0))</f>
        <v>-49210.899999999972</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t="s">
        <v>446</v>
      </c>
      <c r="M81" s="126"/>
      <c r="N81" s="41">
        <f>N80+IF(AND(L81="Pago",OR(E81='PC Receitas'!$P$4,E81='PC Receitas'!$P$5,E81='PC Receitas'!$P$6)),K81,IF(AND(L81="Pago",OR(E81='PC Receitas'!$P$7,E81='PC Receitas'!$P$8,E81='PC Receitas'!$P$9,E81='PC Receitas'!$P$10,E81='PC Receitas'!$P$11,E81='PC Receitas'!$P$12,E81='PC Receitas'!$P$13,E81='PC Receitas'!$P$14)),-K81,0))</f>
        <v>-49210.899999999972</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t="s">
        <v>446</v>
      </c>
      <c r="M82" s="126"/>
      <c r="N82" s="41">
        <f>N81+IF(AND(L82="Pago",OR(E82='PC Receitas'!$P$4,E82='PC Receitas'!$P$5,E82='PC Receitas'!$P$6)),K82,IF(AND(L82="Pago",OR(E82='PC Receitas'!$P$7,E82='PC Receitas'!$P$8,E82='PC Receitas'!$P$9,E82='PC Receitas'!$P$10,E82='PC Receitas'!$P$11,E82='PC Receitas'!$P$12,E82='PC Receitas'!$P$13,E82='PC Receitas'!$P$14)),-K82,0))</f>
        <v>-49210.899999999972</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t="s">
        <v>446</v>
      </c>
      <c r="M83" s="126"/>
      <c r="N83" s="41">
        <f>N82+IF(AND(L83="Pago",OR(E83='PC Receitas'!$P$4,E83='PC Receitas'!$P$5,E83='PC Receitas'!$P$6)),K83,IF(AND(L83="Pago",OR(E83='PC Receitas'!$P$7,E83='PC Receitas'!$P$8,E83='PC Receitas'!$P$9,E83='PC Receitas'!$P$10,E83='PC Receitas'!$P$11,E83='PC Receitas'!$P$12,E83='PC Receitas'!$P$13,E83='PC Receitas'!$P$14)),-K83,0))</f>
        <v>-49210.899999999972</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t="s">
        <v>446</v>
      </c>
      <c r="M84" s="126"/>
      <c r="N84" s="41">
        <f>N83+IF(AND(L84="Pago",OR(E84='PC Receitas'!$P$4,E84='PC Receitas'!$P$5,E84='PC Receitas'!$P$6)),K84,IF(AND(L84="Pago",OR(E84='PC Receitas'!$P$7,E84='PC Receitas'!$P$8,E84='PC Receitas'!$P$9,E84='PC Receitas'!$P$10,E84='PC Receitas'!$P$11,E84='PC Receitas'!$P$12,E84='PC Receitas'!$P$13,E84='PC Receitas'!$P$14)),-K84,0))</f>
        <v>-49210.899999999972</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t="s">
        <v>446</v>
      </c>
      <c r="M85" s="126"/>
      <c r="N85" s="41">
        <f>N84+IF(AND(L85="Pago",OR(E85='PC Receitas'!$P$4,E85='PC Receitas'!$P$5,E85='PC Receitas'!$P$6)),K85,IF(AND(L85="Pago",OR(E85='PC Receitas'!$P$7,E85='PC Receitas'!$P$8,E85='PC Receitas'!$P$9,E85='PC Receitas'!$P$10,E85='PC Receitas'!$P$11,E85='PC Receitas'!$P$12,E85='PC Receitas'!$P$13,E85='PC Receitas'!$P$14)),-K85,0))</f>
        <v>-49210.899999999972</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23"/>
      <c r="H86" s="23"/>
      <c r="I86" s="23"/>
      <c r="J86" s="212"/>
      <c r="K86" s="212"/>
      <c r="L86" s="44" t="s">
        <v>446</v>
      </c>
      <c r="M86" s="126"/>
      <c r="N86" s="41">
        <f>N85+IF(AND(L86="Pago",OR(E86='PC Receitas'!$P$4,E86='PC Receitas'!$P$5,E86='PC Receitas'!$P$6)),K86,IF(AND(L86="Pago",OR(E86='PC Receitas'!$P$7,E86='PC Receitas'!$P$8,E86='PC Receitas'!$P$9,E86='PC Receitas'!$P$10,E86='PC Receitas'!$P$11,E86='PC Receitas'!$P$12,E86='PC Receitas'!$P$13,E86='PC Receitas'!$P$14)),-K86,0))</f>
        <v>-49210.899999999972</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23"/>
      <c r="H87" s="23"/>
      <c r="I87" s="23"/>
      <c r="J87" s="212"/>
      <c r="K87" s="212"/>
      <c r="L87" s="44" t="s">
        <v>446</v>
      </c>
      <c r="M87" s="126"/>
      <c r="N87" s="41">
        <f>N86+IF(AND(L87="Pago",OR(E87='PC Receitas'!$P$4,E87='PC Receitas'!$P$5,E87='PC Receitas'!$P$6)),K87,IF(AND(L87="Pago",OR(E87='PC Receitas'!$P$7,E87='PC Receitas'!$P$8,E87='PC Receitas'!$P$9,E87='PC Receitas'!$P$10,E87='PC Receitas'!$P$11,E87='PC Receitas'!$P$12,E87='PC Receitas'!$P$13,E87='PC Receitas'!$P$14)),-K87,0))</f>
        <v>-49210.899999999972</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t="s">
        <v>446</v>
      </c>
      <c r="M88" s="44"/>
      <c r="N88" s="41">
        <f>N87+IF(AND(L88="Pago",OR(E88='PC Receitas'!$P$4,E88='PC Receitas'!$P$5,E88='PC Receitas'!$P$6)),K88,IF(AND(L88="Pago",OR(E88='PC Receitas'!$P$7,E88='PC Receitas'!$P$8,E88='PC Receitas'!$P$9,E88='PC Receitas'!$P$10,E88='PC Receitas'!$P$11,E88='PC Receitas'!$P$12,E88='PC Receitas'!$P$13,E88='PC Receitas'!$P$14)),-K88,0))</f>
        <v>-49210.899999999972</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t="s">
        <v>446</v>
      </c>
      <c r="M89" s="126"/>
      <c r="N89" s="41">
        <f>N88+IF(AND(L89="Pago",OR(E89='PC Receitas'!$P$4,E89='PC Receitas'!$P$5,E89='PC Receitas'!$P$6)),K89,IF(AND(L89="Pago",OR(E89='PC Receitas'!$P$7,E89='PC Receitas'!$P$8,E89='PC Receitas'!$P$9,E89='PC Receitas'!$P$10,E89='PC Receitas'!$P$11,E89='PC Receitas'!$P$12,E89='PC Receitas'!$P$13,E89='PC Receitas'!$P$14)),-K89,0))</f>
        <v>-49210.899999999972</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t="s">
        <v>446</v>
      </c>
      <c r="M90" s="126"/>
      <c r="N90" s="41">
        <f>N89+IF(AND(L90="Pago",OR(E90='PC Receitas'!$P$4,E90='PC Receitas'!$P$5,E90='PC Receitas'!$P$6)),K90,IF(AND(L90="Pago",OR(E90='PC Receitas'!$P$7,E90='PC Receitas'!$P$8,E90='PC Receitas'!$P$9,E90='PC Receitas'!$P$10,E90='PC Receitas'!$P$11,E90='PC Receitas'!$P$12,E90='PC Receitas'!$P$13,E90='PC Receitas'!$P$14)),-K90,0))</f>
        <v>-49210.899999999972</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t="s">
        <v>446</v>
      </c>
      <c r="M91" s="126"/>
      <c r="N91" s="41">
        <f>N90+IF(AND(L91="Pago",OR(E91='PC Receitas'!$P$4,E91='PC Receitas'!$P$5,E91='PC Receitas'!$P$6)),K91,IF(AND(L91="Pago",OR(E91='PC Receitas'!$P$7,E91='PC Receitas'!$P$8,E91='PC Receitas'!$P$9,E91='PC Receitas'!$P$10,E91='PC Receitas'!$P$11,E91='PC Receitas'!$P$12,E91='PC Receitas'!$P$13,E91='PC Receitas'!$P$14)),-K91,0))</f>
        <v>-49210.899999999972</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23"/>
      <c r="H92" s="23"/>
      <c r="I92" s="23"/>
      <c r="J92" s="212"/>
      <c r="K92" s="212"/>
      <c r="L92" s="44" t="s">
        <v>446</v>
      </c>
      <c r="M92" s="126"/>
      <c r="N92" s="41">
        <f>N91+IF(AND(L92="Pago",OR(E92='PC Receitas'!$P$4,E92='PC Receitas'!$P$5,E92='PC Receitas'!$P$6)),K92,IF(AND(L92="Pago",OR(E92='PC Receitas'!$P$7,E92='PC Receitas'!$P$8,E92='PC Receitas'!$P$9,E92='PC Receitas'!$P$10,E92='PC Receitas'!$P$11,E92='PC Receitas'!$P$12,E92='PC Receitas'!$P$13,E92='PC Receitas'!$P$14)),-K92,0))</f>
        <v>-49210.899999999972</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23"/>
      <c r="H93" s="23"/>
      <c r="I93" s="23"/>
      <c r="J93" s="212"/>
      <c r="K93" s="212"/>
      <c r="L93" s="44" t="s">
        <v>446</v>
      </c>
      <c r="M93" s="126"/>
      <c r="N93" s="41">
        <f>N92+IF(AND(L93="Pago",OR(E93='PC Receitas'!$P$4,E93='PC Receitas'!$P$5,E93='PC Receitas'!$P$6)),K93,IF(AND(L93="Pago",OR(E93='PC Receitas'!$P$7,E93='PC Receitas'!$P$8,E93='PC Receitas'!$P$9,E93='PC Receitas'!$P$10,E93='PC Receitas'!$P$11,E93='PC Receitas'!$P$12,E93='PC Receitas'!$P$13,E93='PC Receitas'!$P$14)),-K93,0))</f>
        <v>-49210.899999999972</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23"/>
      <c r="H94" s="23"/>
      <c r="I94" s="23"/>
      <c r="J94" s="212"/>
      <c r="K94" s="212"/>
      <c r="L94" s="44" t="s">
        <v>446</v>
      </c>
      <c r="M94" s="126"/>
      <c r="N94" s="41">
        <f>N93+IF(AND(L94="Pago",OR(E94='PC Receitas'!$P$4,E94='PC Receitas'!$P$5,E94='PC Receitas'!$P$6)),K94,IF(AND(L94="Pago",OR(E94='PC Receitas'!$P$7,E94='PC Receitas'!$P$8,E94='PC Receitas'!$P$9,E94='PC Receitas'!$P$10,E94='PC Receitas'!$P$11,E94='PC Receitas'!$P$12,E94='PC Receitas'!$P$13,E94='PC Receitas'!$P$14)),-K94,0))</f>
        <v>-49210.899999999972</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t="s">
        <v>653</v>
      </c>
      <c r="M95" s="44"/>
      <c r="N95" s="41">
        <f>N94+IF(AND(L95="Pago",OR(E95='PC Receitas'!$P$4,E95='PC Receitas'!$P$5,E95='PC Receitas'!$P$6)),K95,IF(AND(L95="Pago",OR(E95='PC Receitas'!$P$7,E95='PC Receitas'!$P$8,E95='PC Receitas'!$P$9,E95='PC Receitas'!$P$10,E95='PC Receitas'!$P$11,E95='PC Receitas'!$P$12,E95='PC Receitas'!$P$13,E95='PC Receitas'!$P$14)),-K95,0))</f>
        <v>-49210.899999999972</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t="s">
        <v>653</v>
      </c>
      <c r="M96" s="44"/>
      <c r="N96" s="41">
        <f>N95+IF(AND(L96="Pago",OR(E96='PC Receitas'!$P$4,E96='PC Receitas'!$P$5,E96='PC Receitas'!$P$6)),K96,IF(AND(L96="Pago",OR(E96='PC Receitas'!$P$7,E96='PC Receitas'!$P$8,E96='PC Receitas'!$P$9,E96='PC Receitas'!$P$10,E96='PC Receitas'!$P$11,E96='PC Receitas'!$P$12,E96='PC Receitas'!$P$13,E96='PC Receitas'!$P$14)),-K96,0))</f>
        <v>-49210.899999999972</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t="s">
        <v>653</v>
      </c>
      <c r="M97" s="44"/>
      <c r="N97" s="41">
        <f>N96+IF(AND(L97="Pago",OR(E97='PC Receitas'!$P$4,E97='PC Receitas'!$P$5,E97='PC Receitas'!$P$6)),K97,IF(AND(L97="Pago",OR(E97='PC Receitas'!$P$7,E97='PC Receitas'!$P$8,E97='PC Receitas'!$P$9,E97='PC Receitas'!$P$10,E97='PC Receitas'!$P$11,E97='PC Receitas'!$P$12,E97='PC Receitas'!$P$13,E97='PC Receitas'!$P$14)),-K97,0))</f>
        <v>-49210.899999999972</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t="s">
        <v>653</v>
      </c>
      <c r="M98" s="44"/>
      <c r="N98" s="41">
        <f>N97+IF(AND(L98="Pago",OR(E98='PC Receitas'!$P$4,E98='PC Receitas'!$P$5,E98='PC Receitas'!$P$6)),K98,IF(AND(L98="Pago",OR(E98='PC Receitas'!$P$7,E98='PC Receitas'!$P$8,E98='PC Receitas'!$P$9,E98='PC Receitas'!$P$10,E98='PC Receitas'!$P$11,E98='PC Receitas'!$P$12,E98='PC Receitas'!$P$13,E98='PC Receitas'!$P$14)),-K98,0))</f>
        <v>-49210.899999999972</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t="s">
        <v>653</v>
      </c>
      <c r="M99" s="44"/>
      <c r="N99" s="41">
        <f>N98+IF(AND(L99="Pago",OR(E99='PC Receitas'!$P$4,E99='PC Receitas'!$P$5,E99='PC Receitas'!$P$6)),K99,IF(AND(L99="Pago",OR(E99='PC Receitas'!$P$7,E99='PC Receitas'!$P$8,E99='PC Receitas'!$P$9,E99='PC Receitas'!$P$10,E99='PC Receitas'!$P$11,E99='PC Receitas'!$P$12,E99='PC Receitas'!$P$13,E99='PC Receitas'!$P$14)),-K99,0))</f>
        <v>-49210.899999999972</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t="s">
        <v>653</v>
      </c>
      <c r="M100" s="44"/>
      <c r="N100" s="41">
        <f>N99+IF(AND(L100="Pago",OR(E100='PC Receitas'!$P$4,E100='PC Receitas'!$P$5,E100='PC Receitas'!$P$6)),K100,IF(AND(L100="Pago",OR(E100='PC Receitas'!$P$7,E100='PC Receitas'!$P$8,E100='PC Receitas'!$P$9,E100='PC Receitas'!$P$10,E100='PC Receitas'!$P$11,E100='PC Receitas'!$P$12,E100='PC Receitas'!$P$13,E100='PC Receitas'!$P$14)),-K100,0))</f>
        <v>-49210.899999999972</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t="s">
        <v>653</v>
      </c>
      <c r="M101" s="44"/>
      <c r="N101" s="41">
        <f>N100+IF(AND(L101="Pago",OR(E101='PC Receitas'!$P$4,E101='PC Receitas'!$P$5,E101='PC Receitas'!$P$6)),K101,IF(AND(L101="Pago",OR(E101='PC Receitas'!$P$7,E101='PC Receitas'!$P$8,E101='PC Receitas'!$P$9,E101='PC Receitas'!$P$10,E101='PC Receitas'!$P$11,E101='PC Receitas'!$P$12,E101='PC Receitas'!$P$13,E101='PC Receitas'!$P$14)),-K101,0))</f>
        <v>-49210.899999999972</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t="s">
        <v>653</v>
      </c>
      <c r="M102" s="44"/>
      <c r="N102" s="41">
        <f>N101+IF(AND(L102="Pago",OR(E102='PC Receitas'!$P$4,E102='PC Receitas'!$P$5,E102='PC Receitas'!$P$6)),K102,IF(AND(L102="Pago",OR(E102='PC Receitas'!$P$7,E102='PC Receitas'!$P$8,E102='PC Receitas'!$P$9,E102='PC Receitas'!$P$10,E102='PC Receitas'!$P$11,E102='PC Receitas'!$P$12,E102='PC Receitas'!$P$13,E102='PC Receitas'!$P$14)),-K102,0))</f>
        <v>-49210.899999999972</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t="s">
        <v>653</v>
      </c>
      <c r="M103" s="44"/>
      <c r="N103" s="41">
        <f>N102+IF(AND(L103="Pago",OR(E103='PC Receitas'!$P$4,E103='PC Receitas'!$P$5,E103='PC Receitas'!$P$6)),K103,IF(AND(L103="Pago",OR(E103='PC Receitas'!$P$7,E103='PC Receitas'!$P$8,E103='PC Receitas'!$P$9,E103='PC Receitas'!$P$10,E103='PC Receitas'!$P$11,E103='PC Receitas'!$P$12,E103='PC Receitas'!$P$13,E103='PC Receitas'!$P$14)),-K103,0))</f>
        <v>-49210.899999999972</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t="s">
        <v>653</v>
      </c>
      <c r="M104" s="44"/>
      <c r="N104" s="41">
        <f>N103+IF(AND(L104="Pago",OR(E104='PC Receitas'!$P$4,E104='PC Receitas'!$P$5,E104='PC Receitas'!$P$6)),K104,IF(AND(L104="Pago",OR(E104='PC Receitas'!$P$7,E104='PC Receitas'!$P$8,E104='PC Receitas'!$P$9,E104='PC Receitas'!$P$10,E104='PC Receitas'!$P$11,E104='PC Receitas'!$P$12,E104='PC Receitas'!$P$13,E104='PC Receitas'!$P$14)),-K104,0))</f>
        <v>-49210.899999999972</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t="s">
        <v>653</v>
      </c>
      <c r="M105" s="44"/>
      <c r="N105" s="41">
        <f>N104+IF(AND(L105="Pago",OR(E105='PC Receitas'!$P$4,E105='PC Receitas'!$P$5,E105='PC Receitas'!$P$6)),K105,IF(AND(L105="Pago",OR(E105='PC Receitas'!$P$7,E105='PC Receitas'!$P$8,E105='PC Receitas'!$P$9,E105='PC Receitas'!$P$10,E105='PC Receitas'!$P$11,E105='PC Receitas'!$P$12,E105='PC Receitas'!$P$13,E105='PC Receitas'!$P$14)),-K105,0))</f>
        <v>-49210.899999999972</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23"/>
      <c r="H106" s="23"/>
      <c r="I106" s="23"/>
      <c r="J106" s="212"/>
      <c r="K106" s="212"/>
      <c r="L106" s="44" t="s">
        <v>446</v>
      </c>
      <c r="M106" s="126"/>
      <c r="N106" s="41">
        <f>N105+IF(AND(L106="Pago",OR(E106='PC Receitas'!$P$4,E106='PC Receitas'!$P$5,E106='PC Receitas'!$P$6)),K106,IF(AND(L106="Pago",OR(E106='PC Receitas'!$P$7,E106='PC Receitas'!$P$8,E106='PC Receitas'!$P$9,E106='PC Receitas'!$P$10,E106='PC Receitas'!$P$11,E106='PC Receitas'!$P$12,E106='PC Receitas'!$P$13,E106='PC Receitas'!$P$14)),-K106,0))</f>
        <v>-49210.899999999972</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23"/>
      <c r="H107" s="23"/>
      <c r="I107" s="23"/>
      <c r="J107" s="212"/>
      <c r="K107" s="212"/>
      <c r="L107" s="44" t="s">
        <v>446</v>
      </c>
      <c r="M107" s="126"/>
      <c r="N107" s="41">
        <f>N106+IF(AND(L107="Pago",OR(E107='PC Receitas'!$P$4,E107='PC Receitas'!$P$5,E107='PC Receitas'!$P$6)),K107,IF(AND(L107="Pago",OR(E107='PC Receitas'!$P$7,E107='PC Receitas'!$P$8,E107='PC Receitas'!$P$9,E107='PC Receitas'!$P$10,E107='PC Receitas'!$P$11,E107='PC Receitas'!$P$12,E107='PC Receitas'!$P$13,E107='PC Receitas'!$P$14)),-K107,0))</f>
        <v>-49210.899999999972</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t="s">
        <v>446</v>
      </c>
      <c r="M108" s="126"/>
      <c r="N108" s="41">
        <f>N107+IF(AND(L108="Pago",OR(E108='PC Receitas'!$P$4,E108='PC Receitas'!$P$5,E108='PC Receitas'!$P$6)),K108,IF(AND(L108="Pago",OR(E108='PC Receitas'!$P$7,E108='PC Receitas'!$P$8,E108='PC Receitas'!$P$9,E108='PC Receitas'!$P$10,E108='PC Receitas'!$P$11,E108='PC Receitas'!$P$12,E108='PC Receitas'!$P$13,E108='PC Receitas'!$P$14)),-K108,0))</f>
        <v>-49210.899999999972</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t="s">
        <v>446</v>
      </c>
      <c r="M109" s="126"/>
      <c r="N109" s="41">
        <f>N108+IF(AND(L109="Pago",OR(E109='PC Receitas'!$P$4,E109='PC Receitas'!$P$5,E109='PC Receitas'!$P$6)),K109,IF(AND(L109="Pago",OR(E109='PC Receitas'!$P$7,E109='PC Receitas'!$P$8,E109='PC Receitas'!$P$9,E109='PC Receitas'!$P$10,E109='PC Receitas'!$P$11,E109='PC Receitas'!$P$12,E109='PC Receitas'!$P$13,E109='PC Receitas'!$P$14)),-K109,0))</f>
        <v>-49210.899999999972</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23"/>
      <c r="H110" s="23"/>
      <c r="I110" s="23"/>
      <c r="J110" s="212"/>
      <c r="K110" s="212"/>
      <c r="L110" s="44" t="s">
        <v>446</v>
      </c>
      <c r="M110" s="126"/>
      <c r="N110" s="41">
        <f>N109+IF(AND(L110="Pago",OR(E110='PC Receitas'!$P$4,E110='PC Receitas'!$P$5,E110='PC Receitas'!$P$6)),K110,IF(AND(L110="Pago",OR(E110='PC Receitas'!$P$7,E110='PC Receitas'!$P$8,E110='PC Receitas'!$P$9,E110='PC Receitas'!$P$10,E110='PC Receitas'!$P$11,E110='PC Receitas'!$P$12,E110='PC Receitas'!$P$13,E110='PC Receitas'!$P$14)),-K110,0))</f>
        <v>-49210.899999999972</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t="s">
        <v>446</v>
      </c>
      <c r="M111" s="126"/>
      <c r="N111" s="41">
        <f>N110+IF(AND(L111="Pago",OR(E111='PC Receitas'!$P$4,E111='PC Receitas'!$P$5,E111='PC Receitas'!$P$6)),K111,IF(AND(L111="Pago",OR(E111='PC Receitas'!$P$7,E111='PC Receitas'!$P$8,E111='PC Receitas'!$P$9,E111='PC Receitas'!$P$10,E111='PC Receitas'!$P$11,E111='PC Receitas'!$P$12,E111='PC Receitas'!$P$13,E111='PC Receitas'!$P$14)),-K111,0))</f>
        <v>-49210.899999999972</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t="s">
        <v>446</v>
      </c>
      <c r="M112" s="126"/>
      <c r="N112" s="41">
        <f>N111+IF(AND(L112="Pago",OR(E112='PC Receitas'!$P$4,E112='PC Receitas'!$P$5,E112='PC Receitas'!$P$6)),K112,IF(AND(L112="Pago",OR(E112='PC Receitas'!$P$7,E112='PC Receitas'!$P$8,E112='PC Receitas'!$P$9,E112='PC Receitas'!$P$10,E112='PC Receitas'!$P$11,E112='PC Receitas'!$P$12,E112='PC Receitas'!$P$13,E112='PC Receitas'!$P$14)),-K112,0))</f>
        <v>-49210.899999999972</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23"/>
      <c r="H113" s="23"/>
      <c r="I113" s="23"/>
      <c r="J113" s="212"/>
      <c r="K113" s="212"/>
      <c r="L113" s="44" t="s">
        <v>446</v>
      </c>
      <c r="M113" s="126"/>
      <c r="N113" s="41">
        <f>N112+IF(AND(L113="Pago",OR(E113='PC Receitas'!$P$4,E113='PC Receitas'!$P$5,E113='PC Receitas'!$P$6)),K113,IF(AND(L113="Pago",OR(E113='PC Receitas'!$P$7,E113='PC Receitas'!$P$8,E113='PC Receitas'!$P$9,E113='PC Receitas'!$P$10,E113='PC Receitas'!$P$11,E113='PC Receitas'!$P$12,E113='PC Receitas'!$P$13,E113='PC Receitas'!$P$14)),-K113,0))</f>
        <v>-49210.899999999972</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t="s">
        <v>446</v>
      </c>
      <c r="M114" s="126"/>
      <c r="N114" s="41">
        <f>N113+IF(AND(L114="Pago",OR(E114='PC Receitas'!$P$4,E114='PC Receitas'!$P$5,E114='PC Receitas'!$P$6)),K114,IF(AND(L114="Pago",OR(E114='PC Receitas'!$P$7,E114='PC Receitas'!$P$8,E114='PC Receitas'!$P$9,E114='PC Receitas'!$P$10,E114='PC Receitas'!$P$11,E114='PC Receitas'!$P$12,E114='PC Receitas'!$P$13,E114='PC Receitas'!$P$14)),-K114,0))</f>
        <v>-49210.899999999972</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t="s">
        <v>446</v>
      </c>
      <c r="M115" s="126"/>
      <c r="N115" s="41">
        <f>N114+IF(AND(L115="Pago",OR(E115='PC Receitas'!$P$4,E115='PC Receitas'!$P$5,E115='PC Receitas'!$P$6)),K115,IF(AND(L115="Pago",OR(E115='PC Receitas'!$P$7,E115='PC Receitas'!$P$8,E115='PC Receitas'!$P$9,E115='PC Receitas'!$P$10,E115='PC Receitas'!$P$11,E115='PC Receitas'!$P$12,E115='PC Receitas'!$P$13,E115='PC Receitas'!$P$14)),-K115,0))</f>
        <v>-49210.899999999972</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23"/>
      <c r="H116" s="23"/>
      <c r="I116" s="23"/>
      <c r="J116" s="212"/>
      <c r="K116" s="212"/>
      <c r="L116" s="44" t="s">
        <v>446</v>
      </c>
      <c r="M116" s="126"/>
      <c r="N116" s="41">
        <f>N115+IF(AND(L116="Pago",OR(E116='PC Receitas'!$P$4,E116='PC Receitas'!$P$5,E116='PC Receitas'!$P$6)),K116,IF(AND(L116="Pago",OR(E116='PC Receitas'!$P$7,E116='PC Receitas'!$P$8,E116='PC Receitas'!$P$9,E116='PC Receitas'!$P$10,E116='PC Receitas'!$P$11,E116='PC Receitas'!$P$12,E116='PC Receitas'!$P$13,E116='PC Receitas'!$P$14)),-K116,0))</f>
        <v>-49210.899999999972</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23"/>
      <c r="H117" s="23"/>
      <c r="I117" s="23"/>
      <c r="J117" s="212"/>
      <c r="K117" s="212"/>
      <c r="L117" s="44" t="s">
        <v>446</v>
      </c>
      <c r="M117" s="126"/>
      <c r="N117" s="41">
        <f>N116+IF(AND(L117="Pago",OR(E117='PC Receitas'!$P$4,E117='PC Receitas'!$P$5,E117='PC Receitas'!$P$6)),K117,IF(AND(L117="Pago",OR(E117='PC Receitas'!$P$7,E117='PC Receitas'!$P$8,E117='PC Receitas'!$P$9,E117='PC Receitas'!$P$10,E117='PC Receitas'!$P$11,E117='PC Receitas'!$P$12,E117='PC Receitas'!$P$13,E117='PC Receitas'!$P$14)),-K117,0))</f>
        <v>-49210.899999999972</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23"/>
      <c r="H118" s="23"/>
      <c r="I118" s="23"/>
      <c r="J118" s="212"/>
      <c r="K118" s="212"/>
      <c r="L118" s="44" t="s">
        <v>446</v>
      </c>
      <c r="M118" s="126"/>
      <c r="N118" s="41">
        <f>N117+IF(AND(L118="Pago",OR(E118='PC Receitas'!$P$4,E118='PC Receitas'!$P$5,E118='PC Receitas'!$P$6)),K118,IF(AND(L118="Pago",OR(E118='PC Receitas'!$P$7,E118='PC Receitas'!$P$8,E118='PC Receitas'!$P$9,E118='PC Receitas'!$P$10,E118='PC Receitas'!$P$11,E118='PC Receitas'!$P$12,E118='PC Receitas'!$P$13,E118='PC Receitas'!$P$14)),-K118,0))</f>
        <v>-49210.899999999972</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23"/>
      <c r="H119" s="23"/>
      <c r="I119" s="23"/>
      <c r="J119" s="212"/>
      <c r="K119" s="212"/>
      <c r="L119" s="44" t="s">
        <v>446</v>
      </c>
      <c r="M119" s="126"/>
      <c r="N119" s="41">
        <f>N118+IF(AND(L119="Pago",OR(E119='PC Receitas'!$P$4,E119='PC Receitas'!$P$5,E119='PC Receitas'!$P$6)),K119,IF(AND(L119="Pago",OR(E119='PC Receitas'!$P$7,E119='PC Receitas'!$P$8,E119='PC Receitas'!$P$9,E119='PC Receitas'!$P$10,E119='PC Receitas'!$P$11,E119='PC Receitas'!$P$12,E119='PC Receitas'!$P$13,E119='PC Receitas'!$P$14)),-K119,0))</f>
        <v>-49210.899999999972</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23"/>
      <c r="H120" s="23"/>
      <c r="I120" s="23"/>
      <c r="J120" s="212"/>
      <c r="K120" s="212"/>
      <c r="L120" s="44" t="s">
        <v>446</v>
      </c>
      <c r="M120" s="126"/>
      <c r="N120" s="41">
        <f>N119+IF(AND(L120="Pago",OR(E120='PC Receitas'!$P$4,E120='PC Receitas'!$P$5,E120='PC Receitas'!$P$6)),K120,IF(AND(L120="Pago",OR(E120='PC Receitas'!$P$7,E120='PC Receitas'!$P$8,E120='PC Receitas'!$P$9,E120='PC Receitas'!$P$10,E120='PC Receitas'!$P$11,E120='PC Receitas'!$P$12,E120='PC Receitas'!$P$13,E120='PC Receitas'!$P$14)),-K120,0))</f>
        <v>-49210.899999999972</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t="s">
        <v>446</v>
      </c>
      <c r="M121" s="126"/>
      <c r="N121" s="41">
        <f>N120+IF(AND(L121="Pago",OR(E121='PC Receitas'!$P$4,E121='PC Receitas'!$P$5,E121='PC Receitas'!$P$6)),K121,IF(AND(L121="Pago",OR(E121='PC Receitas'!$P$7,E121='PC Receitas'!$P$8,E121='PC Receitas'!$P$9,E121='PC Receitas'!$P$10,E121='PC Receitas'!$P$11,E121='PC Receitas'!$P$12,E121='PC Receitas'!$P$13,E121='PC Receitas'!$P$14)),-K121,0))</f>
        <v>-49210.899999999972</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t="s">
        <v>446</v>
      </c>
      <c r="M122" s="126"/>
      <c r="N122" s="41">
        <f>N121+IF(AND(L122="Pago",OR(E122='PC Receitas'!$P$4,E122='PC Receitas'!$P$5,E122='PC Receitas'!$P$6)),K122,IF(AND(L122="Pago",OR(E122='PC Receitas'!$P$7,E122='PC Receitas'!$P$8,E122='PC Receitas'!$P$9,E122='PC Receitas'!$P$10,E122='PC Receitas'!$P$11,E122='PC Receitas'!$P$12,E122='PC Receitas'!$P$13,E122='PC Receitas'!$P$14)),-K122,0))</f>
        <v>-49210.899999999972</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t="s">
        <v>446</v>
      </c>
      <c r="M123" s="126"/>
      <c r="N123" s="41">
        <f>N122+IF(AND(L123="Pago",OR(E123='PC Receitas'!$P$4,E123='PC Receitas'!$P$5,E123='PC Receitas'!$P$6)),K123,IF(AND(L123="Pago",OR(E123='PC Receitas'!$P$7,E123='PC Receitas'!$P$8,E123='PC Receitas'!$P$9,E123='PC Receitas'!$P$10,E123='PC Receitas'!$P$11,E123='PC Receitas'!$P$12,E123='PC Receitas'!$P$13,E123='PC Receitas'!$P$14)),-K123,0))</f>
        <v>-49210.899999999972</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t="s">
        <v>446</v>
      </c>
      <c r="M124" s="126"/>
      <c r="N124" s="41">
        <f>N123+IF(AND(L124="Pago",OR(E124='PC Receitas'!$P$4,E124='PC Receitas'!$P$5,E124='PC Receitas'!$P$6)),K124,IF(AND(L124="Pago",OR(E124='PC Receitas'!$P$7,E124='PC Receitas'!$P$8,E124='PC Receitas'!$P$9,E124='PC Receitas'!$P$10,E124='PC Receitas'!$P$11,E124='PC Receitas'!$P$12,E124='PC Receitas'!$P$13,E124='PC Receitas'!$P$14)),-K124,0))</f>
        <v>-49210.899999999972</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23"/>
      <c r="H125" s="23"/>
      <c r="I125" s="23"/>
      <c r="J125" s="212"/>
      <c r="K125" s="212"/>
      <c r="L125" s="44" t="s">
        <v>446</v>
      </c>
      <c r="M125" s="126"/>
      <c r="N125" s="41">
        <f>N124+IF(AND(L125="Pago",OR(E125='PC Receitas'!$P$4,E125='PC Receitas'!$P$5,E125='PC Receitas'!$P$6)),K125,IF(AND(L125="Pago",OR(E125='PC Receitas'!$P$7,E125='PC Receitas'!$P$8,E125='PC Receitas'!$P$9,E125='PC Receitas'!$P$10,E125='PC Receitas'!$P$11,E125='PC Receitas'!$P$12,E125='PC Receitas'!$P$13,E125='PC Receitas'!$P$14)),-K125,0))</f>
        <v>-49210.899999999972</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145"/>
      <c r="E126" s="43"/>
      <c r="F126" s="143"/>
      <c r="G126" s="23"/>
      <c r="H126" s="23"/>
      <c r="I126" s="23"/>
      <c r="J126" s="212"/>
      <c r="K126" s="212"/>
      <c r="L126" s="44" t="s">
        <v>446</v>
      </c>
      <c r="M126" s="126"/>
      <c r="N126" s="41">
        <f>N125+IF(AND(L126="Pago",OR(E126='PC Receitas'!$P$4,E126='PC Receitas'!$P$5,E126='PC Receitas'!$P$6)),K126,IF(AND(L126="Pago",OR(E126='PC Receitas'!$P$7,E126='PC Receitas'!$P$8,E126='PC Receitas'!$P$9,E126='PC Receitas'!$P$10,E126='PC Receitas'!$P$11,E126='PC Receitas'!$P$12,E126='PC Receitas'!$P$13,E126='PC Receitas'!$P$14)),-K126,0))</f>
        <v>-49210.899999999972</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t="s">
        <v>446</v>
      </c>
      <c r="M127" s="126"/>
      <c r="N127" s="41">
        <f>N126+IF(AND(L127="Pago",OR(E127='PC Receitas'!$P$4,E127='PC Receitas'!$P$5,E127='PC Receitas'!$P$6)),K127,IF(AND(L127="Pago",OR(E127='PC Receitas'!$P$7,E127='PC Receitas'!$P$8,E127='PC Receitas'!$P$9,E127='PC Receitas'!$P$10,E127='PC Receitas'!$P$11,E127='PC Receitas'!$P$12,E127='PC Receitas'!$P$13,E127='PC Receitas'!$P$14)),-K127,0))</f>
        <v>-49210.899999999972</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t="s">
        <v>446</v>
      </c>
      <c r="M128" s="126"/>
      <c r="N128" s="41">
        <f>N127+IF(AND(L128="Pago",OR(E128='PC Receitas'!$P$4,E128='PC Receitas'!$P$5,E128='PC Receitas'!$P$6)),K128,IF(AND(L128="Pago",OR(E128='PC Receitas'!$P$7,E128='PC Receitas'!$P$8,E128='PC Receitas'!$P$9,E128='PC Receitas'!$P$10,E128='PC Receitas'!$P$11,E128='PC Receitas'!$P$12,E128='PC Receitas'!$P$13,E128='PC Receitas'!$P$14)),-K128,0))</f>
        <v>-49210.899999999972</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t="s">
        <v>446</v>
      </c>
      <c r="M129" s="126"/>
      <c r="N129" s="41">
        <f>N128+IF(AND(L129="Pago",OR(E129='PC Receitas'!$P$4,E129='PC Receitas'!$P$5,E129='PC Receitas'!$P$6)),K129,IF(AND(L129="Pago",OR(E129='PC Receitas'!$P$7,E129='PC Receitas'!$P$8,E129='PC Receitas'!$P$9,E129='PC Receitas'!$P$10,E129='PC Receitas'!$P$11,E129='PC Receitas'!$P$12,E129='PC Receitas'!$P$13,E129='PC Receitas'!$P$14)),-K129,0))</f>
        <v>-49210.899999999972</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t="s">
        <v>446</v>
      </c>
      <c r="M130" s="126"/>
      <c r="N130" s="41">
        <f>N129+IF(AND(L130="Pago",OR(E130='PC Receitas'!$P$4,E130='PC Receitas'!$P$5,E130='PC Receitas'!$P$6)),K130,IF(AND(L130="Pago",OR(E130='PC Receitas'!$P$7,E130='PC Receitas'!$P$8,E130='PC Receitas'!$P$9,E130='PC Receitas'!$P$10,E130='PC Receitas'!$P$11,E130='PC Receitas'!$P$12,E130='PC Receitas'!$P$13,E130='PC Receitas'!$P$14)),-K130,0))</f>
        <v>-49210.899999999972</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23"/>
      <c r="H131" s="23"/>
      <c r="I131" s="23"/>
      <c r="J131" s="212"/>
      <c r="K131" s="212"/>
      <c r="L131" s="44" t="s">
        <v>446</v>
      </c>
      <c r="M131" s="126"/>
      <c r="N131" s="41">
        <f>N130+IF(AND(L131="Pago",OR(E131='PC Receitas'!$P$4,E131='PC Receitas'!$P$5,E131='PC Receitas'!$P$6)),K131,IF(AND(L131="Pago",OR(E131='PC Receitas'!$P$7,E131='PC Receitas'!$P$8,E131='PC Receitas'!$P$9,E131='PC Receitas'!$P$10,E131='PC Receitas'!$P$11,E131='PC Receitas'!$P$12,E131='PC Receitas'!$P$13,E131='PC Receitas'!$P$14)),-K131,0))</f>
        <v>-49210.899999999972</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23"/>
      <c r="H132" s="23"/>
      <c r="I132" s="23"/>
      <c r="J132" s="212"/>
      <c r="K132" s="212"/>
      <c r="L132" s="44" t="s">
        <v>446</v>
      </c>
      <c r="M132" s="126"/>
      <c r="N132" s="41">
        <f>N131+IF(AND(L132="Pago",OR(E132='PC Receitas'!$P$4,E132='PC Receitas'!$P$5,E132='PC Receitas'!$P$6)),K132,IF(AND(L132="Pago",OR(E132='PC Receitas'!$P$7,E132='PC Receitas'!$P$8,E132='PC Receitas'!$P$9,E132='PC Receitas'!$P$10,E132='PC Receitas'!$P$11,E132='PC Receitas'!$P$12,E132='PC Receitas'!$P$13,E132='PC Receitas'!$P$14)),-K132,0))</f>
        <v>-49210.899999999972</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23"/>
      <c r="H133" s="23"/>
      <c r="I133" s="23"/>
      <c r="J133" s="212"/>
      <c r="K133" s="212"/>
      <c r="L133" s="44" t="s">
        <v>446</v>
      </c>
      <c r="M133" s="126"/>
      <c r="N133" s="41">
        <f>N132+IF(AND(L133="Pago",OR(E133='PC Receitas'!$P$4,E133='PC Receitas'!$P$5,E133='PC Receitas'!$P$6)),K133,IF(AND(L133="Pago",OR(E133='PC Receitas'!$P$7,E133='PC Receitas'!$P$8,E133='PC Receitas'!$P$9,E133='PC Receitas'!$P$10,E133='PC Receitas'!$P$11,E133='PC Receitas'!$P$12,E133='PC Receitas'!$P$13,E133='PC Receitas'!$P$14)),-K133,0))</f>
        <v>-49210.899999999972</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23"/>
      <c r="H134" s="23"/>
      <c r="I134" s="23"/>
      <c r="J134" s="212"/>
      <c r="K134" s="212"/>
      <c r="L134" s="44" t="s">
        <v>446</v>
      </c>
      <c r="M134" s="126"/>
      <c r="N134" s="41">
        <f>N133+IF(AND(L134="Pago",OR(E134='PC Receitas'!$P$4,E134='PC Receitas'!$P$5,E134='PC Receitas'!$P$6)),K134,IF(AND(L134="Pago",OR(E134='PC Receitas'!$P$7,E134='PC Receitas'!$P$8,E134='PC Receitas'!$P$9,E134='PC Receitas'!$P$10,E134='PC Receitas'!$P$11,E134='PC Receitas'!$P$12,E134='PC Receitas'!$P$13,E134='PC Receitas'!$P$14)),-K134,0))</f>
        <v>-49210.899999999972</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t="s">
        <v>653</v>
      </c>
      <c r="M135" s="44"/>
      <c r="N135" s="41">
        <f>N134+IF(AND(L135="Pago",OR(E135='PC Receitas'!$P$4,E135='PC Receitas'!$P$5,E135='PC Receitas'!$P$6)),K135,IF(AND(L135="Pago",OR(E135='PC Receitas'!$P$7,E135='PC Receitas'!$P$8,E135='PC Receitas'!$P$9,E135='PC Receitas'!$P$10,E135='PC Receitas'!$P$11,E135='PC Receitas'!$P$12,E135='PC Receitas'!$P$13,E135='PC Receitas'!$P$14)),-K135,0))</f>
        <v>-49210.899999999972</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t="s">
        <v>653</v>
      </c>
      <c r="M136" s="44"/>
      <c r="N136" s="41">
        <f>N135+IF(AND(L136="Pago",OR(E136='PC Receitas'!$P$4,E136='PC Receitas'!$P$5,E136='PC Receitas'!$P$6)),K136,IF(AND(L136="Pago",OR(E136='PC Receitas'!$P$7,E136='PC Receitas'!$P$8,E136='PC Receitas'!$P$9,E136='PC Receitas'!$P$10,E136='PC Receitas'!$P$11,E136='PC Receitas'!$P$12,E136='PC Receitas'!$P$13,E136='PC Receitas'!$P$14)),-K136,0))</f>
        <v>-49210.899999999972</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t="s">
        <v>653</v>
      </c>
      <c r="M137" s="44"/>
      <c r="N137" s="41">
        <f>N136+IF(AND(L137="Pago",OR(E137='PC Receitas'!$P$4,E137='PC Receitas'!$P$5,E137='PC Receitas'!$P$6)),K137,IF(AND(L137="Pago",OR(E137='PC Receitas'!$P$7,E137='PC Receitas'!$P$8,E137='PC Receitas'!$P$9,E137='PC Receitas'!$P$10,E137='PC Receitas'!$P$11,E137='PC Receitas'!$P$12,E137='PC Receitas'!$P$13,E137='PC Receitas'!$P$14)),-K137,0))</f>
        <v>-49210.899999999972</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t="s">
        <v>653</v>
      </c>
      <c r="M138" s="44"/>
      <c r="N138" s="41">
        <f>N137+IF(AND(L138="Pago",OR(E138='PC Receitas'!$P$4,E138='PC Receitas'!$P$5,E138='PC Receitas'!$P$6)),K138,IF(AND(L138="Pago",OR(E138='PC Receitas'!$P$7,E138='PC Receitas'!$P$8,E138='PC Receitas'!$P$9,E138='PC Receitas'!$P$10,E138='PC Receitas'!$P$11,E138='PC Receitas'!$P$12,E138='PC Receitas'!$P$13,E138='PC Receitas'!$P$14)),-K138,0))</f>
        <v>-49210.899999999972</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23"/>
      <c r="H139" s="23"/>
      <c r="I139" s="23"/>
      <c r="J139" s="212"/>
      <c r="K139" s="212"/>
      <c r="L139" s="44" t="s">
        <v>446</v>
      </c>
      <c r="M139" s="126"/>
      <c r="N139" s="41">
        <f>N138+IF(AND(L139="Pago",OR(E139='PC Receitas'!$P$4,E139='PC Receitas'!$P$5,E139='PC Receitas'!$P$6)),K139,IF(AND(L139="Pago",OR(E139='PC Receitas'!$P$7,E139='PC Receitas'!$P$8,E139='PC Receitas'!$P$9,E139='PC Receitas'!$P$10,E139='PC Receitas'!$P$11,E139='PC Receitas'!$P$12,E139='PC Receitas'!$P$13,E139='PC Receitas'!$P$14)),-K139,0))</f>
        <v>-49210.899999999972</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t="s">
        <v>446</v>
      </c>
      <c r="M140" s="126"/>
      <c r="N140" s="41">
        <f>N139+IF(AND(L140="Pago",OR(E140='PC Receitas'!$P$4,E140='PC Receitas'!$P$5,E140='PC Receitas'!$P$6)),K140,IF(AND(L140="Pago",OR(E140='PC Receitas'!$P$7,E140='PC Receitas'!$P$8,E140='PC Receitas'!$P$9,E140='PC Receitas'!$P$10,E140='PC Receitas'!$P$11,E140='PC Receitas'!$P$12,E140='PC Receitas'!$P$13,E140='PC Receitas'!$P$14)),-K140,0))</f>
        <v>-49210.899999999972</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t="s">
        <v>446</v>
      </c>
      <c r="M141" s="126"/>
      <c r="N141" s="41">
        <f>N140+IF(AND(L141="Pago",OR(E141='PC Receitas'!$P$4,E141='PC Receitas'!$P$5,E141='PC Receitas'!$P$6)),K141,IF(AND(L141="Pago",OR(E141='PC Receitas'!$P$7,E141='PC Receitas'!$P$8,E141='PC Receitas'!$P$9,E141='PC Receitas'!$P$10,E141='PC Receitas'!$P$11,E141='PC Receitas'!$P$12,E141='PC Receitas'!$P$13,E141='PC Receitas'!$P$14)),-K141,0))</f>
        <v>-49210.899999999972</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t="s">
        <v>446</v>
      </c>
      <c r="M142" s="126"/>
      <c r="N142" s="41">
        <f>N141+IF(AND(L142="Pago",OR(E142='PC Receitas'!$P$4,E142='PC Receitas'!$P$5,E142='PC Receitas'!$P$6)),K142,IF(AND(L142="Pago",OR(E142='PC Receitas'!$P$7,E142='PC Receitas'!$P$8,E142='PC Receitas'!$P$9,E142='PC Receitas'!$P$10,E142='PC Receitas'!$P$11,E142='PC Receitas'!$P$12,E142='PC Receitas'!$P$13,E142='PC Receitas'!$P$14)),-K142,0))</f>
        <v>-49210.899999999972</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t="s">
        <v>653</v>
      </c>
      <c r="M143" s="44"/>
      <c r="N143" s="41">
        <f>N142+IF(AND(L143="Pago",OR(E143='PC Receitas'!$P$4,E143='PC Receitas'!$P$5,E143='PC Receitas'!$P$6)),K143,IF(AND(L143="Pago",OR(E143='PC Receitas'!$P$7,E143='PC Receitas'!$P$8,E143='PC Receitas'!$P$9,E143='PC Receitas'!$P$10,E143='PC Receitas'!$P$11,E143='PC Receitas'!$P$12,E143='PC Receitas'!$P$13,E143='PC Receitas'!$P$14)),-K143,0))</f>
        <v>-49210.899999999972</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t="s">
        <v>653</v>
      </c>
      <c r="M144" s="44"/>
      <c r="N144" s="41">
        <f>N143+IF(AND(L144="Pago",OR(E144='PC Receitas'!$P$4,E144='PC Receitas'!$P$5,E144='PC Receitas'!$P$6)),K144,IF(AND(L144="Pago",OR(E144='PC Receitas'!$P$7,E144='PC Receitas'!$P$8,E144='PC Receitas'!$P$9,E144='PC Receitas'!$P$10,E144='PC Receitas'!$P$11,E144='PC Receitas'!$P$12,E144='PC Receitas'!$P$13,E144='PC Receitas'!$P$14)),-K144,0))</f>
        <v>-49210.899999999972</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t="s">
        <v>653</v>
      </c>
      <c r="M145" s="44"/>
      <c r="N145" s="41">
        <f>N144+IF(AND(L145="Pago",OR(E145='PC Receitas'!$P$4,E145='PC Receitas'!$P$5,E145='PC Receitas'!$P$6)),K145,IF(AND(L145="Pago",OR(E145='PC Receitas'!$P$7,E145='PC Receitas'!$P$8,E145='PC Receitas'!$P$9,E145='PC Receitas'!$P$10,E145='PC Receitas'!$P$11,E145='PC Receitas'!$P$12,E145='PC Receitas'!$P$13,E145='PC Receitas'!$P$14)),-K145,0))</f>
        <v>-49210.899999999972</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t="s">
        <v>653</v>
      </c>
      <c r="M146" s="44"/>
      <c r="N146" s="41">
        <f>N145+IF(AND(L146="Pago",OR(E146='PC Receitas'!$P$4,E146='PC Receitas'!$P$5,E146='PC Receitas'!$P$6)),K146,IF(AND(L146="Pago",OR(E146='PC Receitas'!$P$7,E146='PC Receitas'!$P$8,E146='PC Receitas'!$P$9,E146='PC Receitas'!$P$10,E146='PC Receitas'!$P$11,E146='PC Receitas'!$P$12,E146='PC Receitas'!$P$13,E146='PC Receitas'!$P$14)),-K146,0))</f>
        <v>-49210.899999999972</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t="s">
        <v>653</v>
      </c>
      <c r="M147" s="44"/>
      <c r="N147" s="41">
        <f>N146+IF(AND(L147="Pago",OR(E147='PC Receitas'!$P$4,E147='PC Receitas'!$P$5,E147='PC Receitas'!$P$6)),K147,IF(AND(L147="Pago",OR(E147='PC Receitas'!$P$7,E147='PC Receitas'!$P$8,E147='PC Receitas'!$P$9,E147='PC Receitas'!$P$10,E147='PC Receitas'!$P$11,E147='PC Receitas'!$P$12,E147='PC Receitas'!$P$13,E147='PC Receitas'!$P$14)),-K147,0))</f>
        <v>-49210.899999999972</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t="s">
        <v>653</v>
      </c>
      <c r="M148" s="44"/>
      <c r="N148" s="41">
        <f>N147+IF(AND(L148="Pago",OR(E148='PC Receitas'!$P$4,E148='PC Receitas'!$P$5,E148='PC Receitas'!$P$6)),K148,IF(AND(L148="Pago",OR(E148='PC Receitas'!$P$7,E148='PC Receitas'!$P$8,E148='PC Receitas'!$P$9,E148='PC Receitas'!$P$10,E148='PC Receitas'!$P$11,E148='PC Receitas'!$P$12,E148='PC Receitas'!$P$13,E148='PC Receitas'!$P$14)),-K148,0))</f>
        <v>-49210.899999999972</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t="s">
        <v>653</v>
      </c>
      <c r="M149" s="44"/>
      <c r="N149" s="41">
        <f>N148+IF(AND(L149="Pago",OR(E149='PC Receitas'!$P$4,E149='PC Receitas'!$P$5,E149='PC Receitas'!$P$6)),K149,IF(AND(L149="Pago",OR(E149='PC Receitas'!$P$7,E149='PC Receitas'!$P$8,E149='PC Receitas'!$P$9,E149='PC Receitas'!$P$10,E149='PC Receitas'!$P$11,E149='PC Receitas'!$P$12,E149='PC Receitas'!$P$13,E149='PC Receitas'!$P$14)),-K149,0))</f>
        <v>-49210.899999999972</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t="s">
        <v>653</v>
      </c>
      <c r="M150" s="44"/>
      <c r="N150" s="41">
        <f>N149+IF(AND(L150="Pago",OR(E150='PC Receitas'!$P$4,E150='PC Receitas'!$P$5,E150='PC Receitas'!$P$6)),K150,IF(AND(L150="Pago",OR(E150='PC Receitas'!$P$7,E150='PC Receitas'!$P$8,E150='PC Receitas'!$P$9,E150='PC Receitas'!$P$10,E150='PC Receitas'!$P$11,E150='PC Receitas'!$P$12,E150='PC Receitas'!$P$13,E150='PC Receitas'!$P$14)),-K150,0))</f>
        <v>-49210.899999999972</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t="s">
        <v>653</v>
      </c>
      <c r="M151" s="44"/>
      <c r="N151" s="41">
        <f>N150+IF(AND(L151="Pago",OR(E151='PC Receitas'!$P$4,E151='PC Receitas'!$P$5,E151='PC Receitas'!$P$6)),K151,IF(AND(L151="Pago",OR(E151='PC Receitas'!$P$7,E151='PC Receitas'!$P$8,E151='PC Receitas'!$P$9,E151='PC Receitas'!$P$10,E151='PC Receitas'!$P$11,E151='PC Receitas'!$P$12,E151='PC Receitas'!$P$13,E151='PC Receitas'!$P$14)),-K151,0))</f>
        <v>-49210.899999999972</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t="s">
        <v>653</v>
      </c>
      <c r="M152" s="44"/>
      <c r="N152" s="41">
        <f>N151+IF(AND(L152="Pago",OR(E152='PC Receitas'!$P$4,E152='PC Receitas'!$P$5,E152='PC Receitas'!$P$6)),K152,IF(AND(L152="Pago",OR(E152='PC Receitas'!$P$7,E152='PC Receitas'!$P$8,E152='PC Receitas'!$P$9,E152='PC Receitas'!$P$10,E152='PC Receitas'!$P$11,E152='PC Receitas'!$P$12,E152='PC Receitas'!$P$13,E152='PC Receitas'!$P$14)),-K152,0))</f>
        <v>-49210.899999999972</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t="s">
        <v>446</v>
      </c>
      <c r="M153" s="44"/>
      <c r="N153" s="41">
        <f>N152+IF(AND(L153="Pago",OR(E153='PC Receitas'!$P$4,E153='PC Receitas'!$P$5,E153='PC Receitas'!$P$6)),K153,IF(AND(L153="Pago",OR(E153='PC Receitas'!$P$7,E153='PC Receitas'!$P$8,E153='PC Receitas'!$P$9,E153='PC Receitas'!$P$10,E153='PC Receitas'!$P$11,E153='PC Receitas'!$P$12,E153='PC Receitas'!$P$13,E153='PC Receitas'!$P$14)),-K153,0))</f>
        <v>-49210.899999999972</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t="s">
        <v>653</v>
      </c>
      <c r="M154" s="44"/>
      <c r="N154" s="41">
        <f>N153+IF(AND(L154="Pago",OR(E154='PC Receitas'!$P$4,E154='PC Receitas'!$P$5,E154='PC Receitas'!$P$6)),K154,IF(AND(L154="Pago",OR(E154='PC Receitas'!$P$7,E154='PC Receitas'!$P$8,E154='PC Receitas'!$P$9,E154='PC Receitas'!$P$10,E154='PC Receitas'!$P$11,E154='PC Receitas'!$P$12,E154='PC Receitas'!$P$13,E154='PC Receitas'!$P$14)),-K154,0))</f>
        <v>-49210.899999999972</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t="s">
        <v>653</v>
      </c>
      <c r="M155" s="44"/>
      <c r="N155" s="41">
        <f>N154+IF(AND(L155="Pago",OR(E155='PC Receitas'!$P$4,E155='PC Receitas'!$P$5,E155='PC Receitas'!$P$6)),K155,IF(AND(L155="Pago",OR(E155='PC Receitas'!$P$7,E155='PC Receitas'!$P$8,E155='PC Receitas'!$P$9,E155='PC Receitas'!$P$10,E155='PC Receitas'!$P$11,E155='PC Receitas'!$P$12,E155='PC Receitas'!$P$13,E155='PC Receitas'!$P$14)),-K155,0))</f>
        <v>-49210.899999999972</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t="s">
        <v>653</v>
      </c>
      <c r="M156" s="44"/>
      <c r="N156" s="41">
        <f>N155+IF(AND(L156="Pago",OR(E156='PC Receitas'!$P$4,E156='PC Receitas'!$P$5,E156='PC Receitas'!$P$6)),K156,IF(AND(L156="Pago",OR(E156='PC Receitas'!$P$7,E156='PC Receitas'!$P$8,E156='PC Receitas'!$P$9,E156='PC Receitas'!$P$10,E156='PC Receitas'!$P$11,E156='PC Receitas'!$P$12,E156='PC Receitas'!$P$13,E156='PC Receitas'!$P$14)),-K156,0))</f>
        <v>-49210.899999999972</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t="s">
        <v>653</v>
      </c>
      <c r="M157" s="44"/>
      <c r="N157" s="41">
        <f>N156+IF(AND(L157="Pago",OR(E157='PC Receitas'!$P$4,E157='PC Receitas'!$P$5,E157='PC Receitas'!$P$6)),K157,IF(AND(L157="Pago",OR(E157='PC Receitas'!$P$7,E157='PC Receitas'!$P$8,E157='PC Receitas'!$P$9,E157='PC Receitas'!$P$10,E157='PC Receitas'!$P$11,E157='PC Receitas'!$P$12,E157='PC Receitas'!$P$13,E157='PC Receitas'!$P$14)),-K157,0))</f>
        <v>-49210.899999999972</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t="s">
        <v>653</v>
      </c>
      <c r="M158" s="44"/>
      <c r="N158" s="41">
        <f>N157+IF(AND(L158="Pago",OR(E158='PC Receitas'!$P$4,E158='PC Receitas'!$P$5,E158='PC Receitas'!$P$6)),K158,IF(AND(L158="Pago",OR(E158='PC Receitas'!$P$7,E158='PC Receitas'!$P$8,E158='PC Receitas'!$P$9,E158='PC Receitas'!$P$10,E158='PC Receitas'!$P$11,E158='PC Receitas'!$P$12,E158='PC Receitas'!$P$13,E158='PC Receitas'!$P$14)),-K158,0))</f>
        <v>-49210.899999999972</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t="s">
        <v>446</v>
      </c>
      <c r="M159" s="126"/>
      <c r="N159" s="41">
        <f>N158+IF(AND(L159="Pago",OR(E159='PC Receitas'!$P$4,E159='PC Receitas'!$P$5,E159='PC Receitas'!$P$6)),K159,IF(AND(L159="Pago",OR(E159='PC Receitas'!$P$7,E159='PC Receitas'!$P$8,E159='PC Receitas'!$P$9,E159='PC Receitas'!$P$10,E159='PC Receitas'!$P$11,E159='PC Receitas'!$P$12,E159='PC Receitas'!$P$13,E159='PC Receitas'!$P$14)),-K159,0))</f>
        <v>-49210.899999999972</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t="s">
        <v>446</v>
      </c>
      <c r="M160" s="126"/>
      <c r="N160" s="41">
        <f>N159+IF(AND(L160="Pago",OR(E160='PC Receitas'!$P$4,E160='PC Receitas'!$P$5,E160='PC Receitas'!$P$6)),K160,IF(AND(L160="Pago",OR(E160='PC Receitas'!$P$7,E160='PC Receitas'!$P$8,E160='PC Receitas'!$P$9,E160='PC Receitas'!$P$10,E160='PC Receitas'!$P$11,E160='PC Receitas'!$P$12,E160='PC Receitas'!$P$13,E160='PC Receitas'!$P$14)),-K160,0))</f>
        <v>-49210.899999999972</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t="s">
        <v>446</v>
      </c>
      <c r="M161" s="126"/>
      <c r="N161" s="41">
        <f>N160+IF(AND(L161="Pago",OR(E161='PC Receitas'!$P$4,E161='PC Receitas'!$P$5,E161='PC Receitas'!$P$6)),K161,IF(AND(L161="Pago",OR(E161='PC Receitas'!$P$7,E161='PC Receitas'!$P$8,E161='PC Receitas'!$P$9,E161='PC Receitas'!$P$10,E161='PC Receitas'!$P$11,E161='PC Receitas'!$P$12,E161='PC Receitas'!$P$13,E161='PC Receitas'!$P$14)),-K161,0))</f>
        <v>-49210.899999999972</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t="s">
        <v>653</v>
      </c>
      <c r="M162" s="44"/>
      <c r="N162" s="41">
        <f>N161+IF(AND(L162="Pago",OR(E162='PC Receitas'!$P$4,E162='PC Receitas'!$P$5,E162='PC Receitas'!$P$6)),K162,IF(AND(L162="Pago",OR(E162='PC Receitas'!$P$7,E162='PC Receitas'!$P$8,E162='PC Receitas'!$P$9,E162='PC Receitas'!$P$10,E162='PC Receitas'!$P$11,E162='PC Receitas'!$P$12,E162='PC Receitas'!$P$13,E162='PC Receitas'!$P$14)),-K162,0))</f>
        <v>-49210.899999999972</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t="s">
        <v>653</v>
      </c>
      <c r="M163" s="44"/>
      <c r="N163" s="41">
        <f>N162+IF(AND(L163="Pago",OR(E163='PC Receitas'!$P$4,E163='PC Receitas'!$P$5,E163='PC Receitas'!$P$6)),K163,IF(AND(L163="Pago",OR(E163='PC Receitas'!$P$7,E163='PC Receitas'!$P$8,E163='PC Receitas'!$P$9,E163='PC Receitas'!$P$10,E163='PC Receitas'!$P$11,E163='PC Receitas'!$P$12,E163='PC Receitas'!$P$13,E163='PC Receitas'!$P$14)),-K163,0))</f>
        <v>-49210.899999999972</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t="s">
        <v>653</v>
      </c>
      <c r="M164" s="44"/>
      <c r="N164" s="41">
        <f>N163+IF(AND(L164="Pago",OR(E164='PC Receitas'!$P$4,E164='PC Receitas'!$P$5,E164='PC Receitas'!$P$6)),K164,IF(AND(L164="Pago",OR(E164='PC Receitas'!$P$7,E164='PC Receitas'!$P$8,E164='PC Receitas'!$P$9,E164='PC Receitas'!$P$10,E164='PC Receitas'!$P$11,E164='PC Receitas'!$P$12,E164='PC Receitas'!$P$13,E164='PC Receitas'!$P$14)),-K164,0))</f>
        <v>-49210.899999999972</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t="s">
        <v>653</v>
      </c>
      <c r="M165" s="44"/>
      <c r="N165" s="41">
        <f>N164+IF(AND(L165="Pago",OR(E165='PC Receitas'!$P$4,E165='PC Receitas'!$P$5,E165='PC Receitas'!$P$6)),K165,IF(AND(L165="Pago",OR(E165='PC Receitas'!$P$7,E165='PC Receitas'!$P$8,E165='PC Receitas'!$P$9,E165='PC Receitas'!$P$10,E165='PC Receitas'!$P$11,E165='PC Receitas'!$P$12,E165='PC Receitas'!$P$13,E165='PC Receitas'!$P$14)),-K165,0))</f>
        <v>-49210.899999999972</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t="s">
        <v>653</v>
      </c>
      <c r="M166" s="44"/>
      <c r="N166" s="41">
        <f>N165+IF(AND(L166="Pago",OR(E166='PC Receitas'!$P$4,E166='PC Receitas'!$P$5,E166='PC Receitas'!$P$6)),K166,IF(AND(L166="Pago",OR(E166='PC Receitas'!$P$7,E166='PC Receitas'!$P$8,E166='PC Receitas'!$P$9,E166='PC Receitas'!$P$10,E166='PC Receitas'!$P$11,E166='PC Receitas'!$P$12,E166='PC Receitas'!$P$13,E166='PC Receitas'!$P$14)),-K166,0))</f>
        <v>-49210.899999999972</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t="s">
        <v>653</v>
      </c>
      <c r="M167" s="44"/>
      <c r="N167" s="41">
        <f>N166+IF(AND(L167="Pago",OR(E167='PC Receitas'!$P$4,E167='PC Receitas'!$P$5,E167='PC Receitas'!$P$6)),K167,IF(AND(L167="Pago",OR(E167='PC Receitas'!$P$7,E167='PC Receitas'!$P$8,E167='PC Receitas'!$P$9,E167='PC Receitas'!$P$10,E167='PC Receitas'!$P$11,E167='PC Receitas'!$P$12,E167='PC Receitas'!$P$13,E167='PC Receitas'!$P$14)),-K167,0))</f>
        <v>-49210.899999999972</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t="s">
        <v>653</v>
      </c>
      <c r="M168" s="44"/>
      <c r="N168" s="41">
        <f>N167+IF(AND(L168="Pago",OR(E168='PC Receitas'!$P$4,E168='PC Receitas'!$P$5,E168='PC Receitas'!$P$6)),K168,IF(AND(L168="Pago",OR(E168='PC Receitas'!$P$7,E168='PC Receitas'!$P$8,E168='PC Receitas'!$P$9,E168='PC Receitas'!$P$10,E168='PC Receitas'!$P$11,E168='PC Receitas'!$P$12,E168='PC Receitas'!$P$13,E168='PC Receitas'!$P$14)),-K168,0))</f>
        <v>-49210.899999999972</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t="s">
        <v>446</v>
      </c>
      <c r="M169" s="126"/>
      <c r="N169" s="41">
        <f>N168+IF(AND(L169="Pago",OR(E169='PC Receitas'!$P$4,E169='PC Receitas'!$P$5,E169='PC Receitas'!$P$6)),K169,IF(AND(L169="Pago",OR(E169='PC Receitas'!$P$7,E169='PC Receitas'!$P$8,E169='PC Receitas'!$P$9,E169='PC Receitas'!$P$10,E169='PC Receitas'!$P$11,E169='PC Receitas'!$P$12,E169='PC Receitas'!$P$13,E169='PC Receitas'!$P$14)),-K169,0))</f>
        <v>-49210.899999999972</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t="s">
        <v>446</v>
      </c>
      <c r="M170" s="44"/>
      <c r="N170" s="41">
        <f>N169+IF(AND(L170="Pago",OR(E170='PC Receitas'!$P$4,E170='PC Receitas'!$P$5,E170='PC Receitas'!$P$6)),K170,IF(AND(L170="Pago",OR(E170='PC Receitas'!$P$7,E170='PC Receitas'!$P$8,E170='PC Receitas'!$P$9,E170='PC Receitas'!$P$10,E170='PC Receitas'!$P$11,E170='PC Receitas'!$P$12,E170='PC Receitas'!$P$13,E170='PC Receitas'!$P$14)),-K170,0))</f>
        <v>-49210.899999999972</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t="s">
        <v>446</v>
      </c>
      <c r="M171" s="44"/>
      <c r="N171" s="41">
        <f>N170+IF(AND(L171="Pago",OR(E171='PC Receitas'!$P$4,E171='PC Receitas'!$P$5,E171='PC Receitas'!$P$6)),K171,IF(AND(L171="Pago",OR(E171='PC Receitas'!$P$7,E171='PC Receitas'!$P$8,E171='PC Receitas'!$P$9,E171='PC Receitas'!$P$10,E171='PC Receitas'!$P$11,E171='PC Receitas'!$P$12,E171='PC Receitas'!$P$13,E171='PC Receitas'!$P$14)),-K171,0))</f>
        <v>-49210.899999999972</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t="s">
        <v>446</v>
      </c>
      <c r="M172" s="44"/>
      <c r="N172" s="41">
        <f>N171+IF(AND(L172="Pago",OR(E172='PC Receitas'!$P$4,E172='PC Receitas'!$P$5,E172='PC Receitas'!$P$6)),K172,IF(AND(L172="Pago",OR(E172='PC Receitas'!$P$7,E172='PC Receitas'!$P$8,E172='PC Receitas'!$P$9,E172='PC Receitas'!$P$10,E172='PC Receitas'!$P$11,E172='PC Receitas'!$P$12,E172='PC Receitas'!$P$13,E172='PC Receitas'!$P$14)),-K172,0))</f>
        <v>-49210.899999999972</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t="s">
        <v>446</v>
      </c>
      <c r="M173" s="44"/>
      <c r="N173" s="41">
        <f>N172+IF(AND(L173="Pago",OR(E173='PC Receitas'!$P$4,E173='PC Receitas'!$P$5,E173='PC Receitas'!$P$6)),K173,IF(AND(L173="Pago",OR(E173='PC Receitas'!$P$7,E173='PC Receitas'!$P$8,E173='PC Receitas'!$P$9,E173='PC Receitas'!$P$10,E173='PC Receitas'!$P$11,E173='PC Receitas'!$P$12,E173='PC Receitas'!$P$13,E173='PC Receitas'!$P$14)),-K173,0))</f>
        <v>-49210.899999999972</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t="s">
        <v>446</v>
      </c>
      <c r="M174" s="44"/>
      <c r="N174" s="41">
        <f>N173+IF(AND(L174="Pago",OR(E174='PC Receitas'!$P$4,E174='PC Receitas'!$P$5,E174='PC Receitas'!$P$6)),K174,IF(AND(L174="Pago",OR(E174='PC Receitas'!$P$7,E174='PC Receitas'!$P$8,E174='PC Receitas'!$P$9,E174='PC Receitas'!$P$10,E174='PC Receitas'!$P$11,E174='PC Receitas'!$P$12,E174='PC Receitas'!$P$13,E174='PC Receitas'!$P$14)),-K174,0))</f>
        <v>-49210.899999999972</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t="s">
        <v>446</v>
      </c>
      <c r="M175" s="44"/>
      <c r="N175" s="41">
        <f>N174+IF(AND(L175="Pago",OR(E175='PC Receitas'!$P$4,E175='PC Receitas'!$P$5,E175='PC Receitas'!$P$6)),K175,IF(AND(L175="Pago",OR(E175='PC Receitas'!$P$7,E175='PC Receitas'!$P$8,E175='PC Receitas'!$P$9,E175='PC Receitas'!$P$10,E175='PC Receitas'!$P$11,E175='PC Receitas'!$P$12,E175='PC Receitas'!$P$13,E175='PC Receitas'!$P$14)),-K175,0))</f>
        <v>-49210.899999999972</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t="s">
        <v>446</v>
      </c>
      <c r="M176" s="44"/>
      <c r="N176" s="41">
        <f>N175+IF(AND(L176="Pago",OR(E176='PC Receitas'!$P$4,E176='PC Receitas'!$P$5,E176='PC Receitas'!$P$6)),K176,IF(AND(L176="Pago",OR(E176='PC Receitas'!$P$7,E176='PC Receitas'!$P$8,E176='PC Receitas'!$P$9,E176='PC Receitas'!$P$10,E176='PC Receitas'!$P$11,E176='PC Receitas'!$P$12,E176='PC Receitas'!$P$13,E176='PC Receitas'!$P$14)),-K176,0))</f>
        <v>-49210.899999999972</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t="s">
        <v>446</v>
      </c>
      <c r="M177" s="44"/>
      <c r="N177" s="41">
        <f>N176+IF(AND(L177="Pago",OR(E177='PC Receitas'!$P$4,E177='PC Receitas'!$P$5,E177='PC Receitas'!$P$6)),K177,IF(AND(L177="Pago",OR(E177='PC Receitas'!$P$7,E177='PC Receitas'!$P$8,E177='PC Receitas'!$P$9,E177='PC Receitas'!$P$10,E177='PC Receitas'!$P$11,E177='PC Receitas'!$P$12,E177='PC Receitas'!$P$13,E177='PC Receitas'!$P$14)),-K177,0))</f>
        <v>-49210.899999999972</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t="s">
        <v>446</v>
      </c>
      <c r="M178" s="126"/>
      <c r="N178" s="41">
        <f>N177+IF(AND(L178="Pago",OR(E178='PC Receitas'!$P$4,E178='PC Receitas'!$P$5,E178='PC Receitas'!$P$6)),K178,IF(AND(L178="Pago",OR(E178='PC Receitas'!$P$7,E178='PC Receitas'!$P$8,E178='PC Receitas'!$P$9,E178='PC Receitas'!$P$10,E178='PC Receitas'!$P$11,E178='PC Receitas'!$P$12,E178='PC Receitas'!$P$13,E178='PC Receitas'!$P$14)),-K178,0))</f>
        <v>-49210.899999999972</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t="s">
        <v>446</v>
      </c>
      <c r="M179" s="44"/>
      <c r="N179" s="41">
        <f>N178+IF(AND(L179="Pago",OR(E179='PC Receitas'!$P$4,E179='PC Receitas'!$P$5,E179='PC Receitas'!$P$6)),K179,IF(AND(L179="Pago",OR(E179='PC Receitas'!$P$7,E179='PC Receitas'!$P$8,E179='PC Receitas'!$P$9,E179='PC Receitas'!$P$10,E179='PC Receitas'!$P$11,E179='PC Receitas'!$P$12,E179='PC Receitas'!$P$13,E179='PC Receitas'!$P$14)),-K179,0))</f>
        <v>-49210.899999999972</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t="s">
        <v>446</v>
      </c>
      <c r="M180" s="44"/>
      <c r="N180" s="41">
        <f>N179+IF(AND(L180="Pago",OR(E180='PC Receitas'!$P$4,E180='PC Receitas'!$P$5,E180='PC Receitas'!$P$6)),K180,IF(AND(L180="Pago",OR(E180='PC Receitas'!$P$7,E180='PC Receitas'!$P$8,E180='PC Receitas'!$P$9,E180='PC Receitas'!$P$10,E180='PC Receitas'!$P$11,E180='PC Receitas'!$P$12,E180='PC Receitas'!$P$13,E180='PC Receitas'!$P$14)),-K180,0))</f>
        <v>-49210.899999999972</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t="s">
        <v>446</v>
      </c>
      <c r="M181" s="44"/>
      <c r="N181" s="41">
        <f>N180+IF(AND(L181="Pago",OR(E181='PC Receitas'!$P$4,E181='PC Receitas'!$P$5,E181='PC Receitas'!$P$6)),K181,IF(AND(L181="Pago",OR(E181='PC Receitas'!$P$7,E181='PC Receitas'!$P$8,E181='PC Receitas'!$P$9,E181='PC Receitas'!$P$10,E181='PC Receitas'!$P$11,E181='PC Receitas'!$P$12,E181='PC Receitas'!$P$13,E181='PC Receitas'!$P$14)),-K181,0))</f>
        <v>-49210.899999999972</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t="s">
        <v>446</v>
      </c>
      <c r="M182" s="44"/>
      <c r="N182" s="41">
        <f>N181+IF(AND(L182="Pago",OR(E182='PC Receitas'!$P$4,E182='PC Receitas'!$P$5,E182='PC Receitas'!$P$6)),K182,IF(AND(L182="Pago",OR(E182='PC Receitas'!$P$7,E182='PC Receitas'!$P$8,E182='PC Receitas'!$P$9,E182='PC Receitas'!$P$10,E182='PC Receitas'!$P$11,E182='PC Receitas'!$P$12,E182='PC Receitas'!$P$13,E182='PC Receitas'!$P$14)),-K182,0))</f>
        <v>-49210.899999999972</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t="s">
        <v>446</v>
      </c>
      <c r="M183" s="44"/>
      <c r="N183" s="41">
        <f>N182+IF(AND(L183="Pago",OR(E183='PC Receitas'!$P$4,E183='PC Receitas'!$P$5,E183='PC Receitas'!$P$6)),K183,IF(AND(L183="Pago",OR(E183='PC Receitas'!$P$7,E183='PC Receitas'!$P$8,E183='PC Receitas'!$P$9,E183='PC Receitas'!$P$10,E183='PC Receitas'!$P$11,E183='PC Receitas'!$P$12,E183='PC Receitas'!$P$13,E183='PC Receitas'!$P$14)),-K183,0))</f>
        <v>-49210.899999999972</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t="s">
        <v>446</v>
      </c>
      <c r="M184" s="44"/>
      <c r="N184" s="41">
        <f>N183+IF(AND(L184="Pago",OR(E184='PC Receitas'!$P$4,E184='PC Receitas'!$P$5,E184='PC Receitas'!$P$6)),K184,IF(AND(L184="Pago",OR(E184='PC Receitas'!$P$7,E184='PC Receitas'!$P$8,E184='PC Receitas'!$P$9,E184='PC Receitas'!$P$10,E184='PC Receitas'!$P$11,E184='PC Receitas'!$P$12,E184='PC Receitas'!$P$13,E184='PC Receitas'!$P$14)),-K184,0))</f>
        <v>-49210.899999999972</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t="s">
        <v>446</v>
      </c>
      <c r="M185" s="44"/>
      <c r="N185" s="41">
        <f>N184+IF(AND(L185="Pago",OR(E185='PC Receitas'!$P$4,E185='PC Receitas'!$P$5,E185='PC Receitas'!$P$6)),K185,IF(AND(L185="Pago",OR(E185='PC Receitas'!$P$7,E185='PC Receitas'!$P$8,E185='PC Receitas'!$P$9,E185='PC Receitas'!$P$10,E185='PC Receitas'!$P$11,E185='PC Receitas'!$P$12,E185='PC Receitas'!$P$13,E185='PC Receitas'!$P$14)),-K185,0))</f>
        <v>-49210.899999999972</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t="s">
        <v>446</v>
      </c>
      <c r="M186" s="44"/>
      <c r="N186" s="41">
        <f>N185+IF(AND(L186="Pago",OR(E186='PC Receitas'!$P$4,E186='PC Receitas'!$P$5,E186='PC Receitas'!$P$6)),K186,IF(AND(L186="Pago",OR(E186='PC Receitas'!$P$7,E186='PC Receitas'!$P$8,E186='PC Receitas'!$P$9,E186='PC Receitas'!$P$10,E186='PC Receitas'!$P$11,E186='PC Receitas'!$P$12,E186='PC Receitas'!$P$13,E186='PC Receitas'!$P$14)),-K186,0))</f>
        <v>-49210.899999999972</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t="s">
        <v>446</v>
      </c>
      <c r="M187" s="44"/>
      <c r="N187" s="41">
        <f>N186+IF(AND(L187="Pago",OR(E187='PC Receitas'!$P$4,E187='PC Receitas'!$P$5,E187='PC Receitas'!$P$6)),K187,IF(AND(L187="Pago",OR(E187='PC Receitas'!$P$7,E187='PC Receitas'!$P$8,E187='PC Receitas'!$P$9,E187='PC Receitas'!$P$10,E187='PC Receitas'!$P$11,E187='PC Receitas'!$P$12,E187='PC Receitas'!$P$13,E187='PC Receitas'!$P$14)),-K187,0))</f>
        <v>-49210.899999999972</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t="s">
        <v>446</v>
      </c>
      <c r="M188" s="44"/>
      <c r="N188" s="41">
        <f>N187+IF(AND(L188="Pago",OR(E188='PC Receitas'!$P$4,E188='PC Receitas'!$P$5,E188='PC Receitas'!$P$6)),K188,IF(AND(L188="Pago",OR(E188='PC Receitas'!$P$7,E188='PC Receitas'!$P$8,E188='PC Receitas'!$P$9,E188='PC Receitas'!$P$10,E188='PC Receitas'!$P$11,E188='PC Receitas'!$P$12,E188='PC Receitas'!$P$13,E188='PC Receitas'!$P$14)),-K188,0))</f>
        <v>-49210.899999999972</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t="s">
        <v>446</v>
      </c>
      <c r="M189" s="44"/>
      <c r="N189" s="41">
        <f>N188+IF(AND(L189="Pago",OR(E189='PC Receitas'!$P$4,E189='PC Receitas'!$P$5,E189='PC Receitas'!$P$6)),K189,IF(AND(L189="Pago",OR(E189='PC Receitas'!$P$7,E189='PC Receitas'!$P$8,E189='PC Receitas'!$P$9,E189='PC Receitas'!$P$10,E189='PC Receitas'!$P$11,E189='PC Receitas'!$P$12,E189='PC Receitas'!$P$13,E189='PC Receitas'!$P$14)),-K189,0))</f>
        <v>-49210.899999999972</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t="s">
        <v>446</v>
      </c>
      <c r="M190" s="44"/>
      <c r="N190" s="41">
        <f>N189+IF(AND(L190="Pago",OR(E190='PC Receitas'!$P$4,E190='PC Receitas'!$P$5,E190='PC Receitas'!$P$6)),K190,IF(AND(L190="Pago",OR(E190='PC Receitas'!$P$7,E190='PC Receitas'!$P$8,E190='PC Receitas'!$P$9,E190='PC Receitas'!$P$10,E190='PC Receitas'!$P$11,E190='PC Receitas'!$P$12,E190='PC Receitas'!$P$13,E190='PC Receitas'!$P$14)),-K190,0))</f>
        <v>-49210.899999999972</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t="s">
        <v>446</v>
      </c>
      <c r="M191" s="44"/>
      <c r="N191" s="41">
        <f>N190+IF(AND(L191="Pago",OR(E191='PC Receitas'!$P$4,E191='PC Receitas'!$P$5,E191='PC Receitas'!$P$6)),K191,IF(AND(L191="Pago",OR(E191='PC Receitas'!$P$7,E191='PC Receitas'!$P$8,E191='PC Receitas'!$P$9,E191='PC Receitas'!$P$10,E191='PC Receitas'!$P$11,E191='PC Receitas'!$P$12,E191='PC Receitas'!$P$13,E191='PC Receitas'!$P$14)),-K191,0))</f>
        <v>-49210.899999999972</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t="s">
        <v>446</v>
      </c>
      <c r="M192" s="44"/>
      <c r="N192" s="41">
        <f>N191+IF(AND(L192="Pago",OR(E192='PC Receitas'!$P$4,E192='PC Receitas'!$P$5,E192='PC Receitas'!$P$6)),K192,IF(AND(L192="Pago",OR(E192='PC Receitas'!$P$7,E192='PC Receitas'!$P$8,E192='PC Receitas'!$P$9,E192='PC Receitas'!$P$10,E192='PC Receitas'!$P$11,E192='PC Receitas'!$P$12,E192='PC Receitas'!$P$13,E192='PC Receitas'!$P$14)),-K192,0))</f>
        <v>-49210.899999999972</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t="s">
        <v>446</v>
      </c>
      <c r="M193" s="44"/>
      <c r="N193" s="41">
        <f>N192+IF(AND(L193="Pago",OR(E193='PC Receitas'!$P$4,E193='PC Receitas'!$P$5,E193='PC Receitas'!$P$6)),K193,IF(AND(L193="Pago",OR(E193='PC Receitas'!$P$7,E193='PC Receitas'!$P$8,E193='PC Receitas'!$P$9,E193='PC Receitas'!$P$10,E193='PC Receitas'!$P$11,E193='PC Receitas'!$P$12,E193='PC Receitas'!$P$13,E193='PC Receitas'!$P$14)),-K193,0))</f>
        <v>-49210.899999999972</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t="s">
        <v>653</v>
      </c>
      <c r="M194" s="44"/>
      <c r="N194" s="41">
        <f>N193+IF(AND(L194="Pago",OR(E194='PC Receitas'!$P$4,E194='PC Receitas'!$P$5,E194='PC Receitas'!$P$6)),K194,IF(AND(L194="Pago",OR(E194='PC Receitas'!$P$7,E194='PC Receitas'!$P$8,E194='PC Receitas'!$P$9,E194='PC Receitas'!$P$10,E194='PC Receitas'!$P$11,E194='PC Receitas'!$P$12,E194='PC Receitas'!$P$13,E194='PC Receitas'!$P$14)),-K194,0))</f>
        <v>-49210.899999999972</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t="s">
        <v>653</v>
      </c>
      <c r="M195" s="44"/>
      <c r="N195" s="41">
        <f>N194+IF(AND(L195="Pago",OR(E195='PC Receitas'!$P$4,E195='PC Receitas'!$P$5,E195='PC Receitas'!$P$6)),K195,IF(AND(L195="Pago",OR(E195='PC Receitas'!$P$7,E195='PC Receitas'!$P$8,E195='PC Receitas'!$P$9,E195='PC Receitas'!$P$10,E195='PC Receitas'!$P$11,E195='PC Receitas'!$P$12,E195='PC Receitas'!$P$13,E195='PC Receitas'!$P$14)),-K195,0))</f>
        <v>-49210.899999999972</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t="s">
        <v>653</v>
      </c>
      <c r="M196" s="44"/>
      <c r="N196" s="41">
        <f>N195+IF(AND(L196="Pago",OR(E196='PC Receitas'!$P$4,E196='PC Receitas'!$P$5,E196='PC Receitas'!$P$6)),K196,IF(AND(L196="Pago",OR(E196='PC Receitas'!$P$7,E196='PC Receitas'!$P$8,E196='PC Receitas'!$P$9,E196='PC Receitas'!$P$10,E196='PC Receitas'!$P$11,E196='PC Receitas'!$P$12,E196='PC Receitas'!$P$13,E196='PC Receitas'!$P$14)),-K196,0))</f>
        <v>-49210.899999999972</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t="s">
        <v>653</v>
      </c>
      <c r="M197" s="44"/>
      <c r="N197" s="41">
        <f>N196+IF(AND(L197="Pago",OR(E197='PC Receitas'!$P$4,E197='PC Receitas'!$P$5,E197='PC Receitas'!$P$6)),K197,IF(AND(L197="Pago",OR(E197='PC Receitas'!$P$7,E197='PC Receitas'!$P$8,E197='PC Receitas'!$P$9,E197='PC Receitas'!$P$10,E197='PC Receitas'!$P$11,E197='PC Receitas'!$P$12,E197='PC Receitas'!$P$13,E197='PC Receitas'!$P$14)),-K197,0))</f>
        <v>-49210.899999999972</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t="s">
        <v>653</v>
      </c>
      <c r="M198" s="44"/>
      <c r="N198" s="41">
        <f>N197+IF(AND(L198="Pago",OR(E198='PC Receitas'!$P$4,E198='PC Receitas'!$P$5,E198='PC Receitas'!$P$6)),K198,IF(AND(L198="Pago",OR(E198='PC Receitas'!$P$7,E198='PC Receitas'!$P$8,E198='PC Receitas'!$P$9,E198='PC Receitas'!$P$10,E198='PC Receitas'!$P$11,E198='PC Receitas'!$P$12,E198='PC Receitas'!$P$13,E198='PC Receitas'!$P$14)),-K198,0))</f>
        <v>-49210.899999999972</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t="s">
        <v>653</v>
      </c>
      <c r="M199" s="44"/>
      <c r="N199" s="41">
        <f>N198+IF(AND(L199="Pago",OR(E199='PC Receitas'!$P$4,E199='PC Receitas'!$P$5,E199='PC Receitas'!$P$6)),K199,IF(AND(L199="Pago",OR(E199='PC Receitas'!$P$7,E199='PC Receitas'!$P$8,E199='PC Receitas'!$P$9,E199='PC Receitas'!$P$10,E199='PC Receitas'!$P$11,E199='PC Receitas'!$P$12,E199='PC Receitas'!$P$13,E199='PC Receitas'!$P$14)),-K199,0))</f>
        <v>-49210.899999999972</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t="s">
        <v>653</v>
      </c>
      <c r="M200" s="44"/>
      <c r="N200" s="41">
        <f>N199+IF(AND(L200="Pago",OR(E200='PC Receitas'!$P$4,E200='PC Receitas'!$P$5,E200='PC Receitas'!$P$6)),K200,IF(AND(L200="Pago",OR(E200='PC Receitas'!$P$7,E200='PC Receitas'!$P$8,E200='PC Receitas'!$P$9,E200='PC Receitas'!$P$10,E200='PC Receitas'!$P$11,E200='PC Receitas'!$P$12,E200='PC Receitas'!$P$13,E200='PC Receitas'!$P$14)),-K200,0))</f>
        <v>-49210.899999999972</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t="s">
        <v>653</v>
      </c>
      <c r="M201" s="44"/>
      <c r="N201" s="41">
        <f>N200+IF(AND(L201="Pago",OR(E201='PC Receitas'!$P$4,E201='PC Receitas'!$P$5,E201='PC Receitas'!$P$6)),K201,IF(AND(L201="Pago",OR(E201='PC Receitas'!$P$7,E201='PC Receitas'!$P$8,E201='PC Receitas'!$P$9,E201='PC Receitas'!$P$10,E201='PC Receitas'!$P$11,E201='PC Receitas'!$P$12,E201='PC Receitas'!$P$13,E201='PC Receitas'!$P$14)),-K201,0))</f>
        <v>-49210.899999999972</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t="s">
        <v>653</v>
      </c>
      <c r="M202" s="44"/>
      <c r="N202" s="41">
        <f>N201+IF(AND(L202="Pago",OR(E202='PC Receitas'!$P$4,E202='PC Receitas'!$P$5,E202='PC Receitas'!$P$6)),K202,IF(AND(L202="Pago",OR(E202='PC Receitas'!$P$7,E202='PC Receitas'!$P$8,E202='PC Receitas'!$P$9,E202='PC Receitas'!$P$10,E202='PC Receitas'!$P$11,E202='PC Receitas'!$P$12,E202='PC Receitas'!$P$13,E202='PC Receitas'!$P$14)),-K202,0))</f>
        <v>-49210.899999999972</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t="s">
        <v>653</v>
      </c>
      <c r="M203" s="44"/>
      <c r="N203" s="41">
        <f>N202+IF(AND(L203="Pago",OR(E203='PC Receitas'!$P$4,E203='PC Receitas'!$P$5,E203='PC Receitas'!$P$6)),K203,IF(AND(L203="Pago",OR(E203='PC Receitas'!$P$7,E203='PC Receitas'!$P$8,E203='PC Receitas'!$P$9,E203='PC Receitas'!$P$10,E203='PC Receitas'!$P$11,E203='PC Receitas'!$P$12,E203='PC Receitas'!$P$13,E203='PC Receitas'!$P$14)),-K203,0))</f>
        <v>-49210.899999999972</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t="s">
        <v>653</v>
      </c>
      <c r="M204" s="44"/>
      <c r="N204" s="41">
        <f>N203+IF(AND(L204="Pago",OR(E204='PC Receitas'!$P$4,E204='PC Receitas'!$P$5,E204='PC Receitas'!$P$6)),K204,IF(AND(L204="Pago",OR(E204='PC Receitas'!$P$7,E204='PC Receitas'!$P$8,E204='PC Receitas'!$P$9,E204='PC Receitas'!$P$10,E204='PC Receitas'!$P$11,E204='PC Receitas'!$P$12,E204='PC Receitas'!$P$13,E204='PC Receitas'!$P$14)),-K204,0))</f>
        <v>-49210.899999999972</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t="s">
        <v>653</v>
      </c>
      <c r="M205" s="44"/>
      <c r="N205" s="41">
        <f>N204+IF(AND(L205="Pago",OR(E205='PC Receitas'!$P$4,E205='PC Receitas'!$P$5,E205='PC Receitas'!$P$6)),K205,IF(AND(L205="Pago",OR(E205='PC Receitas'!$P$7,E205='PC Receitas'!$P$8,E205='PC Receitas'!$P$9,E205='PC Receitas'!$P$10,E205='PC Receitas'!$P$11,E205='PC Receitas'!$P$12,E205='PC Receitas'!$P$13,E205='PC Receitas'!$P$14)),-K205,0))</f>
        <v>-49210.899999999972</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t="s">
        <v>446</v>
      </c>
      <c r="M206" s="44"/>
      <c r="N206" s="41">
        <f>N205+IF(AND(L206="Pago",OR(E206='PC Receitas'!$P$4,E206='PC Receitas'!$P$5,E206='PC Receitas'!$P$6)),K206,IF(AND(L206="Pago",OR(E206='PC Receitas'!$P$7,E206='PC Receitas'!$P$8,E206='PC Receitas'!$P$9,E206='PC Receitas'!$P$10,E206='PC Receitas'!$P$11,E206='PC Receitas'!$P$12,E206='PC Receitas'!$P$13,E206='PC Receitas'!$P$14)),-K206,0))</f>
        <v>-49210.899999999972</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t="s">
        <v>446</v>
      </c>
      <c r="M207" s="44"/>
      <c r="N207" s="41">
        <f>N206+IF(AND(L207="Pago",OR(E207='PC Receitas'!$P$4,E207='PC Receitas'!$P$5,E207='PC Receitas'!$P$6)),K207,IF(AND(L207="Pago",OR(E207='PC Receitas'!$P$7,E207='PC Receitas'!$P$8,E207='PC Receitas'!$P$9,E207='PC Receitas'!$P$10,E207='PC Receitas'!$P$11,E207='PC Receitas'!$P$12,E207='PC Receitas'!$P$13,E207='PC Receitas'!$P$14)),-K207,0))</f>
        <v>-49210.899999999972</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t="s">
        <v>446</v>
      </c>
      <c r="M208" s="44"/>
      <c r="N208" s="41">
        <f>N207+IF(AND(L208="Pago",OR(E208='PC Receitas'!$P$4,E208='PC Receitas'!$P$5,E208='PC Receitas'!$P$6)),K208,IF(AND(L208="Pago",OR(E208='PC Receitas'!$P$7,E208='PC Receitas'!$P$8,E208='PC Receitas'!$P$9,E208='PC Receitas'!$P$10,E208='PC Receitas'!$P$11,E208='PC Receitas'!$P$12,E208='PC Receitas'!$P$13,E208='PC Receitas'!$P$14)),-K208,0))</f>
        <v>-49210.899999999972</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t="s">
        <v>446</v>
      </c>
      <c r="M209" s="44"/>
      <c r="N209" s="41">
        <f>N208+IF(AND(L209="Pago",OR(E209='PC Receitas'!$P$4,E209='PC Receitas'!$P$5,E209='PC Receitas'!$P$6)),K209,IF(AND(L209="Pago",OR(E209='PC Receitas'!$P$7,E209='PC Receitas'!$P$8,E209='PC Receitas'!$P$9,E209='PC Receitas'!$P$10,E209='PC Receitas'!$P$11,E209='PC Receitas'!$P$12,E209='PC Receitas'!$P$13,E209='PC Receitas'!$P$14)),-K209,0))</f>
        <v>-49210.899999999972</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t="s">
        <v>446</v>
      </c>
      <c r="M210" s="44"/>
      <c r="N210" s="41">
        <f>N209+IF(AND(L210="Pago",OR(E210='PC Receitas'!$P$4,E210='PC Receitas'!$P$5,E210='PC Receitas'!$P$6)),K210,IF(AND(L210="Pago",OR(E210='PC Receitas'!$P$7,E210='PC Receitas'!$P$8,E210='PC Receitas'!$P$9,E210='PC Receitas'!$P$10,E210='PC Receitas'!$P$11,E210='PC Receitas'!$P$12,E210='PC Receitas'!$P$13,E210='PC Receitas'!$P$14)),-K210,0))</f>
        <v>-49210.899999999972</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t="s">
        <v>446</v>
      </c>
      <c r="M211" s="44"/>
      <c r="N211" s="41">
        <f>N210+IF(AND(L211="Pago",OR(E211='PC Receitas'!$P$4,E211='PC Receitas'!$P$5,E211='PC Receitas'!$P$6)),K211,IF(AND(L211="Pago",OR(E211='PC Receitas'!$P$7,E211='PC Receitas'!$P$8,E211='PC Receitas'!$P$9,E211='PC Receitas'!$P$10,E211='PC Receitas'!$P$11,E211='PC Receitas'!$P$12,E211='PC Receitas'!$P$13,E211='PC Receitas'!$P$14)),-K211,0))</f>
        <v>-49210.899999999972</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t="s">
        <v>653</v>
      </c>
      <c r="M212" s="44"/>
      <c r="N212" s="41">
        <f>N211+IF(AND(L212="Pago",OR(E212='PC Receitas'!$P$4,E212='PC Receitas'!$P$5,E212='PC Receitas'!$P$6)),K212,IF(AND(L212="Pago",OR(E212='PC Receitas'!$P$7,E212='PC Receitas'!$P$8,E212='PC Receitas'!$P$9,E212='PC Receitas'!$P$10,E212='PC Receitas'!$P$11,E212='PC Receitas'!$P$12,E212='PC Receitas'!$P$13,E212='PC Receitas'!$P$14)),-K212,0))</f>
        <v>-49210.899999999972</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t="s">
        <v>653</v>
      </c>
      <c r="M213" s="44"/>
      <c r="N213" s="41">
        <f>N212+IF(AND(L213="Pago",OR(E213='PC Receitas'!$P$4,E213='PC Receitas'!$P$5,E213='PC Receitas'!$P$6)),K213,IF(AND(L213="Pago",OR(E213='PC Receitas'!$P$7,E213='PC Receitas'!$P$8,E213='PC Receitas'!$P$9,E213='PC Receitas'!$P$10,E213='PC Receitas'!$P$11,E213='PC Receitas'!$P$12,E213='PC Receitas'!$P$13,E213='PC Receitas'!$P$14)),-K213,0))</f>
        <v>-49210.899999999972</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t="s">
        <v>653</v>
      </c>
      <c r="M214" s="44"/>
      <c r="N214" s="41">
        <f>N213+IF(AND(L214="Pago",OR(E214='PC Receitas'!$P$4,E214='PC Receitas'!$P$5,E214='PC Receitas'!$P$6)),K214,IF(AND(L214="Pago",OR(E214='PC Receitas'!$P$7,E214='PC Receitas'!$P$8,E214='PC Receitas'!$P$9,E214='PC Receitas'!$P$10,E214='PC Receitas'!$P$11,E214='PC Receitas'!$P$12,E214='PC Receitas'!$P$13,E214='PC Receitas'!$P$14)),-K214,0))</f>
        <v>-49210.899999999972</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t="s">
        <v>653</v>
      </c>
      <c r="M215" s="44"/>
      <c r="N215" s="41">
        <f>N214+IF(AND(L215="Pago",OR(E215='PC Receitas'!$P$4,E215='PC Receitas'!$P$5,E215='PC Receitas'!$P$6)),K215,IF(AND(L215="Pago",OR(E215='PC Receitas'!$P$7,E215='PC Receitas'!$P$8,E215='PC Receitas'!$P$9,E215='PC Receitas'!$P$10,E215='PC Receitas'!$P$11,E215='PC Receitas'!$P$12,E215='PC Receitas'!$P$13,E215='PC Receitas'!$P$14)),-K215,0))</f>
        <v>-49210.899999999972</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t="s">
        <v>653</v>
      </c>
      <c r="M216" s="44"/>
      <c r="N216" s="41">
        <f>N215+IF(AND(L216="Pago",OR(E216='PC Receitas'!$P$4,E216='PC Receitas'!$P$5,E216='PC Receitas'!$P$6)),K216,IF(AND(L216="Pago",OR(E216='PC Receitas'!$P$7,E216='PC Receitas'!$P$8,E216='PC Receitas'!$P$9,E216='PC Receitas'!$P$10,E216='PC Receitas'!$P$11,E216='PC Receitas'!$P$12,E216='PC Receitas'!$P$13,E216='PC Receitas'!$P$14)),-K216,0))</f>
        <v>-49210.899999999972</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t="s">
        <v>653</v>
      </c>
      <c r="M217" s="44"/>
      <c r="N217" s="41">
        <f>N216+IF(AND(L217="Pago",OR(E217='PC Receitas'!$P$4,E217='PC Receitas'!$P$5,E217='PC Receitas'!$P$6)),K217,IF(AND(L217="Pago",OR(E217='PC Receitas'!$P$7,E217='PC Receitas'!$P$8,E217='PC Receitas'!$P$9,E217='PC Receitas'!$P$10,E217='PC Receitas'!$P$11,E217='PC Receitas'!$P$12,E217='PC Receitas'!$P$13,E217='PC Receitas'!$P$14)),-K217,0))</f>
        <v>-49210.899999999972</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t="s">
        <v>653</v>
      </c>
      <c r="M218" s="44"/>
      <c r="N218" s="41">
        <f>N217+IF(AND(L218="Pago",OR(E218='PC Receitas'!$P$4,E218='PC Receitas'!$P$5,E218='PC Receitas'!$P$6)),K218,IF(AND(L218="Pago",OR(E218='PC Receitas'!$P$7,E218='PC Receitas'!$P$8,E218='PC Receitas'!$P$9,E218='PC Receitas'!$P$10,E218='PC Receitas'!$P$11,E218='PC Receitas'!$P$12,E218='PC Receitas'!$P$13,E218='PC Receitas'!$P$14)),-K218,0))</f>
        <v>-49210.899999999972</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t="s">
        <v>653</v>
      </c>
      <c r="M219" s="44"/>
      <c r="N219" s="41">
        <f>N218+IF(AND(L219="Pago",OR(E219='PC Receitas'!$P$4,E219='PC Receitas'!$P$5,E219='PC Receitas'!$P$6)),K219,IF(AND(L219="Pago",OR(E219='PC Receitas'!$P$7,E219='PC Receitas'!$P$8,E219='PC Receitas'!$P$9,E219='PC Receitas'!$P$10,E219='PC Receitas'!$P$11,E219='PC Receitas'!$P$12,E219='PC Receitas'!$P$13,E219='PC Receitas'!$P$14)),-K219,0))</f>
        <v>-49210.899999999972</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t="s">
        <v>653</v>
      </c>
      <c r="M220" s="44"/>
      <c r="N220" s="41">
        <f>N219+IF(AND(L220="Pago",OR(E220='PC Receitas'!$P$4,E220='PC Receitas'!$P$5,E220='PC Receitas'!$P$6)),K220,IF(AND(L220="Pago",OR(E220='PC Receitas'!$P$7,E220='PC Receitas'!$P$8,E220='PC Receitas'!$P$9,E220='PC Receitas'!$P$10,E220='PC Receitas'!$P$11,E220='PC Receitas'!$P$12,E220='PC Receitas'!$P$13,E220='PC Receitas'!$P$14)),-K220,0))</f>
        <v>-49210.899999999972</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t="s">
        <v>653</v>
      </c>
      <c r="M221" s="44"/>
      <c r="N221" s="41">
        <f>N220+IF(AND(L221="Pago",OR(E221='PC Receitas'!$P$4,E221='PC Receitas'!$P$5,E221='PC Receitas'!$P$6)),K221,IF(AND(L221="Pago",OR(E221='PC Receitas'!$P$7,E221='PC Receitas'!$P$8,E221='PC Receitas'!$P$9,E221='PC Receitas'!$P$10,E221='PC Receitas'!$P$11,E221='PC Receitas'!$P$12,E221='PC Receitas'!$P$13,E221='PC Receitas'!$P$14)),-K221,0))</f>
        <v>-49210.899999999972</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t="s">
        <v>653</v>
      </c>
      <c r="M222" s="44"/>
      <c r="N222" s="41">
        <f>N221+IF(AND(L222="Pago",OR(E222='PC Receitas'!$P$4,E222='PC Receitas'!$P$5,E222='PC Receitas'!$P$6)),K222,IF(AND(L222="Pago",OR(E222='PC Receitas'!$P$7,E222='PC Receitas'!$P$8,E222='PC Receitas'!$P$9,E222='PC Receitas'!$P$10,E222='PC Receitas'!$P$11,E222='PC Receitas'!$P$12,E222='PC Receitas'!$P$13,E222='PC Receitas'!$P$14)),-K222,0))</f>
        <v>-49210.899999999972</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t="s">
        <v>653</v>
      </c>
      <c r="M223" s="44"/>
      <c r="N223" s="41">
        <f>N222+IF(AND(L223="Pago",OR(E223='PC Receitas'!$P$4,E223='PC Receitas'!$P$5,E223='PC Receitas'!$P$6)),K223,IF(AND(L223="Pago",OR(E223='PC Receitas'!$P$7,E223='PC Receitas'!$P$8,E223='PC Receitas'!$P$9,E223='PC Receitas'!$P$10,E223='PC Receitas'!$P$11,E223='PC Receitas'!$P$12,E223='PC Receitas'!$P$13,E223='PC Receitas'!$P$14)),-K223,0))</f>
        <v>-49210.899999999972</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t="s">
        <v>446</v>
      </c>
      <c r="M224" s="44"/>
      <c r="N224" s="41">
        <f>N223+IF(AND(L224="Pago",OR(E224='PC Receitas'!$P$4,E224='PC Receitas'!$P$5,E224='PC Receitas'!$P$6)),K224,IF(AND(L224="Pago",OR(E224='PC Receitas'!$P$7,E224='PC Receitas'!$P$8,E224='PC Receitas'!$P$9,E224='PC Receitas'!$P$10,E224='PC Receitas'!$P$11,E224='PC Receitas'!$P$12,E224='PC Receitas'!$P$13,E224='PC Receitas'!$P$14)),-K224,0))</f>
        <v>-49210.899999999972</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t="s">
        <v>653</v>
      </c>
      <c r="M225" s="44"/>
      <c r="N225" s="41">
        <f>N224+IF(AND(L225="Pago",OR(E225='PC Receitas'!$P$4,E225='PC Receitas'!$P$5,E225='PC Receitas'!$P$6)),K225,IF(AND(L225="Pago",OR(E225='PC Receitas'!$P$7,E225='PC Receitas'!$P$8,E225='PC Receitas'!$P$9,E225='PC Receitas'!$P$10,E225='PC Receitas'!$P$11,E225='PC Receitas'!$P$12,E225='PC Receitas'!$P$13,E225='PC Receitas'!$P$14)),-K225,0))</f>
        <v>-49210.899999999972</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t="s">
        <v>653</v>
      </c>
      <c r="M226" s="44"/>
      <c r="N226" s="41">
        <f>N225+IF(AND(L226="Pago",OR(E226='PC Receitas'!$P$4,E226='PC Receitas'!$P$5,E226='PC Receitas'!$P$6)),K226,IF(AND(L226="Pago",OR(E226='PC Receitas'!$P$7,E226='PC Receitas'!$P$8,E226='PC Receitas'!$P$9,E226='PC Receitas'!$P$10,E226='PC Receitas'!$P$11,E226='PC Receitas'!$P$12,E226='PC Receitas'!$P$13,E226='PC Receitas'!$P$14)),-K226,0))</f>
        <v>-49210.899999999972</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t="s">
        <v>653</v>
      </c>
      <c r="M227" s="44"/>
      <c r="N227" s="41">
        <f>N226+IF(AND(L227="Pago",OR(E227='PC Receitas'!$P$4,E227='PC Receitas'!$P$5,E227='PC Receitas'!$P$6)),K227,IF(AND(L227="Pago",OR(E227='PC Receitas'!$P$7,E227='PC Receitas'!$P$8,E227='PC Receitas'!$P$9,E227='PC Receitas'!$P$10,E227='PC Receitas'!$P$11,E227='PC Receitas'!$P$12,E227='PC Receitas'!$P$13,E227='PC Receitas'!$P$14)),-K227,0))</f>
        <v>-49210.899999999972</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t="s">
        <v>653</v>
      </c>
      <c r="M228" s="44"/>
      <c r="N228" s="41">
        <f>N227+IF(AND(L228="Pago",OR(E228='PC Receitas'!$P$4,E228='PC Receitas'!$P$5,E228='PC Receitas'!$P$6)),K228,IF(AND(L228="Pago",OR(E228='PC Receitas'!$P$7,E228='PC Receitas'!$P$8,E228='PC Receitas'!$P$9,E228='PC Receitas'!$P$10,E228='PC Receitas'!$P$11,E228='PC Receitas'!$P$12,E228='PC Receitas'!$P$13,E228='PC Receitas'!$P$14)),-K228,0))</f>
        <v>-49210.899999999972</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t="s">
        <v>653</v>
      </c>
      <c r="M229" s="44"/>
      <c r="N229" s="41">
        <f>N228+IF(AND(L229="Pago",OR(E229='PC Receitas'!$P$4,E229='PC Receitas'!$P$5,E229='PC Receitas'!$P$6)),K229,IF(AND(L229="Pago",OR(E229='PC Receitas'!$P$7,E229='PC Receitas'!$P$8,E229='PC Receitas'!$P$9,E229='PC Receitas'!$P$10,E229='PC Receitas'!$P$11,E229='PC Receitas'!$P$12,E229='PC Receitas'!$P$13,E229='PC Receitas'!$P$14)),-K229,0))</f>
        <v>-49210.899999999972</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t="s">
        <v>446</v>
      </c>
      <c r="M230" s="44"/>
      <c r="N230" s="41">
        <f>N229+IF(AND(L230="Pago",OR(E230='PC Receitas'!$P$4,E230='PC Receitas'!$P$5,E230='PC Receitas'!$P$6)),K230,IF(AND(L230="Pago",OR(E230='PC Receitas'!$P$7,E230='PC Receitas'!$P$8,E230='PC Receitas'!$P$9,E230='PC Receitas'!$P$10,E230='PC Receitas'!$P$11,E230='PC Receitas'!$P$12,E230='PC Receitas'!$P$13,E230='PC Receitas'!$P$14)),-K230,0))</f>
        <v>-49210.899999999972</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t="s">
        <v>446</v>
      </c>
      <c r="M231" s="44"/>
      <c r="N231" s="41">
        <f>N230+IF(AND(L231="Pago",OR(E231='PC Receitas'!$P$4,E231='PC Receitas'!$P$5,E231='PC Receitas'!$P$6)),K231,IF(AND(L231="Pago",OR(E231='PC Receitas'!$P$7,E231='PC Receitas'!$P$8,E231='PC Receitas'!$P$9,E231='PC Receitas'!$P$10,E231='PC Receitas'!$P$11,E231='PC Receitas'!$P$12,E231='PC Receitas'!$P$13,E231='PC Receitas'!$P$14)),-K231,0))</f>
        <v>-49210.899999999972</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t="s">
        <v>446</v>
      </c>
      <c r="M232" s="44"/>
      <c r="N232" s="41">
        <f>N231+IF(AND(L232="Pago",OR(E232='PC Receitas'!$P$4,E232='PC Receitas'!$P$5,E232='PC Receitas'!$P$6)),K232,IF(AND(L232="Pago",OR(E232='PC Receitas'!$P$7,E232='PC Receitas'!$P$8,E232='PC Receitas'!$P$9,E232='PC Receitas'!$P$10,E232='PC Receitas'!$P$11,E232='PC Receitas'!$P$12,E232='PC Receitas'!$P$13,E232='PC Receitas'!$P$14)),-K232,0))</f>
        <v>-49210.899999999972</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t="s">
        <v>446</v>
      </c>
      <c r="M233" s="44"/>
      <c r="N233" s="41">
        <f>N232+IF(AND(L233="Pago",OR(E233='PC Receitas'!$P$4,E233='PC Receitas'!$P$5,E233='PC Receitas'!$P$6)),K233,IF(AND(L233="Pago",OR(E233='PC Receitas'!$P$7,E233='PC Receitas'!$P$8,E233='PC Receitas'!$P$9,E233='PC Receitas'!$P$10,E233='PC Receitas'!$P$11,E233='PC Receitas'!$P$12,E233='PC Receitas'!$P$13,E233='PC Receitas'!$P$14)),-K233,0))</f>
        <v>-49210.899999999972</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t="s">
        <v>446</v>
      </c>
      <c r="M234" s="44"/>
      <c r="N234" s="41">
        <f>N233+IF(AND(L234="Pago",OR(E234='PC Receitas'!$P$4,E234='PC Receitas'!$P$5,E234='PC Receitas'!$P$6)),K234,IF(AND(L234="Pago",OR(E234='PC Receitas'!$P$7,E234='PC Receitas'!$P$8,E234='PC Receitas'!$P$9,E234='PC Receitas'!$P$10,E234='PC Receitas'!$P$11,E234='PC Receitas'!$P$12,E234='PC Receitas'!$P$13,E234='PC Receitas'!$P$14)),-K234,0))</f>
        <v>-49210.899999999972</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t="s">
        <v>446</v>
      </c>
      <c r="M235" s="44"/>
      <c r="N235" s="41">
        <f>N234+IF(AND(L235="Pago",OR(E235='PC Receitas'!$P$4,E235='PC Receitas'!$P$5,E235='PC Receitas'!$P$6)),K235,IF(AND(L235="Pago",OR(E235='PC Receitas'!$P$7,E235='PC Receitas'!$P$8,E235='PC Receitas'!$P$9,E235='PC Receitas'!$P$10,E235='PC Receitas'!$P$11,E235='PC Receitas'!$P$12,E235='PC Receitas'!$P$13,E235='PC Receitas'!$P$14)),-K235,0))</f>
        <v>-49210.899999999972</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t="s">
        <v>446</v>
      </c>
      <c r="M236" s="44"/>
      <c r="N236" s="41">
        <f>N235+IF(AND(L236="Pago",OR(E236='PC Receitas'!$P$4,E236='PC Receitas'!$P$5,E236='PC Receitas'!$P$6)),K236,IF(AND(L236="Pago",OR(E236='PC Receitas'!$P$7,E236='PC Receitas'!$P$8,E236='PC Receitas'!$P$9,E236='PC Receitas'!$P$10,E236='PC Receitas'!$P$11,E236='PC Receitas'!$P$12,E236='PC Receitas'!$P$13,E236='PC Receitas'!$P$14)),-K236,0))</f>
        <v>-49210.899999999972</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t="s">
        <v>446</v>
      </c>
      <c r="M237" s="44"/>
      <c r="N237" s="41">
        <f>N236+IF(AND(L237="Pago",OR(E237='PC Receitas'!$P$4,E237='PC Receitas'!$P$5,E237='PC Receitas'!$P$6)),K237,IF(AND(L237="Pago",OR(E237='PC Receitas'!$P$7,E237='PC Receitas'!$P$8,E237='PC Receitas'!$P$9,E237='PC Receitas'!$P$10,E237='PC Receitas'!$P$11,E237='PC Receitas'!$P$12,E237='PC Receitas'!$P$13,E237='PC Receitas'!$P$14)),-K237,0))</f>
        <v>-49210.899999999972</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t="s">
        <v>446</v>
      </c>
      <c r="M238" s="44"/>
      <c r="N238" s="41">
        <f>N237+IF(AND(L238="Pago",OR(E238='PC Receitas'!$P$4,E238='PC Receitas'!$P$5,E238='PC Receitas'!$P$6)),K238,IF(AND(L238="Pago",OR(E238='PC Receitas'!$P$7,E238='PC Receitas'!$P$8,E238='PC Receitas'!$P$9,E238='PC Receitas'!$P$10,E238='PC Receitas'!$P$11,E238='PC Receitas'!$P$12,E238='PC Receitas'!$P$13,E238='PC Receitas'!$P$14)),-K238,0))</f>
        <v>-49210.899999999972</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t="s">
        <v>446</v>
      </c>
      <c r="M239" s="44"/>
      <c r="N239" s="41">
        <f>N238+IF(AND(L239="Pago",OR(E239='PC Receitas'!$P$4,E239='PC Receitas'!$P$5,E239='PC Receitas'!$P$6)),K239,IF(AND(L239="Pago",OR(E239='PC Receitas'!$P$7,E239='PC Receitas'!$P$8,E239='PC Receitas'!$P$9,E239='PC Receitas'!$P$10,E239='PC Receitas'!$P$11,E239='PC Receitas'!$P$12,E239='PC Receitas'!$P$13,E239='PC Receitas'!$P$14)),-K239,0))</f>
        <v>-49210.899999999972</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t="s">
        <v>446</v>
      </c>
      <c r="M240" s="44"/>
      <c r="N240" s="41">
        <f>N239+IF(AND(L240="Pago",OR(E240='PC Receitas'!$P$4,E240='PC Receitas'!$P$5,E240='PC Receitas'!$P$6)),K240,IF(AND(L240="Pago",OR(E240='PC Receitas'!$P$7,E240='PC Receitas'!$P$8,E240='PC Receitas'!$P$9,E240='PC Receitas'!$P$10,E240='PC Receitas'!$P$11,E240='PC Receitas'!$P$12,E240='PC Receitas'!$P$13,E240='PC Receitas'!$P$14)),-K240,0))</f>
        <v>-49210.899999999972</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t="s">
        <v>653</v>
      </c>
      <c r="M241" s="44"/>
      <c r="N241" s="41">
        <f>N240+IF(AND(L241="Pago",OR(E241='PC Receitas'!$P$4,E241='PC Receitas'!$P$5,E241='PC Receitas'!$P$6)),K241,IF(AND(L241="Pago",OR(E241='PC Receitas'!$P$7,E241='PC Receitas'!$P$8,E241='PC Receitas'!$P$9,E241='PC Receitas'!$P$10,E241='PC Receitas'!$P$11,E241='PC Receitas'!$P$12,E241='PC Receitas'!$P$13,E241='PC Receitas'!$P$14)),-K241,0))</f>
        <v>-49210.899999999972</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t="s">
        <v>653</v>
      </c>
      <c r="M242" s="44"/>
      <c r="N242" s="41">
        <f>N241+IF(AND(L242="Pago",OR(E242='PC Receitas'!$P$4,E242='PC Receitas'!$P$5,E242='PC Receitas'!$P$6)),K242,IF(AND(L242="Pago",OR(E242='PC Receitas'!$P$7,E242='PC Receitas'!$P$8,E242='PC Receitas'!$P$9,E242='PC Receitas'!$P$10,E242='PC Receitas'!$P$11,E242='PC Receitas'!$P$12,E242='PC Receitas'!$P$13,E242='PC Receitas'!$P$14)),-K242,0))</f>
        <v>-49210.899999999972</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t="s">
        <v>653</v>
      </c>
      <c r="M243" s="44"/>
      <c r="N243" s="41">
        <f>N242+IF(AND(L243="Pago",OR(E243='PC Receitas'!$P$4,E243='PC Receitas'!$P$5,E243='PC Receitas'!$P$6)),K243,IF(AND(L243="Pago",OR(E243='PC Receitas'!$P$7,E243='PC Receitas'!$P$8,E243='PC Receitas'!$P$9,E243='PC Receitas'!$P$10,E243='PC Receitas'!$P$11,E243='PC Receitas'!$P$12,E243='PC Receitas'!$P$13,E243='PC Receitas'!$P$14)),-K243,0))</f>
        <v>-49210.899999999972</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t="s">
        <v>653</v>
      </c>
      <c r="M244" s="44"/>
      <c r="N244" s="41">
        <f>N243+IF(AND(L244="Pago",OR(E244='PC Receitas'!$P$4,E244='PC Receitas'!$P$5,E244='PC Receitas'!$P$6)),K244,IF(AND(L244="Pago",OR(E244='PC Receitas'!$P$7,E244='PC Receitas'!$P$8,E244='PC Receitas'!$P$9,E244='PC Receitas'!$P$10,E244='PC Receitas'!$P$11,E244='PC Receitas'!$P$12,E244='PC Receitas'!$P$13,E244='PC Receitas'!$P$14)),-K244,0))</f>
        <v>-49210.899999999972</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t="s">
        <v>653</v>
      </c>
      <c r="M245" s="44"/>
      <c r="N245" s="41">
        <f>N244+IF(AND(L245="Pago",OR(E245='PC Receitas'!$P$4,E245='PC Receitas'!$P$5,E245='PC Receitas'!$P$6)),K245,IF(AND(L245="Pago",OR(E245='PC Receitas'!$P$7,E245='PC Receitas'!$P$8,E245='PC Receitas'!$P$9,E245='PC Receitas'!$P$10,E245='PC Receitas'!$P$11,E245='PC Receitas'!$P$12,E245='PC Receitas'!$P$13,E245='PC Receitas'!$P$14)),-K245,0))</f>
        <v>-49210.899999999972</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t="s">
        <v>653</v>
      </c>
      <c r="M246" s="44"/>
      <c r="N246" s="41">
        <f>N245+IF(AND(L246="Pago",OR(E246='PC Receitas'!$P$4,E246='PC Receitas'!$P$5,E246='PC Receitas'!$P$6)),K246,IF(AND(L246="Pago",OR(E246='PC Receitas'!$P$7,E246='PC Receitas'!$P$8,E246='PC Receitas'!$P$9,E246='PC Receitas'!$P$10,E246='PC Receitas'!$P$11,E246='PC Receitas'!$P$12,E246='PC Receitas'!$P$13,E246='PC Receitas'!$P$14)),-K246,0))</f>
        <v>-49210.899999999972</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t="s">
        <v>446</v>
      </c>
      <c r="M247" s="44"/>
      <c r="N247" s="41">
        <f>N246+IF(AND(L247="Pago",OR(E247='PC Receitas'!$P$4,E247='PC Receitas'!$P$5,E247='PC Receitas'!$P$6)),K247,IF(AND(L247="Pago",OR(E247='PC Receitas'!$P$7,E247='PC Receitas'!$P$8,E247='PC Receitas'!$P$9,E247='PC Receitas'!$P$10,E247='PC Receitas'!$P$11,E247='PC Receitas'!$P$12,E247='PC Receitas'!$P$13,E247='PC Receitas'!$P$14)),-K247,0))</f>
        <v>-49210.899999999972</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t="s">
        <v>446</v>
      </c>
      <c r="M248" s="44"/>
      <c r="N248" s="41">
        <f>N247+IF(AND(L248="Pago",OR(E248='PC Receitas'!$P$4,E248='PC Receitas'!$P$5,E248='PC Receitas'!$P$6)),K248,IF(AND(L248="Pago",OR(E248='PC Receitas'!$P$7,E248='PC Receitas'!$P$8,E248='PC Receitas'!$P$9,E248='PC Receitas'!$P$10,E248='PC Receitas'!$P$11,E248='PC Receitas'!$P$12,E248='PC Receitas'!$P$13,E248='PC Receitas'!$P$14)),-K248,0))</f>
        <v>-49210.899999999972</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t="s">
        <v>446</v>
      </c>
      <c r="M249" s="44"/>
      <c r="N249" s="41">
        <f>N248+IF(AND(L249="Pago",OR(E249='PC Receitas'!$P$4,E249='PC Receitas'!$P$5,E249='PC Receitas'!$P$6)),K249,IF(AND(L249="Pago",OR(E249='PC Receitas'!$P$7,E249='PC Receitas'!$P$8,E249='PC Receitas'!$P$9,E249='PC Receitas'!$P$10,E249='PC Receitas'!$P$11,E249='PC Receitas'!$P$12,E249='PC Receitas'!$P$13,E249='PC Receitas'!$P$14)),-K249,0))</f>
        <v>-49210.899999999972</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t="s">
        <v>446</v>
      </c>
      <c r="M250" s="44"/>
      <c r="N250" s="41">
        <f>N249+IF(AND(L250="Pago",OR(E250='PC Receitas'!$P$4,E250='PC Receitas'!$P$5,E250='PC Receitas'!$P$6)),K250,IF(AND(L250="Pago",OR(E250='PC Receitas'!$P$7,E250='PC Receitas'!$P$8,E250='PC Receitas'!$P$9,E250='PC Receitas'!$P$10,E250='PC Receitas'!$P$11,E250='PC Receitas'!$P$12,E250='PC Receitas'!$P$13,E250='PC Receitas'!$P$14)),-K250,0))</f>
        <v>-49210.899999999972</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t="s">
        <v>446</v>
      </c>
      <c r="M251" s="44"/>
      <c r="N251" s="41">
        <f>N250+IF(AND(L251="Pago",OR(E251='PC Receitas'!$P$4,E251='PC Receitas'!$P$5,E251='PC Receitas'!$P$6)),K251,IF(AND(L251="Pago",OR(E251='PC Receitas'!$P$7,E251='PC Receitas'!$P$8,E251='PC Receitas'!$P$9,E251='PC Receitas'!$P$10,E251='PC Receitas'!$P$11,E251='PC Receitas'!$P$12,E251='PC Receitas'!$P$13,E251='PC Receitas'!$P$14)),-K251,0))</f>
        <v>-49210.899999999972</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t="s">
        <v>446</v>
      </c>
      <c r="M252" s="44"/>
      <c r="N252" s="41">
        <f>N251+IF(AND(L252="Pago",OR(E252='PC Receitas'!$P$4,E252='PC Receitas'!$P$5,E252='PC Receitas'!$P$6)),K252,IF(AND(L252="Pago",OR(E252='PC Receitas'!$P$7,E252='PC Receitas'!$P$8,E252='PC Receitas'!$P$9,E252='PC Receitas'!$P$10,E252='PC Receitas'!$P$11,E252='PC Receitas'!$P$12,E252='PC Receitas'!$P$13,E252='PC Receitas'!$P$14)),-K252,0))</f>
        <v>-49210.899999999972</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t="s">
        <v>446</v>
      </c>
      <c r="M253" s="44"/>
      <c r="N253" s="41">
        <f>N252+IF(AND(L253="Pago",OR(E253='PC Receitas'!$P$4,E253='PC Receitas'!$P$5,E253='PC Receitas'!$P$6)),K253,IF(AND(L253="Pago",OR(E253='PC Receitas'!$P$7,E253='PC Receitas'!$P$8,E253='PC Receitas'!$P$9,E253='PC Receitas'!$P$10,E253='PC Receitas'!$P$11,E253='PC Receitas'!$P$12,E253='PC Receitas'!$P$13,E253='PC Receitas'!$P$14)),-K253,0))</f>
        <v>-49210.899999999972</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t="s">
        <v>446</v>
      </c>
      <c r="M254" s="44"/>
      <c r="N254" s="41">
        <f>N253+IF(AND(L254="Pago",OR(E254='PC Receitas'!$P$4,E254='PC Receitas'!$P$5,E254='PC Receitas'!$P$6)),K254,IF(AND(L254="Pago",OR(E254='PC Receitas'!$P$7,E254='PC Receitas'!$P$8,E254='PC Receitas'!$P$9,E254='PC Receitas'!$P$10,E254='PC Receitas'!$P$11,E254='PC Receitas'!$P$12,E254='PC Receitas'!$P$13,E254='PC Receitas'!$P$14)),-K254,0))</f>
        <v>-49210.899999999972</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t="s">
        <v>446</v>
      </c>
      <c r="M255" s="44"/>
      <c r="N255" s="41">
        <f>N254+IF(AND(L255="Pago",OR(E255='PC Receitas'!$P$4,E255='PC Receitas'!$P$5,E255='PC Receitas'!$P$6)),K255,IF(AND(L255="Pago",OR(E255='PC Receitas'!$P$7,E255='PC Receitas'!$P$8,E255='PC Receitas'!$P$9,E255='PC Receitas'!$P$10,E255='PC Receitas'!$P$11,E255='PC Receitas'!$P$12,E255='PC Receitas'!$P$13,E255='PC Receitas'!$P$14)),-K255,0))</f>
        <v>-49210.899999999972</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t="s">
        <v>446</v>
      </c>
      <c r="M256" s="44"/>
      <c r="N256" s="41">
        <f>N255+IF(AND(L256="Pago",OR(E256='PC Receitas'!$P$4,E256='PC Receitas'!$P$5,E256='PC Receitas'!$P$6)),K256,IF(AND(L256="Pago",OR(E256='PC Receitas'!$P$7,E256='PC Receitas'!$P$8,E256='PC Receitas'!$P$9,E256='PC Receitas'!$P$10,E256='PC Receitas'!$P$11,E256='PC Receitas'!$P$12,E256='PC Receitas'!$P$13,E256='PC Receitas'!$P$14)),-K256,0))</f>
        <v>-49210.899999999972</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t="s">
        <v>446</v>
      </c>
      <c r="M257" s="44"/>
      <c r="N257" s="41">
        <f>N256+IF(AND(L257="Pago",OR(E257='PC Receitas'!$P$4,E257='PC Receitas'!$P$5,E257='PC Receitas'!$P$6)),K257,IF(AND(L257="Pago",OR(E257='PC Receitas'!$P$7,E257='PC Receitas'!$P$8,E257='PC Receitas'!$P$9,E257='PC Receitas'!$P$10,E257='PC Receitas'!$P$11,E257='PC Receitas'!$P$12,E257='PC Receitas'!$P$13,E257='PC Receitas'!$P$14)),-K257,0))</f>
        <v>-49210.899999999972</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t="s">
        <v>446</v>
      </c>
      <c r="M258" s="44"/>
      <c r="N258" s="41">
        <f>N257+IF(AND(L258="Pago",OR(E258='PC Receitas'!$P$4,E258='PC Receitas'!$P$5,E258='PC Receitas'!$P$6)),K258,IF(AND(L258="Pago",OR(E258='PC Receitas'!$P$7,E258='PC Receitas'!$P$8,E258='PC Receitas'!$P$9,E258='PC Receitas'!$P$10,E258='PC Receitas'!$P$11,E258='PC Receitas'!$P$12,E258='PC Receitas'!$P$13,E258='PC Receitas'!$P$14)),-K258,0))</f>
        <v>-49210.899999999972</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t="s">
        <v>446</v>
      </c>
      <c r="M259" s="44"/>
      <c r="N259" s="41">
        <f>N258+IF(AND(L259="Pago",OR(E259='PC Receitas'!$P$4,E259='PC Receitas'!$P$5,E259='PC Receitas'!$P$6)),K259,IF(AND(L259="Pago",OR(E259='PC Receitas'!$P$7,E259='PC Receitas'!$P$8,E259='PC Receitas'!$P$9,E259='PC Receitas'!$P$10,E259='PC Receitas'!$P$11,E259='PC Receitas'!$P$12,E259='PC Receitas'!$P$13,E259='PC Receitas'!$P$14)),-K259,0))</f>
        <v>-49210.899999999972</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t="s">
        <v>446</v>
      </c>
      <c r="M260" s="44"/>
      <c r="N260" s="41">
        <f>N259+IF(AND(L260="Pago",OR(E260='PC Receitas'!$P$4,E260='PC Receitas'!$P$5,E260='PC Receitas'!$P$6)),K260,IF(AND(L260="Pago",OR(E260='PC Receitas'!$P$7,E260='PC Receitas'!$P$8,E260='PC Receitas'!$P$9,E260='PC Receitas'!$P$10,E260='PC Receitas'!$P$11,E260='PC Receitas'!$P$12,E260='PC Receitas'!$P$13,E260='PC Receitas'!$P$14)),-K260,0))</f>
        <v>-49210.899999999972</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t="s">
        <v>446</v>
      </c>
      <c r="M261" s="44"/>
      <c r="N261" s="41">
        <f>N260+IF(AND(L261="Pago",OR(E261='PC Receitas'!$P$4,E261='PC Receitas'!$P$5,E261='PC Receitas'!$P$6)),K261,IF(AND(L261="Pago",OR(E261='PC Receitas'!$P$7,E261='PC Receitas'!$P$8,E261='PC Receitas'!$P$9,E261='PC Receitas'!$P$10,E261='PC Receitas'!$P$11,E261='PC Receitas'!$P$12,E261='PC Receitas'!$P$13,E261='PC Receitas'!$P$14)),-K261,0))</f>
        <v>-49210.899999999972</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t="s">
        <v>446</v>
      </c>
      <c r="M262" s="44"/>
      <c r="N262" s="41">
        <f>N261+IF(AND(L262="Pago",OR(E262='PC Receitas'!$P$4,E262='PC Receitas'!$P$5,E262='PC Receitas'!$P$6)),K262,IF(AND(L262="Pago",OR(E262='PC Receitas'!$P$7,E262='PC Receitas'!$P$8,E262='PC Receitas'!$P$9,E262='PC Receitas'!$P$10,E262='PC Receitas'!$P$11,E262='PC Receitas'!$P$12,E262='PC Receitas'!$P$13,E262='PC Receitas'!$P$14)),-K262,0))</f>
        <v>-49210.899999999972</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t="s">
        <v>446</v>
      </c>
      <c r="M263" s="44"/>
      <c r="N263" s="41">
        <f>N262+IF(AND(L263="Pago",OR(E263='PC Receitas'!$P$4,E263='PC Receitas'!$P$5,E263='PC Receitas'!$P$6)),K263,IF(AND(L263="Pago",OR(E263='PC Receitas'!$P$7,E263='PC Receitas'!$P$8,E263='PC Receitas'!$P$9,E263='PC Receitas'!$P$10,E263='PC Receitas'!$P$11,E263='PC Receitas'!$P$12,E263='PC Receitas'!$P$13,E263='PC Receitas'!$P$14)),-K263,0))</f>
        <v>-49210.899999999972</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t="s">
        <v>446</v>
      </c>
      <c r="M264" s="44"/>
      <c r="N264" s="41">
        <f>N263+IF(AND(L264="Pago",OR(E264='PC Receitas'!$P$4,E264='PC Receitas'!$P$5,E264='PC Receitas'!$P$6)),K264,IF(AND(L264="Pago",OR(E264='PC Receitas'!$P$7,E264='PC Receitas'!$P$8,E264='PC Receitas'!$P$9,E264='PC Receitas'!$P$10,E264='PC Receitas'!$P$11,E264='PC Receitas'!$P$12,E264='PC Receitas'!$P$13,E264='PC Receitas'!$P$14)),-K264,0))</f>
        <v>-49210.899999999972</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t="s">
        <v>446</v>
      </c>
      <c r="M265" s="44"/>
      <c r="N265" s="41">
        <f>N264+IF(AND(L265="Pago",OR(E265='PC Receitas'!$P$4,E265='PC Receitas'!$P$5,E265='PC Receitas'!$P$6)),K265,IF(AND(L265="Pago",OR(E265='PC Receitas'!$P$7,E265='PC Receitas'!$P$8,E265='PC Receitas'!$P$9,E265='PC Receitas'!$P$10,E265='PC Receitas'!$P$11,E265='PC Receitas'!$P$12,E265='PC Receitas'!$P$13,E265='PC Receitas'!$P$14)),-K265,0))</f>
        <v>-49210.899999999972</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t="s">
        <v>446</v>
      </c>
      <c r="M266" s="44"/>
      <c r="N266" s="41">
        <f>N265+IF(AND(L266="Pago",OR(E266='PC Receitas'!$P$4,E266='PC Receitas'!$P$5,E266='PC Receitas'!$P$6)),K266,IF(AND(L266="Pago",OR(E266='PC Receitas'!$P$7,E266='PC Receitas'!$P$8,E266='PC Receitas'!$P$9,E266='PC Receitas'!$P$10,E266='PC Receitas'!$P$11,E266='PC Receitas'!$P$12,E266='PC Receitas'!$P$13,E266='PC Receitas'!$P$14)),-K266,0))</f>
        <v>-49210.899999999972</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t="s">
        <v>446</v>
      </c>
      <c r="M267" s="44"/>
      <c r="N267" s="41">
        <f>N266+IF(AND(L267="Pago",OR(E267='PC Receitas'!$P$4,E267='PC Receitas'!$P$5,E267='PC Receitas'!$P$6)),K267,IF(AND(L267="Pago",OR(E267='PC Receitas'!$P$7,E267='PC Receitas'!$P$8,E267='PC Receitas'!$P$9,E267='PC Receitas'!$P$10,E267='PC Receitas'!$P$11,E267='PC Receitas'!$P$12,E267='PC Receitas'!$P$13,E267='PC Receitas'!$P$14)),-K267,0))</f>
        <v>-49210.899999999972</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t="s">
        <v>446</v>
      </c>
      <c r="M268" s="44"/>
      <c r="N268" s="41">
        <f>N267+IF(AND(L268="Pago",OR(E268='PC Receitas'!$P$4,E268='PC Receitas'!$P$5,E268='PC Receitas'!$P$6)),K268,IF(AND(L268="Pago",OR(E268='PC Receitas'!$P$7,E268='PC Receitas'!$P$8,E268='PC Receitas'!$P$9,E268='PC Receitas'!$P$10,E268='PC Receitas'!$P$11,E268='PC Receitas'!$P$12,E268='PC Receitas'!$P$13,E268='PC Receitas'!$P$14)),-K268,0))</f>
        <v>-49210.899999999972</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t="s">
        <v>446</v>
      </c>
      <c r="M269" s="44"/>
      <c r="N269" s="41">
        <f>N268+IF(AND(L269="Pago",OR(E269='PC Receitas'!$P$4,E269='PC Receitas'!$P$5,E269='PC Receitas'!$P$6)),K269,IF(AND(L269="Pago",OR(E269='PC Receitas'!$P$7,E269='PC Receitas'!$P$8,E269='PC Receitas'!$P$9,E269='PC Receitas'!$P$10,E269='PC Receitas'!$P$11,E269='PC Receitas'!$P$12,E269='PC Receitas'!$P$13,E269='PC Receitas'!$P$14)),-K269,0))</f>
        <v>-49210.899999999972</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t="s">
        <v>446</v>
      </c>
      <c r="M270" s="44"/>
      <c r="N270" s="41">
        <f>N269+IF(AND(L270="Pago",OR(E270='PC Receitas'!$P$4,E270='PC Receitas'!$P$5,E270='PC Receitas'!$P$6)),K270,IF(AND(L270="Pago",OR(E270='PC Receitas'!$P$7,E270='PC Receitas'!$P$8,E270='PC Receitas'!$P$9,E270='PC Receitas'!$P$10,E270='PC Receitas'!$P$11,E270='PC Receitas'!$P$12,E270='PC Receitas'!$P$13,E270='PC Receitas'!$P$14)),-K270,0))</f>
        <v>-49210.899999999972</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t="s">
        <v>653</v>
      </c>
      <c r="M271" s="44"/>
      <c r="N271" s="41">
        <f>N270+IF(AND(L271="Pago",OR(E271='PC Receitas'!$P$4,E271='PC Receitas'!$P$5,E271='PC Receitas'!$P$6)),K271,IF(AND(L271="Pago",OR(E271='PC Receitas'!$P$7,E271='PC Receitas'!$P$8,E271='PC Receitas'!$P$9,E271='PC Receitas'!$P$10,E271='PC Receitas'!$P$11,E271='PC Receitas'!$P$12,E271='PC Receitas'!$P$13,E271='PC Receitas'!$P$14)),-K271,0))</f>
        <v>-49210.899999999972</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t="s">
        <v>653</v>
      </c>
      <c r="M272" s="44"/>
      <c r="N272" s="41">
        <f>N271+IF(AND(L272="Pago",OR(E272='PC Receitas'!$P$4,E272='PC Receitas'!$P$5,E272='PC Receitas'!$P$6)),K272,IF(AND(L272="Pago",OR(E272='PC Receitas'!$P$7,E272='PC Receitas'!$P$8,E272='PC Receitas'!$P$9,E272='PC Receitas'!$P$10,E272='PC Receitas'!$P$11,E272='PC Receitas'!$P$12,E272='PC Receitas'!$P$13,E272='PC Receitas'!$P$14)),-K272,0))</f>
        <v>-49210.899999999972</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t="s">
        <v>653</v>
      </c>
      <c r="M273" s="44"/>
      <c r="N273" s="41">
        <f>N272+IF(AND(L273="Pago",OR(E273='PC Receitas'!$P$4,E273='PC Receitas'!$P$5,E273='PC Receitas'!$P$6)),K273,IF(AND(L273="Pago",OR(E273='PC Receitas'!$P$7,E273='PC Receitas'!$P$8,E273='PC Receitas'!$P$9,E273='PC Receitas'!$P$10,E273='PC Receitas'!$P$11,E273='PC Receitas'!$P$12,E273='PC Receitas'!$P$13,E273='PC Receitas'!$P$14)),-K273,0))</f>
        <v>-49210.899999999972</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t="s">
        <v>653</v>
      </c>
      <c r="M274" s="44"/>
      <c r="N274" s="41">
        <f>N273+IF(AND(L274="Pago",OR(E274='PC Receitas'!$P$4,E274='PC Receitas'!$P$5,E274='PC Receitas'!$P$6)),K274,IF(AND(L274="Pago",OR(E274='PC Receitas'!$P$7,E274='PC Receitas'!$P$8,E274='PC Receitas'!$P$9,E274='PC Receitas'!$P$10,E274='PC Receitas'!$P$11,E274='PC Receitas'!$P$12,E274='PC Receitas'!$P$13,E274='PC Receitas'!$P$14)),-K274,0))</f>
        <v>-49210.899999999972</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t="s">
        <v>653</v>
      </c>
      <c r="M275" s="44"/>
      <c r="N275" s="41">
        <f>N274+IF(AND(L275="Pago",OR(E275='PC Receitas'!$P$4,E275='PC Receitas'!$P$5,E275='PC Receitas'!$P$6)),K275,IF(AND(L275="Pago",OR(E275='PC Receitas'!$P$7,E275='PC Receitas'!$P$8,E275='PC Receitas'!$P$9,E275='PC Receitas'!$P$10,E275='PC Receitas'!$P$11,E275='PC Receitas'!$P$12,E275='PC Receitas'!$P$13,E275='PC Receitas'!$P$14)),-K275,0))</f>
        <v>-49210.899999999972</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t="s">
        <v>653</v>
      </c>
      <c r="M276" s="44"/>
      <c r="N276" s="41">
        <f>N275+IF(AND(L276="Pago",OR(E276='PC Receitas'!$P$4,E276='PC Receitas'!$P$5,E276='PC Receitas'!$P$6)),K276,IF(AND(L276="Pago",OR(E276='PC Receitas'!$P$7,E276='PC Receitas'!$P$8,E276='PC Receitas'!$P$9,E276='PC Receitas'!$P$10,E276='PC Receitas'!$P$11,E276='PC Receitas'!$P$12,E276='PC Receitas'!$P$13,E276='PC Receitas'!$P$14)),-K276,0))</f>
        <v>-49210.899999999972</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t="s">
        <v>653</v>
      </c>
      <c r="M277" s="44"/>
      <c r="N277" s="41">
        <f>N276+IF(AND(L277="Pago",OR(E277='PC Receitas'!$P$4,E277='PC Receitas'!$P$5,E277='PC Receitas'!$P$6)),K277,IF(AND(L277="Pago",OR(E277='PC Receitas'!$P$7,E277='PC Receitas'!$P$8,E277='PC Receitas'!$P$9,E277='PC Receitas'!$P$10,E277='PC Receitas'!$P$11,E277='PC Receitas'!$P$12,E277='PC Receitas'!$P$13,E277='PC Receitas'!$P$14)),-K277,0))</f>
        <v>-49210.899999999972</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t="s">
        <v>653</v>
      </c>
      <c r="M278" s="44"/>
      <c r="N278" s="41">
        <f>N277+IF(AND(L278="Pago",OR(E278='PC Receitas'!$P$4,E278='PC Receitas'!$P$5,E278='PC Receitas'!$P$6)),K278,IF(AND(L278="Pago",OR(E278='PC Receitas'!$P$7,E278='PC Receitas'!$P$8,E278='PC Receitas'!$P$9,E278='PC Receitas'!$P$10,E278='PC Receitas'!$P$11,E278='PC Receitas'!$P$12,E278='PC Receitas'!$P$13,E278='PC Receitas'!$P$14)),-K278,0))</f>
        <v>-49210.899999999972</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t="s">
        <v>653</v>
      </c>
      <c r="M279" s="44"/>
      <c r="N279" s="41">
        <f>N278+IF(AND(L279="Pago",OR(E279='PC Receitas'!$P$4,E279='PC Receitas'!$P$5,E279='PC Receitas'!$P$6)),K279,IF(AND(L279="Pago",OR(E279='PC Receitas'!$P$7,E279='PC Receitas'!$P$8,E279='PC Receitas'!$P$9,E279='PC Receitas'!$P$10,E279='PC Receitas'!$P$11,E279='PC Receitas'!$P$12,E279='PC Receitas'!$P$13,E279='PC Receitas'!$P$14)),-K279,0))</f>
        <v>-49210.899999999972</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t="s">
        <v>653</v>
      </c>
      <c r="M280" s="44"/>
      <c r="N280" s="41">
        <f>N279+IF(AND(L280="Pago",OR(E280='PC Receitas'!$P$4,E280='PC Receitas'!$P$5,E280='PC Receitas'!$P$6)),K280,IF(AND(L280="Pago",OR(E280='PC Receitas'!$P$7,E280='PC Receitas'!$P$8,E280='PC Receitas'!$P$9,E280='PC Receitas'!$P$10,E280='PC Receitas'!$P$11,E280='PC Receitas'!$P$12,E280='PC Receitas'!$P$13,E280='PC Receitas'!$P$14)),-K280,0))</f>
        <v>-49210.899999999972</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t="s">
        <v>446</v>
      </c>
      <c r="M281" s="44"/>
      <c r="N281" s="41">
        <f>N280+IF(AND(L281="Pago",OR(E281='PC Receitas'!$P$4,E281='PC Receitas'!$P$5,E281='PC Receitas'!$P$6)),K281,IF(AND(L281="Pago",OR(E281='PC Receitas'!$P$7,E281='PC Receitas'!$P$8,E281='PC Receitas'!$P$9,E281='PC Receitas'!$P$10,E281='PC Receitas'!$P$11,E281='PC Receitas'!$P$12,E281='PC Receitas'!$P$13,E281='PC Receitas'!$P$14)),-K281,0))</f>
        <v>-49210.899999999972</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t="s">
        <v>446</v>
      </c>
      <c r="M282" s="44"/>
      <c r="N282" s="41">
        <f>N281+IF(AND(L282="Pago",OR(E282='PC Receitas'!$P$4,E282='PC Receitas'!$P$5,E282='PC Receitas'!$P$6)),K282,IF(AND(L282="Pago",OR(E282='PC Receitas'!$P$7,E282='PC Receitas'!$P$8,E282='PC Receitas'!$P$9,E282='PC Receitas'!$P$10,E282='PC Receitas'!$P$11,E282='PC Receitas'!$P$12,E282='PC Receitas'!$P$13,E282='PC Receitas'!$P$14)),-K282,0))</f>
        <v>-49210.899999999972</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t="s">
        <v>446</v>
      </c>
      <c r="M283" s="44"/>
      <c r="N283" s="41">
        <f>N282+IF(AND(L283="Pago",OR(E283='PC Receitas'!$P$4,E283='PC Receitas'!$P$5,E283='PC Receitas'!$P$6)),K283,IF(AND(L283="Pago",OR(E283='PC Receitas'!$P$7,E283='PC Receitas'!$P$8,E283='PC Receitas'!$P$9,E283='PC Receitas'!$P$10,E283='PC Receitas'!$P$11,E283='PC Receitas'!$P$12,E283='PC Receitas'!$P$13,E283='PC Receitas'!$P$14)),-K283,0))</f>
        <v>-49210.899999999972</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t="s">
        <v>446</v>
      </c>
      <c r="M284" s="44"/>
      <c r="N284" s="41">
        <f>N283+IF(AND(L284="Pago",OR(E284='PC Receitas'!$P$4,E284='PC Receitas'!$P$5,E284='PC Receitas'!$P$6)),K284,IF(AND(L284="Pago",OR(E284='PC Receitas'!$P$7,E284='PC Receitas'!$P$8,E284='PC Receitas'!$P$9,E284='PC Receitas'!$P$10,E284='PC Receitas'!$P$11,E284='PC Receitas'!$P$12,E284='PC Receitas'!$P$13,E284='PC Receitas'!$P$14)),-K284,0))</f>
        <v>-49210.899999999972</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t="s">
        <v>446</v>
      </c>
      <c r="M285" s="44"/>
      <c r="N285" s="41">
        <f>N284+IF(AND(L285="Pago",OR(E285='PC Receitas'!$P$4,E285='PC Receitas'!$P$5,E285='PC Receitas'!$P$6)),K285,IF(AND(L285="Pago",OR(E285='PC Receitas'!$P$7,E285='PC Receitas'!$P$8,E285='PC Receitas'!$P$9,E285='PC Receitas'!$P$10,E285='PC Receitas'!$P$11,E285='PC Receitas'!$P$12,E285='PC Receitas'!$P$13,E285='PC Receitas'!$P$14)),-K285,0))</f>
        <v>-49210.899999999972</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t="s">
        <v>446</v>
      </c>
      <c r="M286" s="44"/>
      <c r="N286" s="41">
        <f>N285+IF(AND(L286="Pago",OR(E286='PC Receitas'!$P$4,E286='PC Receitas'!$P$5,E286='PC Receitas'!$P$6)),K286,IF(AND(L286="Pago",OR(E286='PC Receitas'!$P$7,E286='PC Receitas'!$P$8,E286='PC Receitas'!$P$9,E286='PC Receitas'!$P$10,E286='PC Receitas'!$P$11,E286='PC Receitas'!$P$12,E286='PC Receitas'!$P$13,E286='PC Receitas'!$P$14)),-K286,0))</f>
        <v>-49210.899999999972</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t="s">
        <v>446</v>
      </c>
      <c r="M287" s="44"/>
      <c r="N287" s="41">
        <f>N286+IF(AND(L287="Pago",OR(E287='PC Receitas'!$P$4,E287='PC Receitas'!$P$5,E287='PC Receitas'!$P$6)),K287,IF(AND(L287="Pago",OR(E287='PC Receitas'!$P$7,E287='PC Receitas'!$P$8,E287='PC Receitas'!$P$9,E287='PC Receitas'!$P$10,E287='PC Receitas'!$P$11,E287='PC Receitas'!$P$12,E287='PC Receitas'!$P$13,E287='PC Receitas'!$P$14)),-K287,0))</f>
        <v>-49210.899999999972</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t="s">
        <v>446</v>
      </c>
      <c r="M288" s="44"/>
      <c r="N288" s="41">
        <f>N287+IF(AND(L288="Pago",OR(E288='PC Receitas'!$P$4,E288='PC Receitas'!$P$5,E288='PC Receitas'!$P$6)),K288,IF(AND(L288="Pago",OR(E288='PC Receitas'!$P$7,E288='PC Receitas'!$P$8,E288='PC Receitas'!$P$9,E288='PC Receitas'!$P$10,E288='PC Receitas'!$P$11,E288='PC Receitas'!$P$12,E288='PC Receitas'!$P$13,E288='PC Receitas'!$P$14)),-K288,0))</f>
        <v>-49210.899999999972</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t="s">
        <v>446</v>
      </c>
      <c r="M289" s="44"/>
      <c r="N289" s="41">
        <f>N288+IF(AND(L289="Pago",OR(E289='PC Receitas'!$P$4,E289='PC Receitas'!$P$5,E289='PC Receitas'!$P$6)),K289,IF(AND(L289="Pago",OR(E289='PC Receitas'!$P$7,E289='PC Receitas'!$P$8,E289='PC Receitas'!$P$9,E289='PC Receitas'!$P$10,E289='PC Receitas'!$P$11,E289='PC Receitas'!$P$12,E289='PC Receitas'!$P$13,E289='PC Receitas'!$P$14)),-K289,0))</f>
        <v>-49210.899999999972</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t="s">
        <v>446</v>
      </c>
      <c r="M290" s="44"/>
      <c r="N290" s="41">
        <f>N289+IF(AND(L290="Pago",OR(E290='PC Receitas'!$P$4,E290='PC Receitas'!$P$5,E290='PC Receitas'!$P$6)),K290,IF(AND(L290="Pago",OR(E290='PC Receitas'!$P$7,E290='PC Receitas'!$P$8,E290='PC Receitas'!$P$9,E290='PC Receitas'!$P$10,E290='PC Receitas'!$P$11,E290='PC Receitas'!$P$12,E290='PC Receitas'!$P$13,E290='PC Receitas'!$P$14)),-K290,0))</f>
        <v>-49210.899999999972</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t="s">
        <v>653</v>
      </c>
      <c r="M291" s="44"/>
      <c r="N291" s="41">
        <f>N290+IF(AND(L291="Pago",OR(E291='PC Receitas'!$P$4,E291='PC Receitas'!$P$5,E291='PC Receitas'!$P$6)),K291,IF(AND(L291="Pago",OR(E291='PC Receitas'!$P$7,E291='PC Receitas'!$P$8,E291='PC Receitas'!$P$9,E291='PC Receitas'!$P$10,E291='PC Receitas'!$P$11,E291='PC Receitas'!$P$12,E291='PC Receitas'!$P$13,E291='PC Receitas'!$P$14)),-K291,0))</f>
        <v>-49210.899999999972</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t="s">
        <v>653</v>
      </c>
      <c r="M292" s="44"/>
      <c r="N292" s="41">
        <f>N291+IF(AND(L292="Pago",OR(E292='PC Receitas'!$P$4,E292='PC Receitas'!$P$5,E292='PC Receitas'!$P$6)),K292,IF(AND(L292="Pago",OR(E292='PC Receitas'!$P$7,E292='PC Receitas'!$P$8,E292='PC Receitas'!$P$9,E292='PC Receitas'!$P$10,E292='PC Receitas'!$P$11,E292='PC Receitas'!$P$12,E292='PC Receitas'!$P$13,E292='PC Receitas'!$P$14)),-K292,0))</f>
        <v>-49210.899999999972</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t="s">
        <v>653</v>
      </c>
      <c r="M293" s="44"/>
      <c r="N293" s="41">
        <f>N292+IF(AND(L293="Pago",OR(E293='PC Receitas'!$P$4,E293='PC Receitas'!$P$5,E293='PC Receitas'!$P$6)),K293,IF(AND(L293="Pago",OR(E293='PC Receitas'!$P$7,E293='PC Receitas'!$P$8,E293='PC Receitas'!$P$9,E293='PC Receitas'!$P$10,E293='PC Receitas'!$P$11,E293='PC Receitas'!$P$12,E293='PC Receitas'!$P$13,E293='PC Receitas'!$P$14)),-K293,0))</f>
        <v>-49210.899999999972</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t="s">
        <v>653</v>
      </c>
      <c r="M294" s="44"/>
      <c r="N294" s="41">
        <f>N293+IF(AND(L294="Pago",OR(E294='PC Receitas'!$P$4,E294='PC Receitas'!$P$5,E294='PC Receitas'!$P$6)),K294,IF(AND(L294="Pago",OR(E294='PC Receitas'!$P$7,E294='PC Receitas'!$P$8,E294='PC Receitas'!$P$9,E294='PC Receitas'!$P$10,E294='PC Receitas'!$P$11,E294='PC Receitas'!$P$12,E294='PC Receitas'!$P$13,E294='PC Receitas'!$P$14)),-K294,0))</f>
        <v>-49210.899999999972</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t="s">
        <v>446</v>
      </c>
      <c r="M295" s="44"/>
      <c r="N295" s="41">
        <f>N294+IF(AND(L295="Pago",OR(E295='PC Receitas'!$P$4,E295='PC Receitas'!$P$5,E295='PC Receitas'!$P$6)),K295,IF(AND(L295="Pago",OR(E295='PC Receitas'!$P$7,E295='PC Receitas'!$P$8,E295='PC Receitas'!$P$9,E295='PC Receitas'!$P$10,E295='PC Receitas'!$P$11,E295='PC Receitas'!$P$12,E295='PC Receitas'!$P$13,E295='PC Receitas'!$P$14)),-K295,0))</f>
        <v>-49210.899999999972</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t="s">
        <v>653</v>
      </c>
      <c r="M296" s="44"/>
      <c r="N296" s="41">
        <f>N295+IF(AND(L296="Pago",OR(E296='PC Receitas'!$P$4,E296='PC Receitas'!$P$5,E296='PC Receitas'!$P$6)),K296,IF(AND(L296="Pago",OR(E296='PC Receitas'!$P$7,E296='PC Receitas'!$P$8,E296='PC Receitas'!$P$9,E296='PC Receitas'!$P$10,E296='PC Receitas'!$P$11,E296='PC Receitas'!$P$12,E296='PC Receitas'!$P$13,E296='PC Receitas'!$P$14)),-K296,0))</f>
        <v>-49210.899999999972</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t="s">
        <v>653</v>
      </c>
      <c r="M297" s="44"/>
      <c r="N297" s="41">
        <f>N296+IF(AND(L297="Pago",OR(E297='PC Receitas'!$P$4,E297='PC Receitas'!$P$5,E297='PC Receitas'!$P$6)),K297,IF(AND(L297="Pago",OR(E297='PC Receitas'!$P$7,E297='PC Receitas'!$P$8,E297='PC Receitas'!$P$9,E297='PC Receitas'!$P$10,E297='PC Receitas'!$P$11,E297='PC Receitas'!$P$12,E297='PC Receitas'!$P$13,E297='PC Receitas'!$P$14)),-K297,0))</f>
        <v>-49210.899999999972</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t="s">
        <v>653</v>
      </c>
      <c r="M298" s="44"/>
      <c r="N298" s="41">
        <f>N297+IF(AND(L298="Pago",OR(E298='PC Receitas'!$P$4,E298='PC Receitas'!$P$5,E298='PC Receitas'!$P$6)),K298,IF(AND(L298="Pago",OR(E298='PC Receitas'!$P$7,E298='PC Receitas'!$P$8,E298='PC Receitas'!$P$9,E298='PC Receitas'!$P$10,E298='PC Receitas'!$P$11,E298='PC Receitas'!$P$12,E298='PC Receitas'!$P$13,E298='PC Receitas'!$P$14)),-K298,0))</f>
        <v>-49210.899999999972</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t="s">
        <v>653</v>
      </c>
      <c r="M299" s="44"/>
      <c r="N299" s="41">
        <f>N298+IF(AND(L299="Pago",OR(E299='PC Receitas'!$P$4,E299='PC Receitas'!$P$5,E299='PC Receitas'!$P$6)),K299,IF(AND(L299="Pago",OR(E299='PC Receitas'!$P$7,E299='PC Receitas'!$P$8,E299='PC Receitas'!$P$9,E299='PC Receitas'!$P$10,E299='PC Receitas'!$P$11,E299='PC Receitas'!$P$12,E299='PC Receitas'!$P$13,E299='PC Receitas'!$P$14)),-K299,0))</f>
        <v>-49210.899999999972</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t="s">
        <v>653</v>
      </c>
      <c r="M300" s="44"/>
      <c r="N300" s="41">
        <f>N299+IF(AND(L300="Pago",OR(E300='PC Receitas'!$P$4,E300='PC Receitas'!$P$5,E300='PC Receitas'!$P$6)),K300,IF(AND(L300="Pago",OR(E300='PC Receitas'!$P$7,E300='PC Receitas'!$P$8,E300='PC Receitas'!$P$9,E300='PC Receitas'!$P$10,E300='PC Receitas'!$P$11,E300='PC Receitas'!$P$12,E300='PC Receitas'!$P$13,E300='PC Receitas'!$P$14)),-K300,0))</f>
        <v>-49210.899999999972</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t="s">
        <v>653</v>
      </c>
      <c r="M301" s="44"/>
      <c r="N301" s="41">
        <f>N300+IF(AND(L301="Pago",OR(E301='PC Receitas'!$P$4,E301='PC Receitas'!$P$5,E301='PC Receitas'!$P$6)),K301,IF(AND(L301="Pago",OR(E301='PC Receitas'!$P$7,E301='PC Receitas'!$P$8,E301='PC Receitas'!$P$9,E301='PC Receitas'!$P$10,E301='PC Receitas'!$P$11,E301='PC Receitas'!$P$12,E301='PC Receitas'!$P$13,E301='PC Receitas'!$P$14)),-K301,0))</f>
        <v>-49210.899999999972</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t="s">
        <v>653</v>
      </c>
      <c r="M302" s="44"/>
      <c r="N302" s="41">
        <f>N301+IF(AND(L302="Pago",OR(E302='PC Receitas'!$P$4,E302='PC Receitas'!$P$5,E302='PC Receitas'!$P$6)),K302,IF(AND(L302="Pago",OR(E302='PC Receitas'!$P$7,E302='PC Receitas'!$P$8,E302='PC Receitas'!$P$9,E302='PC Receitas'!$P$10,E302='PC Receitas'!$P$11,E302='PC Receitas'!$P$12,E302='PC Receitas'!$P$13,E302='PC Receitas'!$P$14)),-K302,0))</f>
        <v>-49210.899999999972</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t="s">
        <v>446</v>
      </c>
      <c r="M303" s="44"/>
      <c r="N303" s="41">
        <f>N302+IF(AND(L303="Pago",OR(E303='PC Receitas'!$P$4,E303='PC Receitas'!$P$5,E303='PC Receitas'!$P$6)),K303,IF(AND(L303="Pago",OR(E303='PC Receitas'!$P$7,E303='PC Receitas'!$P$8,E303='PC Receitas'!$P$9,E303='PC Receitas'!$P$10,E303='PC Receitas'!$P$11,E303='PC Receitas'!$P$12,E303='PC Receitas'!$P$13,E303='PC Receitas'!$P$14)),-K303,0))</f>
        <v>-49210.899999999972</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t="s">
        <v>446</v>
      </c>
      <c r="M304" s="44"/>
      <c r="N304" s="41">
        <f>N303+IF(AND(L304="Pago",OR(E304='PC Receitas'!$P$4,E304='PC Receitas'!$P$5,E304='PC Receitas'!$P$6)),K304,IF(AND(L304="Pago",OR(E304='PC Receitas'!$P$7,E304='PC Receitas'!$P$8,E304='PC Receitas'!$P$9,E304='PC Receitas'!$P$10,E304='PC Receitas'!$P$11,E304='PC Receitas'!$P$12,E304='PC Receitas'!$P$13,E304='PC Receitas'!$P$14)),-K304,0))</f>
        <v>-49210.899999999972</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t="s">
        <v>446</v>
      </c>
      <c r="M305" s="44"/>
      <c r="N305" s="41">
        <f>N304+IF(AND(L305="Pago",OR(E305='PC Receitas'!$P$4,E305='PC Receitas'!$P$5,E305='PC Receitas'!$P$6)),K305,IF(AND(L305="Pago",OR(E305='PC Receitas'!$P$7,E305='PC Receitas'!$P$8,E305='PC Receitas'!$P$9,E305='PC Receitas'!$P$10,E305='PC Receitas'!$P$11,E305='PC Receitas'!$P$12,E305='PC Receitas'!$P$13,E305='PC Receitas'!$P$14)),-K305,0))</f>
        <v>-49210.899999999972</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t="s">
        <v>446</v>
      </c>
      <c r="M306" s="44"/>
      <c r="N306" s="41">
        <f>N305+IF(AND(L306="Pago",OR(E306='PC Receitas'!$P$4,E306='PC Receitas'!$P$5,E306='PC Receitas'!$P$6)),K306,IF(AND(L306="Pago",OR(E306='PC Receitas'!$P$7,E306='PC Receitas'!$P$8,E306='PC Receitas'!$P$9,E306='PC Receitas'!$P$10,E306='PC Receitas'!$P$11,E306='PC Receitas'!$P$12,E306='PC Receitas'!$P$13,E306='PC Receitas'!$P$14)),-K306,0))</f>
        <v>-49210.899999999972</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t="s">
        <v>653</v>
      </c>
      <c r="M307" s="44"/>
      <c r="N307" s="41">
        <f>N306+IF(AND(L307="Pago",OR(E307='PC Receitas'!$P$4,E307='PC Receitas'!$P$5,E307='PC Receitas'!$P$6)),K307,IF(AND(L307="Pago",OR(E307='PC Receitas'!$P$7,E307='PC Receitas'!$P$8,E307='PC Receitas'!$P$9,E307='PC Receitas'!$P$10,E307='PC Receitas'!$P$11,E307='PC Receitas'!$P$12,E307='PC Receitas'!$P$13,E307='PC Receitas'!$P$14)),-K307,0))</f>
        <v>-49210.899999999972</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t="s">
        <v>653</v>
      </c>
      <c r="M308" s="44"/>
      <c r="N308" s="41">
        <f>N307+IF(AND(L308="Pago",OR(E308='PC Receitas'!$P$4,E308='PC Receitas'!$P$5,E308='PC Receitas'!$P$6)),K308,IF(AND(L308="Pago",OR(E308='PC Receitas'!$P$7,E308='PC Receitas'!$P$8,E308='PC Receitas'!$P$9,E308='PC Receitas'!$P$10,E308='PC Receitas'!$P$11,E308='PC Receitas'!$P$12,E308='PC Receitas'!$P$13,E308='PC Receitas'!$P$14)),-K308,0))</f>
        <v>-49210.899999999972</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t="s">
        <v>653</v>
      </c>
      <c r="M309" s="44"/>
      <c r="N309" s="41">
        <f>N308+IF(AND(L309="Pago",OR(E309='PC Receitas'!$P$4,E309='PC Receitas'!$P$5,E309='PC Receitas'!$P$6)),K309,IF(AND(L309="Pago",OR(E309='PC Receitas'!$P$7,E309='PC Receitas'!$P$8,E309='PC Receitas'!$P$9,E309='PC Receitas'!$P$10,E309='PC Receitas'!$P$11,E309='PC Receitas'!$P$12,E309='PC Receitas'!$P$13,E309='PC Receitas'!$P$14)),-K309,0))</f>
        <v>-49210.899999999972</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t="s">
        <v>653</v>
      </c>
      <c r="M310" s="44"/>
      <c r="N310" s="41">
        <f>N309+IF(AND(L310="Pago",OR(E310='PC Receitas'!$P$4,E310='PC Receitas'!$P$5,E310='PC Receitas'!$P$6)),K310,IF(AND(L310="Pago",OR(E310='PC Receitas'!$P$7,E310='PC Receitas'!$P$8,E310='PC Receitas'!$P$9,E310='PC Receitas'!$P$10,E310='PC Receitas'!$P$11,E310='PC Receitas'!$P$12,E310='PC Receitas'!$P$13,E310='PC Receitas'!$P$14)),-K310,0))</f>
        <v>-49210.899999999972</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t="s">
        <v>653</v>
      </c>
      <c r="M311" s="44"/>
      <c r="N311" s="41">
        <f>N310+IF(AND(L311="Pago",OR(E311='PC Receitas'!$P$4,E311='PC Receitas'!$P$5,E311='PC Receitas'!$P$6)),K311,IF(AND(L311="Pago",OR(E311='PC Receitas'!$P$7,E311='PC Receitas'!$P$8,E311='PC Receitas'!$P$9,E311='PC Receitas'!$P$10,E311='PC Receitas'!$P$11,E311='PC Receitas'!$P$12,E311='PC Receitas'!$P$13,E311='PC Receitas'!$P$14)),-K311,0))</f>
        <v>-49210.899999999972</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t="s">
        <v>446</v>
      </c>
      <c r="M312" s="44"/>
      <c r="N312" s="41">
        <f>N311+IF(AND(L312="Pago",OR(E312='PC Receitas'!$P$4,E312='PC Receitas'!$P$5,E312='PC Receitas'!$P$6)),K312,IF(AND(L312="Pago",OR(E312='PC Receitas'!$P$7,E312='PC Receitas'!$P$8,E312='PC Receitas'!$P$9,E312='PC Receitas'!$P$10,E312='PC Receitas'!$P$11,E312='PC Receitas'!$P$12,E312='PC Receitas'!$P$13,E312='PC Receitas'!$P$14)),-K312,0))</f>
        <v>-49210.899999999972</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t="s">
        <v>446</v>
      </c>
      <c r="M313" s="44"/>
      <c r="N313" s="41">
        <f>N312+IF(AND(L313="Pago",OR(E313='PC Receitas'!$P$4,E313='PC Receitas'!$P$5,E313='PC Receitas'!$P$6)),K313,IF(AND(L313="Pago",OR(E313='PC Receitas'!$P$7,E313='PC Receitas'!$P$8,E313='PC Receitas'!$P$9,E313='PC Receitas'!$P$10,E313='PC Receitas'!$P$11,E313='PC Receitas'!$P$12,E313='PC Receitas'!$P$13,E313='PC Receitas'!$P$14)),-K313,0))</f>
        <v>-49210.899999999972</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t="s">
        <v>446</v>
      </c>
      <c r="M314" s="44"/>
      <c r="N314" s="41">
        <f>N313+IF(AND(L314="Pago",OR(E314='PC Receitas'!$P$4,E314='PC Receitas'!$P$5,E314='PC Receitas'!$P$6)),K314,IF(AND(L314="Pago",OR(E314='PC Receitas'!$P$7,E314='PC Receitas'!$P$8,E314='PC Receitas'!$P$9,E314='PC Receitas'!$P$10,E314='PC Receitas'!$P$11,E314='PC Receitas'!$P$12,E314='PC Receitas'!$P$13,E314='PC Receitas'!$P$14)),-K314,0))</f>
        <v>-49210.899999999972</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t="s">
        <v>446</v>
      </c>
      <c r="M315" s="126"/>
      <c r="N315" s="41">
        <f>N314+IF(AND(L315="Pago",OR(E315='PC Receitas'!$P$4,E315='PC Receitas'!$P$5,E315='PC Receitas'!$P$6)),K315,IF(AND(L315="Pago",OR(E315='PC Receitas'!$P$7,E315='PC Receitas'!$P$8,E315='PC Receitas'!$P$9,E315='PC Receitas'!$P$10,E315='PC Receitas'!$P$11,E315='PC Receitas'!$P$12,E315='PC Receitas'!$P$13,E315='PC Receitas'!$P$14)),-K315,0))</f>
        <v>-49210.899999999972</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t="s">
        <v>446</v>
      </c>
      <c r="M316" s="44"/>
      <c r="N316" s="41">
        <f>N315+IF(AND(L316="Pago",OR(E316='PC Receitas'!$P$4,E316='PC Receitas'!$P$5,E316='PC Receitas'!$P$6)),K316,IF(AND(L316="Pago",OR(E316='PC Receitas'!$P$7,E316='PC Receitas'!$P$8,E316='PC Receitas'!$P$9,E316='PC Receitas'!$P$10,E316='PC Receitas'!$P$11,E316='PC Receitas'!$P$12,E316='PC Receitas'!$P$13,E316='PC Receitas'!$P$14)),-K316,0))</f>
        <v>-49210.899999999972</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t="s">
        <v>653</v>
      </c>
      <c r="M317" s="44"/>
      <c r="N317" s="41">
        <f>N316+IF(AND(L317="Pago",OR(E317='PC Receitas'!$P$4,E317='PC Receitas'!$P$5,E317='PC Receitas'!$P$6)),K317,IF(AND(L317="Pago",OR(E317='PC Receitas'!$P$7,E317='PC Receitas'!$P$8,E317='PC Receitas'!$P$9,E317='PC Receitas'!$P$10,E317='PC Receitas'!$P$11,E317='PC Receitas'!$P$12,E317='PC Receitas'!$P$13,E317='PC Receitas'!$P$14)),-K317,0))</f>
        <v>-49210.899999999972</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t="s">
        <v>653</v>
      </c>
      <c r="M318" s="44"/>
      <c r="N318" s="41">
        <f>N317+IF(AND(L318="Pago",OR(E318='PC Receitas'!$P$4,E318='PC Receitas'!$P$5,E318='PC Receitas'!$P$6)),K318,IF(AND(L318="Pago",OR(E318='PC Receitas'!$P$7,E318='PC Receitas'!$P$8,E318='PC Receitas'!$P$9,E318='PC Receitas'!$P$10,E318='PC Receitas'!$P$11,E318='PC Receitas'!$P$12,E318='PC Receitas'!$P$13,E318='PC Receitas'!$P$14)),-K318,0))</f>
        <v>-49210.899999999972</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t="s">
        <v>653</v>
      </c>
      <c r="M319" s="44"/>
      <c r="N319" s="41">
        <f>N318+IF(AND(L319="Pago",OR(E319='PC Receitas'!$P$4,E319='PC Receitas'!$P$5,E319='PC Receitas'!$P$6)),K319,IF(AND(L319="Pago",OR(E319='PC Receitas'!$P$7,E319='PC Receitas'!$P$8,E319='PC Receitas'!$P$9,E319='PC Receitas'!$P$10,E319='PC Receitas'!$P$11,E319='PC Receitas'!$P$12,E319='PC Receitas'!$P$13,E319='PC Receitas'!$P$14)),-K319,0))</f>
        <v>-49210.899999999972</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t="s">
        <v>653</v>
      </c>
      <c r="M320" s="44"/>
      <c r="N320" s="41">
        <f>N319+IF(AND(L320="Pago",OR(E320='PC Receitas'!$P$4,E320='PC Receitas'!$P$5,E320='PC Receitas'!$P$6)),K320,IF(AND(L320="Pago",OR(E320='PC Receitas'!$P$7,E320='PC Receitas'!$P$8,E320='PC Receitas'!$P$9,E320='PC Receitas'!$P$10,E320='PC Receitas'!$P$11,E320='PC Receitas'!$P$12,E320='PC Receitas'!$P$13,E320='PC Receitas'!$P$14)),-K320,0))</f>
        <v>-49210.899999999972</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t="s">
        <v>653</v>
      </c>
      <c r="M321" s="44"/>
      <c r="N321" s="41">
        <f>N320+IF(AND(L321="Pago",OR(E321='PC Receitas'!$P$4,E321='PC Receitas'!$P$5,E321='PC Receitas'!$P$6)),K321,IF(AND(L321="Pago",OR(E321='PC Receitas'!$P$7,E321='PC Receitas'!$P$8,E321='PC Receitas'!$P$9,E321='PC Receitas'!$P$10,E321='PC Receitas'!$P$11,E321='PC Receitas'!$P$12,E321='PC Receitas'!$P$13,E321='PC Receitas'!$P$14)),-K321,0))</f>
        <v>-49210.899999999972</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t="s">
        <v>653</v>
      </c>
      <c r="M322" s="44"/>
      <c r="N322" s="41">
        <f>N321+IF(AND(L322="Pago",OR(E322='PC Receitas'!$P$4,E322='PC Receitas'!$P$5,E322='PC Receitas'!$P$6)),K322,IF(AND(L322="Pago",OR(E322='PC Receitas'!$P$7,E322='PC Receitas'!$P$8,E322='PC Receitas'!$P$9,E322='PC Receitas'!$P$10,E322='PC Receitas'!$P$11,E322='PC Receitas'!$P$12,E322='PC Receitas'!$P$13,E322='PC Receitas'!$P$14)),-K322,0))</f>
        <v>-49210.899999999972</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t="s">
        <v>653</v>
      </c>
      <c r="M323" s="44"/>
      <c r="N323" s="41">
        <f>N322+IF(AND(L323="Pago",OR(E323='PC Receitas'!$P$4,E323='PC Receitas'!$P$5,E323='PC Receitas'!$P$6)),K323,IF(AND(L323="Pago",OR(E323='PC Receitas'!$P$7,E323='PC Receitas'!$P$8,E323='PC Receitas'!$P$9,E323='PC Receitas'!$P$10,E323='PC Receitas'!$P$11,E323='PC Receitas'!$P$12,E323='PC Receitas'!$P$13,E323='PC Receitas'!$P$14)),-K323,0))</f>
        <v>-49210.899999999972</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t="s">
        <v>653</v>
      </c>
      <c r="M324" s="44"/>
      <c r="N324" s="41">
        <f>N323+IF(AND(L324="Pago",OR(E324='PC Receitas'!$P$4,E324='PC Receitas'!$P$5,E324='PC Receitas'!$P$6)),K324,IF(AND(L324="Pago",OR(E324='PC Receitas'!$P$7,E324='PC Receitas'!$P$8,E324='PC Receitas'!$P$9,E324='PC Receitas'!$P$10,E324='PC Receitas'!$P$11,E324='PC Receitas'!$P$12,E324='PC Receitas'!$P$13,E324='PC Receitas'!$P$14)),-K324,0))</f>
        <v>-49210.899999999972</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t="s">
        <v>653</v>
      </c>
      <c r="M325" s="44"/>
      <c r="N325" s="41">
        <f>N324+IF(AND(L325="Pago",OR(E325='PC Receitas'!$P$4,E325='PC Receitas'!$P$5,E325='PC Receitas'!$P$6)),K325,IF(AND(L325="Pago",OR(E325='PC Receitas'!$P$7,E325='PC Receitas'!$P$8,E325='PC Receitas'!$P$9,E325='PC Receitas'!$P$10,E325='PC Receitas'!$P$11,E325='PC Receitas'!$P$12,E325='PC Receitas'!$P$13,E325='PC Receitas'!$P$14)),-K325,0))</f>
        <v>-49210.899999999972</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t="s">
        <v>653</v>
      </c>
      <c r="M326" s="44"/>
      <c r="N326" s="41">
        <f>N325+IF(AND(L326="Pago",OR(E326='PC Receitas'!$P$4,E326='PC Receitas'!$P$5,E326='PC Receitas'!$P$6)),K326,IF(AND(L326="Pago",OR(E326='PC Receitas'!$P$7,E326='PC Receitas'!$P$8,E326='PC Receitas'!$P$9,E326='PC Receitas'!$P$10,E326='PC Receitas'!$P$11,E326='PC Receitas'!$P$12,E326='PC Receitas'!$P$13,E326='PC Receitas'!$P$14)),-K326,0))</f>
        <v>-49210.899999999972</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t="s">
        <v>653</v>
      </c>
      <c r="M327" s="44"/>
      <c r="N327" s="41">
        <f>N326+IF(AND(L327="Pago",OR(E327='PC Receitas'!$P$4,E327='PC Receitas'!$P$5,E327='PC Receitas'!$P$6)),K327,IF(AND(L327="Pago",OR(E327='PC Receitas'!$P$7,E327='PC Receitas'!$P$8,E327='PC Receitas'!$P$9,E327='PC Receitas'!$P$10,E327='PC Receitas'!$P$11,E327='PC Receitas'!$P$12,E327='PC Receitas'!$P$13,E327='PC Receitas'!$P$14)),-K327,0))</f>
        <v>-49210.899999999972</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t="s">
        <v>653</v>
      </c>
      <c r="M328" s="44"/>
      <c r="N328" s="41">
        <f>N327+IF(AND(L328="Pago",OR(E328='PC Receitas'!$P$4,E328='PC Receitas'!$P$5,E328='PC Receitas'!$P$6)),K328,IF(AND(L328="Pago",OR(E328='PC Receitas'!$P$7,E328='PC Receitas'!$P$8,E328='PC Receitas'!$P$9,E328='PC Receitas'!$P$10,E328='PC Receitas'!$P$11,E328='PC Receitas'!$P$12,E328='PC Receitas'!$P$13,E328='PC Receitas'!$P$14)),-K328,0))</f>
        <v>-49210.899999999972</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t="s">
        <v>653</v>
      </c>
      <c r="M329" s="44"/>
      <c r="N329" s="41">
        <f>N328+IF(AND(L329="Pago",OR(E329='PC Receitas'!$P$4,E329='PC Receitas'!$P$5,E329='PC Receitas'!$P$6)),K329,IF(AND(L329="Pago",OR(E329='PC Receitas'!$P$7,E329='PC Receitas'!$P$8,E329='PC Receitas'!$P$9,E329='PC Receitas'!$P$10,E329='PC Receitas'!$P$11,E329='PC Receitas'!$P$12,E329='PC Receitas'!$P$13,E329='PC Receitas'!$P$14)),-K329,0))</f>
        <v>-49210.899999999972</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t="s">
        <v>653</v>
      </c>
      <c r="M330" s="44"/>
      <c r="N330" s="41">
        <f>N329+IF(AND(L330="Pago",OR(E330='PC Receitas'!$P$4,E330='PC Receitas'!$P$5,E330='PC Receitas'!$P$6)),K330,IF(AND(L330="Pago",OR(E330='PC Receitas'!$P$7,E330='PC Receitas'!$P$8,E330='PC Receitas'!$P$9,E330='PC Receitas'!$P$10,E330='PC Receitas'!$P$11,E330='PC Receitas'!$P$12,E330='PC Receitas'!$P$13,E330='PC Receitas'!$P$14)),-K330,0))</f>
        <v>-49210.899999999972</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-49210.899999999972</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-49210.899999999972</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-49210.899999999972</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-49210.899999999972</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-49210.899999999972</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-49210.899999999972</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-49210.899999999972</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-49210.899999999972</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-49210.899999999972</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-49210.899999999972</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-49210.899999999972</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-49210.899999999972</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-49210.899999999972</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-49210.899999999972</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-49210.899999999972</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-49210.899999999972</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-49210.899999999972</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-49210.899999999972</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-49210.899999999972</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-49210.899999999972</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-49210.899999999972</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-49210.899999999972</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-49210.899999999972</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-49210.899999999972</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-49210.899999999972</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-49210.899999999972</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-49210.899999999972</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-49210.899999999972</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-49210.899999999972</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-49210.899999999972</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-49210.899999999972</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-49210.899999999972</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-49210.899999999972</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-49210.899999999972</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-49210.899999999972</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-49210.899999999972</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-49210.899999999972</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-49210.899999999972</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-49210.899999999972</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-49210.899999999972</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-49210.899999999972</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-49210.899999999972</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-49210.899999999972</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-49210.899999999972</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-49210.899999999972</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-49210.899999999972</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-49210.899999999972</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-49210.899999999972</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-49210.899999999972</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-49210.899999999972</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-49210.899999999972</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-49210.899999999972</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-49210.899999999972</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-49210.899999999972</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-49210.899999999972</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-49210.899999999972</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-49210.899999999972</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-49210.899999999972</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-49210.899999999972</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-49210.899999999972</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-49210.899999999972</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-49210.899999999972</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-49210.899999999972</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-49210.899999999972</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-49210.899999999972</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-49210.899999999972</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-49210.899999999972</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-49210.899999999972</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-49210.899999999972</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-49210.899999999972</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-49210.899999999972</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-49210.899999999972</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-49210.899999999972</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-49210.899999999972</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-49210.899999999972</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-49210.899999999972</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-49210.899999999972</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-49210.899999999972</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-49210.899999999972</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-49210.899999999972</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-49210.899999999972</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-49210.899999999972</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-49210.899999999972</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-49210.899999999972</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-49210.899999999972</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-49210.899999999972</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-49210.899999999972</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-49210.899999999972</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-49210.899999999972</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-49210.899999999972</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-49210.899999999972</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-49210.899999999972</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-49210.899999999972</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-49210.899999999972</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-49210.899999999972</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-49210.899999999972</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-49210.899999999972</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-49210.899999999972</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-49210.899999999972</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-49210.899999999972</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-49210.899999999972</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-49210.899999999972</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-49210.899999999972</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-49210.899999999972</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-49210.899999999972</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-49210.899999999972</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-49210.899999999972</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-49210.899999999972</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-49210.899999999972</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-49210.899999999972</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-49210.899999999972</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-49210.899999999972</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-49210.899999999972</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-49210.899999999972</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-49210.899999999972</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-49210.899999999972</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-49210.899999999972</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-49210.899999999972</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-49210.899999999972</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-49210.899999999972</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-49210.899999999972</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-49210.899999999972</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-49210.899999999972</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-49210.899999999972</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-49210.899999999972</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-49210.899999999972</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-49210.899999999972</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-49210.899999999972</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-49210.899999999972</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-49210.899999999972</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-49210.899999999972</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-49210.899999999972</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-49210.899999999972</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-49210.899999999972</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-49210.899999999972</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-49210.899999999972</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-49210.899999999972</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-49210.899999999972</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-49210.899999999972</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-49210.899999999972</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-49210.899999999972</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-49210.899999999972</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-49210.899999999972</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-49210.899999999972</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-49210.899999999972</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-49210.899999999972</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-49210.899999999972</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-49210.899999999972</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-49210.899999999972</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-49210.899999999972</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-49210.899999999972</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-49210.899999999972</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-49210.899999999972</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-49210.899999999972</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-49210.899999999972</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-49210.899999999972</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-49210.899999999972</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-49210.899999999972</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-49210.899999999972</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-49210.899999999972</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-49210.899999999972</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-49210.899999999972</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-49210.899999999972</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-49210.899999999972</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-49210.899999999972</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-49210.899999999972</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-49210.899999999972</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-49210.899999999972</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-49210.899999999972</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-49210.899999999972</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-49210.899999999972</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-49210.899999999972</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-49210.899999999972</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-49210.899999999972</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-49210.899999999972</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-49210.899999999972</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-49210.899999999972</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-49210.899999999972</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-49210.899999999972</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-49210.899999999972</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-49210.899999999972</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-49210.899999999972</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-49210.899999999972</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-49210.899999999972</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-49210.899999999972</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-49210.899999999972</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-49210.899999999972</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-49210.899999999972</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-49210.899999999972</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-49210.899999999972</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-49210.899999999972</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-49210.899999999972</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-49210.899999999972</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-49210.899999999972</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-49210.899999999972</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-49210.899999999972</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-49210.899999999972</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-49210.899999999972</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-49210.899999999972</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-49210.899999999972</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-49210.899999999972</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-49210.899999999972</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-49210.899999999972</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-49210.899999999972</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-49210.899999999972</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-49210.899999999972</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-49210.899999999972</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-49210.899999999972</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-49210.899999999972</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-49210.899999999972</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-49210.899999999972</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-49210.899999999972</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-49210.899999999972</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-49210.899999999972</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-49210.899999999972</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-49210.899999999972</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-49210.899999999972</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-49210.899999999972</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-49210.899999999972</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-49210.899999999972</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-49210.899999999972</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-49210.899999999972</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-49210.899999999972</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-49210.899999999972</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-49210.899999999972</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-49210.899999999972</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-49210.899999999972</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-49210.899999999972</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-49210.899999999972</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-49210.899999999972</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-49210.899999999972</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-49210.899999999972</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-49210.899999999972</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-49210.899999999972</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-49210.899999999972</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-49210.899999999972</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-49210.899999999972</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-49210.899999999972</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-49210.899999999972</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-49210.899999999972</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-49210.899999999972</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-49210.899999999972</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-49210.899999999972</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-49210.899999999972</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-49210.899999999972</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-49210.899999999972</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-49210.899999999972</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-49210.899999999972</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-49210.899999999972</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-49210.899999999972</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-49210.899999999972</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-49210.899999999972</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-49210.899999999972</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-49210.899999999972</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-49210.899999999972</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-49210.899999999972</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-49210.899999999972</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-49210.899999999972</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-49210.899999999972</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-49210.899999999972</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-49210.899999999972</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-49210.899999999972</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-49210.899999999972</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-49210.899999999972</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-49210.899999999972</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-49210.899999999972</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-49210.899999999972</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-49210.899999999972</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-49210.899999999972</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-49210.899999999972</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-49210.899999999972</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-49210.899999999972</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-49210.899999999972</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-49210.899999999972</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-49210.899999999972</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99" priority="212" operator="lessThan">
      <formula>0</formula>
    </cfRule>
    <cfRule type="cellIs" dxfId="598" priority="213" operator="greaterThan">
      <formula>0</formula>
    </cfRule>
    <cfRule type="cellIs" dxfId="597" priority="224" operator="greaterThan">
      <formula>0</formula>
    </cfRule>
  </conditionalFormatting>
  <conditionalFormatting sqref="N5:N605">
    <cfRule type="cellIs" dxfId="596" priority="110" operator="greaterThan">
      <formula>0</formula>
    </cfRule>
    <cfRule type="cellIs" dxfId="595" priority="111" operator="lessThan">
      <formula>0</formula>
    </cfRule>
  </conditionalFormatting>
  <conditionalFormatting sqref="F100:F605">
    <cfRule type="containsText" dxfId="594" priority="100" operator="containsText" text="Despesa">
      <formula>NOT(ISERROR(SEARCH("Despesa",F100)))</formula>
    </cfRule>
    <cfRule type="containsText" dxfId="593" priority="101" operator="containsText" text="Receita">
      <formula>NOT(ISERROR(SEARCH("Receita",F100)))</formula>
    </cfRule>
  </conditionalFormatting>
  <conditionalFormatting sqref="F100:F605">
    <cfRule type="expression" dxfId="592" priority="248" stopIfTrue="1">
      <formula>NOT(ISERROR(SEARCH("Investimentos",F100)))</formula>
    </cfRule>
  </conditionalFormatting>
  <conditionalFormatting sqref="F48:F99">
    <cfRule type="containsText" dxfId="591" priority="96" operator="containsText" text="Despesa">
      <formula>NOT(ISERROR(SEARCH("Despesa",F48)))</formula>
    </cfRule>
    <cfRule type="containsText" dxfId="590" priority="97" operator="containsText" text="Receita">
      <formula>NOT(ISERROR(SEARCH("Receita",F48)))</formula>
    </cfRule>
  </conditionalFormatting>
  <conditionalFormatting sqref="F48:F99">
    <cfRule type="expression" dxfId="589" priority="251" stopIfTrue="1">
      <formula>NOT(ISERROR(SEARCH("Investimentos",F48)))</formula>
    </cfRule>
  </conditionalFormatting>
  <conditionalFormatting sqref="F48:F605">
    <cfRule type="containsText" dxfId="588" priority="92" operator="containsText" text="Despesa">
      <formula>NOT(ISERROR(SEARCH("Despesa",F48)))</formula>
    </cfRule>
    <cfRule type="containsText" dxfId="587" priority="93" operator="containsText" text="Receita">
      <formula>NOT(ISERROR(SEARCH("Receita",F48)))</formula>
    </cfRule>
  </conditionalFormatting>
  <conditionalFormatting sqref="F48:F605">
    <cfRule type="expression" dxfId="586" priority="254" stopIfTrue="1">
      <formula>NOT(ISERROR(SEARCH("Investimentos",F48)))</formula>
    </cfRule>
  </conditionalFormatting>
  <conditionalFormatting sqref="M109:M605">
    <cfRule type="containsText" dxfId="585" priority="88" operator="containsText" text="Não Pago">
      <formula>NOT(ISERROR(SEARCH("Não Pago",M109)))</formula>
    </cfRule>
    <cfRule type="containsText" dxfId="584" priority="89" operator="containsText" text="Pago">
      <formula>NOT(ISERROR(SEARCH("Pago",M109)))</formula>
    </cfRule>
  </conditionalFormatting>
  <conditionalFormatting sqref="M21:M108">
    <cfRule type="containsText" dxfId="583" priority="86" operator="containsText" text="Não Pago">
      <formula>NOT(ISERROR(SEARCH("Não Pago",M21)))</formula>
    </cfRule>
    <cfRule type="containsText" dxfId="582" priority="87" operator="containsText" text="Pago">
      <formula>NOT(ISERROR(SEARCH("Pago",M21)))</formula>
    </cfRule>
  </conditionalFormatting>
  <conditionalFormatting sqref="M10:M19">
    <cfRule type="containsText" dxfId="581" priority="84" operator="containsText" text="Não Pago">
      <formula>NOT(ISERROR(SEARCH("Não Pago",M10)))</formula>
    </cfRule>
    <cfRule type="containsText" dxfId="580" priority="85" operator="containsText" text="Pago">
      <formula>NOT(ISERROR(SEARCH("Pago",M10)))</formula>
    </cfRule>
  </conditionalFormatting>
  <conditionalFormatting sqref="M20">
    <cfRule type="containsText" dxfId="579" priority="82" operator="containsText" text="Não Pago">
      <formula>NOT(ISERROR(SEARCH("Não Pago",M20)))</formula>
    </cfRule>
    <cfRule type="containsText" dxfId="578" priority="83" operator="containsText" text="Pago">
      <formula>NOT(ISERROR(SEARCH("Pago",M20)))</formula>
    </cfRule>
  </conditionalFormatting>
  <conditionalFormatting sqref="M5:M9">
    <cfRule type="containsText" dxfId="577" priority="80" operator="containsText" text="Não Pago">
      <formula>NOT(ISERROR(SEARCH("Não Pago",M5)))</formula>
    </cfRule>
    <cfRule type="containsText" dxfId="576" priority="81" operator="containsText" text="Pago">
      <formula>NOT(ISERROR(SEARCH("Pago",M5)))</formula>
    </cfRule>
  </conditionalFormatting>
  <conditionalFormatting sqref="E48:E586 E603:E605">
    <cfRule type="containsText" dxfId="575" priority="60" operator="containsText" text="Despesa">
      <formula>NOT(ISERROR(SEARCH("Despesa",E48)))</formula>
    </cfRule>
    <cfRule type="containsText" dxfId="574" priority="61" operator="containsText" text="Receita">
      <formula>NOT(ISERROR(SEARCH("Receita",E48)))</formula>
    </cfRule>
  </conditionalFormatting>
  <conditionalFormatting sqref="E48:E586 E603:E605">
    <cfRule type="expression" dxfId="573" priority="62" stopIfTrue="1">
      <formula>NOT(ISERROR(SEARCH("Investimentos",E48)))</formula>
    </cfRule>
  </conditionalFormatting>
  <conditionalFormatting sqref="E48:E605">
    <cfRule type="containsText" dxfId="572" priority="49" operator="containsText" text="INVESTIMENTOS">
      <formula>NOT(ISERROR(SEARCH("INVESTIMENTOS",E48)))</formula>
    </cfRule>
    <cfRule type="containsText" dxfId="571" priority="50" operator="containsText" text="DESPESAS DE MARKETING">
      <formula>NOT(ISERROR(SEARCH("DESPESAS DE MARKETING",E48)))</formula>
    </cfRule>
    <cfRule type="containsText" dxfId="570" priority="51" operator="containsText" text="DESPESAS NÃO OPERACIONAIS">
      <formula>NOT(ISERROR(SEARCH("DESPESAS NÃO OPERACIONAIS",E48)))</formula>
    </cfRule>
    <cfRule type="containsText" dxfId="569" priority="52" operator="containsText" text="DESPESAS COM RH">
      <formula>NOT(ISERROR(SEARCH("DESPESAS COM RH",E48)))</formula>
    </cfRule>
    <cfRule type="containsText" dxfId="568" priority="53" operator="containsText" text="DESPESAS COM SERVIÇOS">
      <formula>NOT(ISERROR(SEARCH("DESPESAS COM SERVIÇOS",E48)))</formula>
    </cfRule>
    <cfRule type="containsText" dxfId="567" priority="54" operator="containsText" text="DESPESAS COM PRODUTOS">
      <formula>NOT(ISERROR(SEARCH("DESPESAS COM PRODUTOS",E48)))</formula>
    </cfRule>
    <cfRule type="containsText" dxfId="566" priority="55" operator="containsText" text="IMPOSTOS">
      <formula>NOT(ISERROR(SEARCH("IMPOSTOS",E48)))</formula>
    </cfRule>
    <cfRule type="containsText" dxfId="565" priority="58" operator="containsText" text="Despesa">
      <formula>NOT(ISERROR(SEARCH("Despesa",E48)))</formula>
    </cfRule>
    <cfRule type="containsText" dxfId="564" priority="59" operator="containsText" text="Receita">
      <formula>NOT(ISERROR(SEARCH("Receita",E48)))</formula>
    </cfRule>
  </conditionalFormatting>
  <conditionalFormatting sqref="E48:E605">
    <cfRule type="expression" dxfId="563" priority="63" stopIfTrue="1">
      <formula>NOT(ISERROR(SEARCH("Investimentos",E48)))</formula>
    </cfRule>
  </conditionalFormatting>
  <conditionalFormatting sqref="E602">
    <cfRule type="containsText" dxfId="562" priority="56" operator="containsText" text="Despesa">
      <formula>NOT(ISERROR(SEARCH("Despesa",E602)))</formula>
    </cfRule>
    <cfRule type="containsText" dxfId="561" priority="57" operator="containsText" text="Receita">
      <formula>NOT(ISERROR(SEARCH("Receita",E602)))</formula>
    </cfRule>
  </conditionalFormatting>
  <conditionalFormatting sqref="E602">
    <cfRule type="expression" dxfId="560" priority="64" stopIfTrue="1">
      <formula>NOT(ISERROR(SEARCH("Investimentos",E602)))</formula>
    </cfRule>
  </conditionalFormatting>
  <conditionalFormatting sqref="L48:L586 L603:L605">
    <cfRule type="containsText" dxfId="559" priority="47" operator="containsText" text="Não Pago">
      <formula>NOT(ISERROR(SEARCH("Não Pago",L48)))</formula>
    </cfRule>
    <cfRule type="containsText" dxfId="558" priority="48" operator="containsText" text="Pago">
      <formula>NOT(ISERROR(SEARCH("Pago",L48)))</formula>
    </cfRule>
  </conditionalFormatting>
  <conditionalFormatting sqref="L48:L605">
    <cfRule type="containsText" dxfId="557" priority="45" operator="containsText" text="Não Pago">
      <formula>NOT(ISERROR(SEARCH("Não Pago",L48)))</formula>
    </cfRule>
    <cfRule type="containsText" dxfId="556" priority="46" operator="containsText" text="Pago">
      <formula>NOT(ISERROR(SEARCH("Pago",L48)))</formula>
    </cfRule>
  </conditionalFormatting>
  <conditionalFormatting sqref="L602">
    <cfRule type="containsText" dxfId="555" priority="43" operator="containsText" text="Não Pago">
      <formula>NOT(ISERROR(SEARCH("Não Pago",L602)))</formula>
    </cfRule>
    <cfRule type="containsText" dxfId="554" priority="44" operator="containsText" text="Pago">
      <formula>NOT(ISERROR(SEARCH("Pago",L602)))</formula>
    </cfRule>
  </conditionalFormatting>
  <conditionalFormatting sqref="L48:L605">
    <cfRule type="cellIs" dxfId="553" priority="42" operator="equal">
      <formula>"Realizado"</formula>
    </cfRule>
  </conditionalFormatting>
  <conditionalFormatting sqref="L604">
    <cfRule type="containsText" dxfId="552" priority="40" operator="containsText" text="Não Pago">
      <formula>NOT(ISERROR(SEARCH("Não Pago",L604)))</formula>
    </cfRule>
    <cfRule type="containsText" dxfId="551"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544" priority="25" operator="containsText" text="Despesa">
      <formula>NOT(ISERROR(SEARCH("Despesa",E21)))</formula>
    </cfRule>
    <cfRule type="containsText" dxfId="543" priority="26" operator="containsText" text="Receita">
      <formula>NOT(ISERROR(SEARCH("Receita",E21)))</formula>
    </cfRule>
  </conditionalFormatting>
  <conditionalFormatting sqref="E21:E47">
    <cfRule type="expression" dxfId="542" priority="27" stopIfTrue="1">
      <formula>NOT(ISERROR(SEARCH("Investimentos",E21)))</formula>
    </cfRule>
  </conditionalFormatting>
  <conditionalFormatting sqref="E5:E47">
    <cfRule type="containsText" dxfId="541" priority="1" operator="containsText" text="INVESTIMENTOS">
      <formula>NOT(ISERROR(SEARCH("INVESTIMENTOS",E5)))</formula>
    </cfRule>
    <cfRule type="containsText" dxfId="540" priority="2" operator="containsText" text="DESPESAS DE MARKETING">
      <formula>NOT(ISERROR(SEARCH("DESPESAS DE MARKETING",E5)))</formula>
    </cfRule>
    <cfRule type="containsText" dxfId="539" priority="3" operator="containsText" text="DESPESAS NÃO OPERACIONAIS">
      <formula>NOT(ISERROR(SEARCH("DESPESAS NÃO OPERACIONAIS",E5)))</formula>
    </cfRule>
    <cfRule type="containsText" dxfId="538" priority="4" operator="containsText" text="DESPESAS COM RH">
      <formula>NOT(ISERROR(SEARCH("DESPESAS COM RH",E5)))</formula>
    </cfRule>
    <cfRule type="containsText" dxfId="537" priority="5" operator="containsText" text="DESPESAS COM SERVIÇOS">
      <formula>NOT(ISERROR(SEARCH("DESPESAS COM SERVIÇOS",E5)))</formula>
    </cfRule>
    <cfRule type="containsText" dxfId="536" priority="6" operator="containsText" text="DESPESAS COM PRODUTOS">
      <formula>NOT(ISERROR(SEARCH("DESPESAS COM PRODUTOS",E5)))</formula>
    </cfRule>
    <cfRule type="containsText" dxfId="535" priority="7" operator="containsText" text="IMPOSTOS">
      <formula>NOT(ISERROR(SEARCH("IMPOSTOS",E5)))</formula>
    </cfRule>
    <cfRule type="containsText" dxfId="534" priority="23" operator="containsText" text="Despesa">
      <formula>NOT(ISERROR(SEARCH("Despesa",E5)))</formula>
    </cfRule>
    <cfRule type="containsText" dxfId="533" priority="24" operator="containsText" text="Receita">
      <formula>NOT(ISERROR(SEARCH("Receita",E5)))</formula>
    </cfRule>
  </conditionalFormatting>
  <conditionalFormatting sqref="E5:E47">
    <cfRule type="expression" dxfId="532" priority="28" stopIfTrue="1">
      <formula>NOT(ISERROR(SEARCH("Investimentos",E5)))</formula>
    </cfRule>
  </conditionalFormatting>
  <conditionalFormatting sqref="E20">
    <cfRule type="containsText" dxfId="531" priority="21" operator="containsText" text="Despesa">
      <formula>NOT(ISERROR(SEARCH("Despesa",E20)))</formula>
    </cfRule>
    <cfRule type="containsText" dxfId="530" priority="22" operator="containsText" text="Receita">
      <formula>NOT(ISERROR(SEARCH("Receita",E20)))</formula>
    </cfRule>
  </conditionalFormatting>
  <conditionalFormatting sqref="E20">
    <cfRule type="expression" dxfId="529" priority="29" stopIfTrue="1">
      <formula>NOT(ISERROR(SEARCH("Investimentos",E20)))</formula>
    </cfRule>
  </conditionalFormatting>
  <conditionalFormatting sqref="L21:L47">
    <cfRule type="containsText" dxfId="528" priority="19" operator="containsText" text="Não Pago">
      <formula>NOT(ISERROR(SEARCH("Não Pago",L21)))</formula>
    </cfRule>
    <cfRule type="containsText" dxfId="527" priority="20" operator="containsText" text="Pago">
      <formula>NOT(ISERROR(SEARCH("Pago",L21)))</formula>
    </cfRule>
  </conditionalFormatting>
  <conditionalFormatting sqref="L5:L47">
    <cfRule type="containsText" dxfId="526" priority="17" operator="containsText" text="Não Pago">
      <formula>NOT(ISERROR(SEARCH("Não Pago",L5)))</formula>
    </cfRule>
    <cfRule type="containsText" dxfId="525" priority="18" operator="containsText" text="Pago">
      <formula>NOT(ISERROR(SEARCH("Pago",L5)))</formula>
    </cfRule>
  </conditionalFormatting>
  <conditionalFormatting sqref="L20">
    <cfRule type="containsText" dxfId="524" priority="15" operator="containsText" text="Não Pago">
      <formula>NOT(ISERROR(SEARCH("Não Pago",L20)))</formula>
    </cfRule>
    <cfRule type="containsText" dxfId="523" priority="16" operator="containsText" text="Pago">
      <formula>NOT(ISERROR(SEARCH("Pago",L20)))</formula>
    </cfRule>
  </conditionalFormatting>
  <conditionalFormatting sqref="L5:L47">
    <cfRule type="cellIs" dxfId="522" priority="14" operator="equal">
      <formula>"Realizado"</formula>
    </cfRule>
  </conditionalFormatting>
  <conditionalFormatting sqref="L22">
    <cfRule type="containsText" dxfId="521" priority="12" operator="containsText" text="Não Pago">
      <formula>NOT(ISERROR(SEARCH("Não Pago",L22)))</formula>
    </cfRule>
    <cfRule type="containsText" dxfId="520" priority="13" operator="containsText" text="Pago">
      <formula>NOT(ISERROR(SEARCH("Pago",L22)))</formula>
    </cfRule>
  </conditionalFormatting>
  <conditionalFormatting sqref="L27">
    <cfRule type="containsText" dxfId="519" priority="10" operator="containsText" text="Não Pago">
      <formula>NOT(ISERROR(SEARCH("Não Pago",L27)))</formula>
    </cfRule>
    <cfRule type="containsText" dxfId="518" priority="11" operator="containsText" text="Pago">
      <formula>NOT(ISERROR(SEARCH("Pago",L27)))</formula>
    </cfRule>
  </conditionalFormatting>
  <conditionalFormatting sqref="L34">
    <cfRule type="containsText" dxfId="517" priority="8" operator="containsText" text="Não Pago">
      <formula>NOT(ISERROR(SEARCH("Não Pago",L34)))</formula>
    </cfRule>
    <cfRule type="containsText" dxfId="516"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51" customWidth="1"/>
    <col min="2" max="2" width="2"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7"/>
      <c r="B1" s="217"/>
      <c r="C1" s="218" t="s">
        <v>193</v>
      </c>
      <c r="D1" s="218"/>
      <c r="E1" s="218"/>
      <c r="F1" s="219"/>
      <c r="G1" s="218"/>
      <c r="H1" s="218"/>
      <c r="I1" s="218"/>
      <c r="J1" s="218"/>
      <c r="K1" s="218"/>
      <c r="L1" s="218"/>
      <c r="M1" s="218"/>
      <c r="N1" s="218"/>
      <c r="O1" s="218"/>
      <c r="P1" s="218"/>
      <c r="Q1" s="217"/>
      <c r="R1" s="217"/>
      <c r="S1" s="220"/>
      <c r="T1" s="220"/>
      <c r="U1" s="220"/>
      <c r="V1" s="220"/>
      <c r="W1" s="221"/>
      <c r="X1" s="222"/>
      <c r="Y1" s="217"/>
    </row>
    <row r="2" spans="1:25" s="8" customFormat="1" ht="37.5" hidden="1" customHeight="1" thickBot="1" x14ac:dyDescent="0.3">
      <c r="A2" s="247"/>
      <c r="B2" s="217"/>
      <c r="C2" s="223"/>
      <c r="D2" s="223"/>
      <c r="E2" s="223"/>
      <c r="F2" s="224"/>
      <c r="G2" s="223"/>
      <c r="H2" s="223"/>
      <c r="I2" s="223"/>
      <c r="J2" s="223"/>
      <c r="K2" s="223"/>
      <c r="L2" s="223"/>
      <c r="M2" s="223"/>
      <c r="N2" s="223"/>
      <c r="O2" s="223"/>
      <c r="P2" s="223"/>
      <c r="Q2" s="223"/>
      <c r="R2" s="217"/>
      <c r="S2" s="220"/>
      <c r="T2" s="220"/>
      <c r="U2" s="220"/>
      <c r="V2" s="220"/>
      <c r="W2" s="221"/>
      <c r="X2" s="222"/>
      <c r="Y2" s="217"/>
    </row>
    <row r="3" spans="1:25" ht="39" customHeight="1" thickTop="1" thickBot="1" x14ac:dyDescent="0.3">
      <c r="A3" s="247"/>
      <c r="B3" s="225"/>
      <c r="C3" s="225"/>
      <c r="D3" s="225"/>
      <c r="E3" s="225"/>
      <c r="F3" s="226"/>
      <c r="G3" s="227"/>
      <c r="H3" s="228"/>
      <c r="I3" s="228"/>
      <c r="J3" s="225"/>
      <c r="K3" s="225"/>
      <c r="L3" s="225"/>
      <c r="M3" s="225"/>
      <c r="N3" s="225"/>
      <c r="O3" s="225"/>
      <c r="P3" s="225"/>
      <c r="Q3" s="225"/>
      <c r="R3" s="225"/>
      <c r="S3" s="229"/>
      <c r="T3" s="229"/>
      <c r="U3" s="229"/>
      <c r="V3" s="229"/>
      <c r="W3" s="113"/>
      <c r="X3" s="230"/>
      <c r="Y3" s="225"/>
    </row>
    <row r="4" spans="1:25" ht="30.75" customHeight="1" thickTop="1" thickBot="1" x14ac:dyDescent="0.3">
      <c r="A4" s="247"/>
      <c r="B4" s="225"/>
      <c r="C4" s="170" t="s">
        <v>12</v>
      </c>
      <c r="D4" s="170" t="s">
        <v>449</v>
      </c>
      <c r="E4" s="165" t="s">
        <v>15</v>
      </c>
      <c r="F4" s="204" t="s">
        <v>450</v>
      </c>
      <c r="G4" s="165" t="s">
        <v>14</v>
      </c>
      <c r="H4" s="170" t="s">
        <v>451</v>
      </c>
      <c r="I4" s="170" t="s">
        <v>468</v>
      </c>
      <c r="J4" s="170" t="s">
        <v>452</v>
      </c>
      <c r="K4" s="170" t="s">
        <v>453</v>
      </c>
      <c r="L4" s="165" t="s">
        <v>16</v>
      </c>
      <c r="M4" s="170" t="s">
        <v>454</v>
      </c>
      <c r="N4" s="231" t="s">
        <v>17</v>
      </c>
      <c r="O4" s="225"/>
      <c r="P4" s="291" t="s">
        <v>23</v>
      </c>
      <c r="Q4" s="291"/>
      <c r="R4" s="225"/>
      <c r="S4" s="229"/>
      <c r="T4" s="229"/>
      <c r="U4" s="229"/>
      <c r="V4" s="229"/>
      <c r="W4" s="232"/>
      <c r="X4" s="230"/>
      <c r="Y4" s="225"/>
    </row>
    <row r="5" spans="1:25" ht="19.5" customHeight="1" thickTop="1" thickBot="1" x14ac:dyDescent="0.3">
      <c r="A5" s="247"/>
      <c r="B5" s="225"/>
      <c r="C5" s="43"/>
      <c r="D5" s="145"/>
      <c r="E5" s="43"/>
      <c r="F5" s="205"/>
      <c r="G5" s="23"/>
      <c r="H5" s="23"/>
      <c r="I5" s="23"/>
      <c r="J5" s="212"/>
      <c r="K5" s="212"/>
      <c r="L5" s="44" t="s">
        <v>446</v>
      </c>
      <c r="M5" s="44"/>
      <c r="N5" s="233">
        <f>Q5+IF(AND(L5="Pago",OR(E5='PC Receitas'!P4,E5='PC Receitas'!P5,E5='PC Receitas'!P6)),J5,IF(AND(L5="Pago",OR(E5='PC Receitas'!P7,E5='PC Receitas'!P8,E5='PC Receitas'!P9,E5='PC Receitas'!P10,E5='PC Receitas'!P11,E5='PC Receitas'!P12,E5='PC Receitas'!P13,E5='PC Receitas'!P14)),-J5,0))</f>
        <v>-49210.899999999972</v>
      </c>
      <c r="O5" s="225"/>
      <c r="P5" s="292" t="s">
        <v>178</v>
      </c>
      <c r="Q5" s="280">
        <f>Fev!Q13</f>
        <v>-49210.899999999972</v>
      </c>
      <c r="R5" s="234"/>
      <c r="S5" s="235" t="e">
        <f>IF(W5="Despesas_com_RH","Despesa",IF(W5="Despesas_Operacionais","Despesa",IF(W5="Despesas_com_Marketing","Despesa",IF(W5="Impostos","Despesa",IF(W5="Investimentos","Despesa","")))))</f>
        <v>#N/A</v>
      </c>
      <c r="T5" s="229" t="e">
        <f>IF(W5="Despesas_com_Produtos","Despesa",IF(W5="Despesas_com_Serviços","Despesa",IF(W5="Despesas_Não_Operacionais","Despesa","")))</f>
        <v>#N/A</v>
      </c>
      <c r="U5" s="229" t="e">
        <f>IF(W5="Receitas_com_Produtos","Receita",IF(W5="Receitas_com_Serviços","Receita",IF(W5="Receitas_Não_Operacionais","Receita","")))</f>
        <v>#N/A</v>
      </c>
      <c r="V5" s="229" t="e">
        <f>IF(S5&lt;&gt;"",S5,IF(T5&lt;&gt;"",T5,IF(U5&lt;&gt;"",U5,"")))</f>
        <v>#N/A</v>
      </c>
      <c r="W5" s="113" t="e">
        <f>VLOOKUP(E5,'PC Receitas'!$P$4:$Q$14,2,FALSE)</f>
        <v>#N/A</v>
      </c>
      <c r="X5" s="230"/>
      <c r="Y5" s="225"/>
    </row>
    <row r="6" spans="1:25" ht="19.5" customHeight="1" thickTop="1" thickBot="1" x14ac:dyDescent="0.3">
      <c r="A6" s="247"/>
      <c r="B6" s="225"/>
      <c r="C6" s="43"/>
      <c r="D6" s="145"/>
      <c r="E6" s="43"/>
      <c r="F6" s="205"/>
      <c r="G6" s="43"/>
      <c r="H6" s="43"/>
      <c r="I6" s="43"/>
      <c r="J6" s="212"/>
      <c r="K6" s="212"/>
      <c r="L6" s="44" t="s">
        <v>446</v>
      </c>
      <c r="M6" s="126"/>
      <c r="N6" s="233">
        <f>N5+IF(AND(L6="Pago",OR(E6='PC Receitas'!$P$4,E6='PC Receitas'!$P$5,E6='PC Receitas'!$P$6)),K6,IF(AND(L6="Pago",OR(E6='PC Receitas'!$P$7,E6='PC Receitas'!$P$8,E6='PC Receitas'!$P$9,E6='PC Receitas'!$P$10,E6='PC Receitas'!$P$11,E6='PC Receitas'!$P$12,E6='PC Receitas'!$P$13,E6='PC Receitas'!$P$14)),-K6,0))</f>
        <v>-49210.899999999972</v>
      </c>
      <c r="O6" s="225"/>
      <c r="P6" s="292"/>
      <c r="Q6" s="280"/>
      <c r="R6" s="234"/>
      <c r="S6" s="235" t="e">
        <f t="shared" ref="S6:S69" si="0">IF(W6="Despesas_com_RH","Despesa",IF(W6="Despesas_Operacionais","Despesa",IF(W6="Despesas_com_Marketing","Despesa",IF(W6="Impostos","Despesa",IF(W6="Investimentos","Despesa","")))))</f>
        <v>#N/A</v>
      </c>
      <c r="T6" s="229" t="e">
        <f t="shared" ref="T6:T69" si="1">IF(W6="Despesas_com_Produtos","Despesa",IF(W6="Despesas_com_Serviços","Despesa",IF(W6="Despesas_Não_Operacionais","Despesa","")))</f>
        <v>#N/A</v>
      </c>
      <c r="U6" s="229" t="e">
        <f t="shared" ref="U6:U69" si="2">IF(W6="Receitas_com_Produtos","Receita",IF(W6="Receitas_com_Serviços","Receita",IF(W6="Receitas_Não_Operacionais","Receita","")))</f>
        <v>#N/A</v>
      </c>
      <c r="V6" s="229" t="e">
        <f t="shared" ref="V6:V69" si="3">IF(S6&lt;&gt;"",S6,IF(T6&lt;&gt;"",T6,IF(U6&lt;&gt;"",U6,"")))</f>
        <v>#N/A</v>
      </c>
      <c r="W6" s="113" t="e">
        <f>VLOOKUP(E6,'PC Receitas'!$P$4:$Q$14,2,FALSE)</f>
        <v>#N/A</v>
      </c>
      <c r="X6" s="230"/>
      <c r="Y6" s="225"/>
    </row>
    <row r="7" spans="1:25" ht="19.5" customHeight="1" thickTop="1" thickBot="1" x14ac:dyDescent="0.3">
      <c r="A7" s="247"/>
      <c r="B7" s="225"/>
      <c r="C7" s="43"/>
      <c r="D7" s="43"/>
      <c r="E7" s="43"/>
      <c r="F7" s="205"/>
      <c r="G7" s="43"/>
      <c r="H7" s="43"/>
      <c r="I7" s="43"/>
      <c r="J7" s="212"/>
      <c r="K7" s="212"/>
      <c r="L7" s="44" t="s">
        <v>446</v>
      </c>
      <c r="M7" s="126"/>
      <c r="N7" s="233">
        <f>N6+IF(AND(L7="Pago",OR(E7='PC Receitas'!$P$4,E7='PC Receitas'!$P$5,E7='PC Receitas'!$P$6)),K7,IF(AND(L7="Pago",OR(E7='PC Receitas'!$P$7,E7='PC Receitas'!$P$8,E7='PC Receitas'!$P$9,E7='PC Receitas'!$P$10,E7='PC Receitas'!$P$11,E7='PC Receitas'!$P$12,E7='PC Receitas'!$P$13,E7='PC Receitas'!$P$14)),-K7,0))</f>
        <v>-49210.899999999972</v>
      </c>
      <c r="O7" s="225"/>
      <c r="P7" s="285" t="s">
        <v>24</v>
      </c>
      <c r="Q7" s="289">
        <f>SUMIFS($J$5:$J$586,$E$5:$E$586,'PC Receitas'!P4,$L$5:$L$586,"Pago")+SUMIFS($J$5:$J$586,$E$5:$E$586,'PC Receitas'!P5,$L$5:$L$586,"Pago")+SUMIFS($J$5:$J$586,$E$5:$E$586,'PC Receitas'!P6,$L$5:$L$586,"Pago")</f>
        <v>0</v>
      </c>
      <c r="R7" s="236"/>
      <c r="S7" s="235" t="e">
        <f t="shared" si="0"/>
        <v>#N/A</v>
      </c>
      <c r="T7" s="229" t="e">
        <f t="shared" si="1"/>
        <v>#N/A</v>
      </c>
      <c r="U7" s="229" t="e">
        <f t="shared" si="2"/>
        <v>#N/A</v>
      </c>
      <c r="V7" s="229" t="e">
        <f t="shared" si="3"/>
        <v>#N/A</v>
      </c>
      <c r="W7" s="113" t="e">
        <f>VLOOKUP(E7,'PC Receitas'!$P$4:$Q$14,2,FALSE)</f>
        <v>#N/A</v>
      </c>
      <c r="X7" s="230"/>
      <c r="Y7" s="225"/>
    </row>
    <row r="8" spans="1:25" ht="19.5" customHeight="1" thickTop="1" thickBot="1" x14ac:dyDescent="0.3">
      <c r="A8" s="247"/>
      <c r="B8" s="225"/>
      <c r="C8" s="43"/>
      <c r="D8" s="145"/>
      <c r="E8" s="43"/>
      <c r="F8" s="205"/>
      <c r="G8" s="43"/>
      <c r="H8" s="43"/>
      <c r="I8" s="43"/>
      <c r="J8" s="212"/>
      <c r="K8" s="212"/>
      <c r="L8" s="44" t="s">
        <v>446</v>
      </c>
      <c r="M8" s="126"/>
      <c r="N8" s="233">
        <f>N7+IF(AND(L8="Pago",OR(E8='PC Receitas'!$P$4,E8='PC Receitas'!$P$5,E8='PC Receitas'!$P$6)),K8,IF(AND(L8="Pago",OR(E8='PC Receitas'!$P$7,E8='PC Receitas'!$P$8,E8='PC Receitas'!$P$9,E8='PC Receitas'!$P$10,E8='PC Receitas'!$P$11,E8='PC Receitas'!$P$12,E8='PC Receitas'!$P$13,E8='PC Receitas'!$P$14)),-K8,0))</f>
        <v>-49210.899999999972</v>
      </c>
      <c r="O8" s="225"/>
      <c r="P8" s="285"/>
      <c r="Q8" s="290"/>
      <c r="R8" s="236"/>
      <c r="S8" s="235" t="e">
        <f t="shared" si="0"/>
        <v>#N/A</v>
      </c>
      <c r="T8" s="229" t="e">
        <f t="shared" si="1"/>
        <v>#N/A</v>
      </c>
      <c r="U8" s="229" t="e">
        <f t="shared" si="2"/>
        <v>#N/A</v>
      </c>
      <c r="V8" s="229" t="e">
        <f t="shared" si="3"/>
        <v>#N/A</v>
      </c>
      <c r="W8" s="113" t="e">
        <f>VLOOKUP(E8,'PC Receitas'!$P$4:$Q$14,2,FALSE)</f>
        <v>#N/A</v>
      </c>
      <c r="X8" s="230"/>
      <c r="Y8" s="225"/>
    </row>
    <row r="9" spans="1:25" ht="19.5" customHeight="1" thickTop="1" thickBot="1" x14ac:dyDescent="0.3">
      <c r="A9" s="247"/>
      <c r="B9" s="225"/>
      <c r="C9" s="43"/>
      <c r="D9" s="145"/>
      <c r="E9" s="43"/>
      <c r="F9" s="205"/>
      <c r="G9" s="23"/>
      <c r="H9" s="23"/>
      <c r="I9" s="23"/>
      <c r="J9" s="212"/>
      <c r="K9" s="212"/>
      <c r="L9" s="44" t="s">
        <v>446</v>
      </c>
      <c r="M9" s="126"/>
      <c r="N9" s="233">
        <f>N8+IF(AND(L9="Pago",OR(E9='PC Receitas'!$P$4,E9='PC Receitas'!$P$5,E9='PC Receitas'!$P$6)),K9,IF(AND(L9="Pago",OR(E9='PC Receitas'!$P$7,E9='PC Receitas'!$P$8,E9='PC Receitas'!$P$9,E9='PC Receitas'!$P$10,E9='PC Receitas'!$P$11,E9='PC Receitas'!$P$12,E9='PC Receitas'!$P$13,E9='PC Receitas'!$P$14)),-K9,0))</f>
        <v>-49210.899999999972</v>
      </c>
      <c r="O9" s="225"/>
      <c r="P9" s="285" t="s">
        <v>25</v>
      </c>
      <c r="Q9" s="286">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5" t="e">
        <f t="shared" si="0"/>
        <v>#N/A</v>
      </c>
      <c r="T9" s="229" t="e">
        <f t="shared" si="1"/>
        <v>#N/A</v>
      </c>
      <c r="U9" s="229" t="e">
        <f t="shared" si="2"/>
        <v>#N/A</v>
      </c>
      <c r="V9" s="229" t="e">
        <f t="shared" si="3"/>
        <v>#N/A</v>
      </c>
      <c r="W9" s="113" t="e">
        <f>VLOOKUP(E9,'PC Receitas'!$P$4:$Q$14,2,FALSE)</f>
        <v>#N/A</v>
      </c>
      <c r="X9" s="230"/>
      <c r="Y9" s="225"/>
    </row>
    <row r="10" spans="1:25" ht="19.5" customHeight="1" thickTop="1" thickBot="1" x14ac:dyDescent="0.3">
      <c r="A10" s="247"/>
      <c r="B10" s="225"/>
      <c r="C10" s="43"/>
      <c r="D10" s="43"/>
      <c r="E10" s="43"/>
      <c r="F10" s="205"/>
      <c r="G10" s="43"/>
      <c r="H10" s="43"/>
      <c r="I10" s="43"/>
      <c r="J10" s="212"/>
      <c r="K10" s="212"/>
      <c r="L10" s="44" t="s">
        <v>446</v>
      </c>
      <c r="M10" s="126"/>
      <c r="N10" s="233">
        <f>N9+IF(AND(L10="Pago",OR(E10='PC Receitas'!$P$4,E10='PC Receitas'!$P$5,E10='PC Receitas'!$P$6)),K10,IF(AND(L10="Pago",OR(E10='PC Receitas'!$P$7,E10='PC Receitas'!$P$8,E10='PC Receitas'!$P$9,E10='PC Receitas'!$P$10,E10='PC Receitas'!$P$11,E10='PC Receitas'!$P$12,E10='PC Receitas'!$P$13,E10='PC Receitas'!$P$14)),-K10,0))</f>
        <v>-49210.899999999972</v>
      </c>
      <c r="O10" s="225"/>
      <c r="P10" s="285"/>
      <c r="Q10" s="287"/>
      <c r="R10" s="236"/>
      <c r="S10" s="235" t="e">
        <f t="shared" si="0"/>
        <v>#N/A</v>
      </c>
      <c r="T10" s="229" t="e">
        <f t="shared" si="1"/>
        <v>#N/A</v>
      </c>
      <c r="U10" s="229" t="e">
        <f t="shared" si="2"/>
        <v>#N/A</v>
      </c>
      <c r="V10" s="229" t="e">
        <f t="shared" si="3"/>
        <v>#N/A</v>
      </c>
      <c r="W10" s="113" t="e">
        <f>VLOOKUP(E10,'PC Receitas'!$P$4:$Q$14,2,FALSE)</f>
        <v>#N/A</v>
      </c>
      <c r="X10" s="230"/>
      <c r="Y10" s="225"/>
    </row>
    <row r="11" spans="1:25" ht="19.5" customHeight="1" thickTop="1" thickBot="1" x14ac:dyDescent="0.3">
      <c r="A11" s="247"/>
      <c r="B11" s="225"/>
      <c r="C11" s="43"/>
      <c r="D11" s="43"/>
      <c r="E11" s="43"/>
      <c r="F11" s="205"/>
      <c r="G11" s="43"/>
      <c r="H11" s="43"/>
      <c r="I11" s="43"/>
      <c r="J11" s="212"/>
      <c r="K11" s="212"/>
      <c r="L11" s="44" t="s">
        <v>446</v>
      </c>
      <c r="M11" s="126"/>
      <c r="N11" s="233">
        <f>N10+IF(AND(L11="Pago",OR(E11='PC Receitas'!$P$4,E11='PC Receitas'!$P$5,E11='PC Receitas'!$P$6)),K11,IF(AND(L11="Pago",OR(E11='PC Receitas'!$P$7,E11='PC Receitas'!$P$8,E11='PC Receitas'!$P$9,E11='PC Receitas'!$P$10,E11='PC Receitas'!$P$11,E11='PC Receitas'!$P$12,E11='PC Receitas'!$P$13,E11='PC Receitas'!$P$14)),-K11,0))</f>
        <v>-49210.899999999972</v>
      </c>
      <c r="O11" s="225"/>
      <c r="P11" s="285" t="s">
        <v>27</v>
      </c>
      <c r="Q11" s="286">
        <f>Q7-Q9</f>
        <v>0</v>
      </c>
      <c r="R11" s="236"/>
      <c r="S11" s="235" t="e">
        <f t="shared" si="0"/>
        <v>#N/A</v>
      </c>
      <c r="T11" s="229" t="e">
        <f t="shared" si="1"/>
        <v>#N/A</v>
      </c>
      <c r="U11" s="229" t="e">
        <f t="shared" si="2"/>
        <v>#N/A</v>
      </c>
      <c r="V11" s="229" t="e">
        <f t="shared" si="3"/>
        <v>#N/A</v>
      </c>
      <c r="W11" s="113" t="e">
        <f>VLOOKUP(E11,'PC Receitas'!$P$4:$Q$14,2,FALSE)</f>
        <v>#N/A</v>
      </c>
      <c r="X11" s="230"/>
      <c r="Y11" s="225"/>
    </row>
    <row r="12" spans="1:25" ht="19.5" customHeight="1" thickTop="1" thickBot="1" x14ac:dyDescent="0.3">
      <c r="A12" s="247"/>
      <c r="B12" s="225"/>
      <c r="C12" s="43"/>
      <c r="D12" s="43"/>
      <c r="E12" s="43"/>
      <c r="F12" s="205"/>
      <c r="G12" s="43"/>
      <c r="H12" s="43"/>
      <c r="I12" s="43"/>
      <c r="J12" s="212"/>
      <c r="K12" s="212"/>
      <c r="L12" s="44" t="s">
        <v>446</v>
      </c>
      <c r="M12" s="126"/>
      <c r="N12" s="233">
        <f>N11+IF(AND(L12="Pago",OR(E12='PC Receitas'!$P$4,E12='PC Receitas'!$P$5,E12='PC Receitas'!$P$6)),K12,IF(AND(L12="Pago",OR(E12='PC Receitas'!$P$7,E12='PC Receitas'!$P$8,E12='PC Receitas'!$P$9,E12='PC Receitas'!$P$10,E12='PC Receitas'!$P$11,E12='PC Receitas'!$P$12,E12='PC Receitas'!$P$13,E12='PC Receitas'!$P$14)),-K12,0))</f>
        <v>-49210.899999999972</v>
      </c>
      <c r="O12" s="225"/>
      <c r="P12" s="285"/>
      <c r="Q12" s="287"/>
      <c r="R12" s="236"/>
      <c r="S12" s="235" t="e">
        <f t="shared" si="0"/>
        <v>#N/A</v>
      </c>
      <c r="T12" s="229" t="e">
        <f t="shared" si="1"/>
        <v>#N/A</v>
      </c>
      <c r="U12" s="229" t="e">
        <f t="shared" si="2"/>
        <v>#N/A</v>
      </c>
      <c r="V12" s="229" t="e">
        <f t="shared" si="3"/>
        <v>#N/A</v>
      </c>
      <c r="W12" s="113" t="e">
        <f>VLOOKUP(E12,'PC Receitas'!$P$4:$Q$14,2,FALSE)</f>
        <v>#N/A</v>
      </c>
      <c r="X12" s="230"/>
      <c r="Y12" s="225"/>
    </row>
    <row r="13" spans="1:25" ht="19.5" customHeight="1" thickTop="1" thickBot="1" x14ac:dyDescent="0.3">
      <c r="A13" s="247"/>
      <c r="B13" s="225"/>
      <c r="C13" s="43"/>
      <c r="D13" s="145"/>
      <c r="E13" s="43"/>
      <c r="F13" s="205"/>
      <c r="G13" s="43"/>
      <c r="H13" s="43"/>
      <c r="I13" s="43"/>
      <c r="J13" s="212"/>
      <c r="K13" s="212"/>
      <c r="L13" s="44" t="s">
        <v>446</v>
      </c>
      <c r="M13" s="126"/>
      <c r="N13" s="233">
        <f>N12+IF(AND(L13="Pago",OR(E13='PC Receitas'!$P$4,E13='PC Receitas'!$P$5,E13='PC Receitas'!$P$6)),K13,IF(AND(L13="Pago",OR(E13='PC Receitas'!$P$7,E13='PC Receitas'!$P$8,E13='PC Receitas'!$P$9,E13='PC Receitas'!$P$10,E13='PC Receitas'!$P$11,E13='PC Receitas'!$P$12,E13='PC Receitas'!$P$13,E13='PC Receitas'!$P$14)),-K13,0))</f>
        <v>-49210.899999999972</v>
      </c>
      <c r="O13" s="225"/>
      <c r="P13" s="285" t="s">
        <v>48</v>
      </c>
      <c r="Q13" s="286">
        <f>N586</f>
        <v>-49210.899999999972</v>
      </c>
      <c r="R13" s="236"/>
      <c r="S13" s="235" t="e">
        <f t="shared" si="0"/>
        <v>#N/A</v>
      </c>
      <c r="T13" s="229" t="e">
        <f t="shared" si="1"/>
        <v>#N/A</v>
      </c>
      <c r="U13" s="229" t="e">
        <f t="shared" si="2"/>
        <v>#N/A</v>
      </c>
      <c r="V13" s="229" t="e">
        <f t="shared" si="3"/>
        <v>#N/A</v>
      </c>
      <c r="W13" s="113" t="e">
        <f>VLOOKUP(E13,'PC Receitas'!$P$4:$Q$14,2,FALSE)</f>
        <v>#N/A</v>
      </c>
      <c r="X13" s="230"/>
      <c r="Y13" s="225"/>
    </row>
    <row r="14" spans="1:25" ht="19.5" customHeight="1" thickTop="1" thickBot="1" x14ac:dyDescent="0.3">
      <c r="A14" s="247"/>
      <c r="B14" s="225"/>
      <c r="C14" s="43"/>
      <c r="D14" s="145"/>
      <c r="E14" s="43"/>
      <c r="F14" s="205"/>
      <c r="G14" s="23"/>
      <c r="H14" s="23"/>
      <c r="I14" s="23"/>
      <c r="J14" s="212"/>
      <c r="K14" s="212"/>
      <c r="L14" s="44" t="s">
        <v>446</v>
      </c>
      <c r="M14" s="126"/>
      <c r="N14" s="233">
        <f>N13+IF(AND(L14="Pago",OR(E14='PC Receitas'!$P$4,E14='PC Receitas'!$P$5,E14='PC Receitas'!$P$6)),K14,IF(AND(L14="Pago",OR(E14='PC Receitas'!$P$7,E14='PC Receitas'!$P$8,E14='PC Receitas'!$P$9,E14='PC Receitas'!$P$10,E14='PC Receitas'!$P$11,E14='PC Receitas'!$P$12,E14='PC Receitas'!$P$13,E14='PC Receitas'!$P$14)),-K14,0))</f>
        <v>-49210.899999999972</v>
      </c>
      <c r="O14" s="225"/>
      <c r="P14" s="285"/>
      <c r="Q14" s="288"/>
      <c r="R14" s="236"/>
      <c r="S14" s="235" t="e">
        <f t="shared" si="0"/>
        <v>#N/A</v>
      </c>
      <c r="T14" s="229" t="e">
        <f t="shared" si="1"/>
        <v>#N/A</v>
      </c>
      <c r="U14" s="229" t="e">
        <f t="shared" si="2"/>
        <v>#N/A</v>
      </c>
      <c r="V14" s="229" t="e">
        <f t="shared" si="3"/>
        <v>#N/A</v>
      </c>
      <c r="W14" s="113" t="e">
        <f>VLOOKUP(E14,'PC Receitas'!$P$4:$Q$14,2,FALSE)</f>
        <v>#N/A</v>
      </c>
      <c r="X14" s="230"/>
      <c r="Y14" s="225"/>
    </row>
    <row r="15" spans="1:25" ht="19.5" customHeight="1" thickTop="1" thickBot="1" x14ac:dyDescent="0.3">
      <c r="A15" s="247"/>
      <c r="B15" s="225"/>
      <c r="C15" s="43"/>
      <c r="D15" s="43"/>
      <c r="E15" s="43"/>
      <c r="F15" s="205"/>
      <c r="G15" s="43"/>
      <c r="H15" s="43"/>
      <c r="I15" s="43"/>
      <c r="J15" s="212"/>
      <c r="K15" s="212"/>
      <c r="L15" s="44" t="s">
        <v>446</v>
      </c>
      <c r="M15" s="126"/>
      <c r="N15" s="233">
        <f>N14+IF(AND(L15="Pago",OR(E15='PC Receitas'!$P$4,E15='PC Receitas'!$P$5,E15='PC Receitas'!$P$6)),K15,IF(AND(L15="Pago",OR(E15='PC Receitas'!$P$7,E15='PC Receitas'!$P$8,E15='PC Receitas'!$P$9,E15='PC Receitas'!$P$10,E15='PC Receitas'!$P$11,E15='PC Receitas'!$P$12,E15='PC Receitas'!$P$13,E15='PC Receitas'!$P$14)),-K15,0))</f>
        <v>-49210.899999999972</v>
      </c>
      <c r="O15" s="225"/>
      <c r="P15" s="225"/>
      <c r="Q15" s="225"/>
      <c r="R15" s="225"/>
      <c r="S15" s="235" t="e">
        <f t="shared" si="0"/>
        <v>#N/A</v>
      </c>
      <c r="T15" s="229" t="e">
        <f t="shared" si="1"/>
        <v>#N/A</v>
      </c>
      <c r="U15" s="229" t="e">
        <f t="shared" si="2"/>
        <v>#N/A</v>
      </c>
      <c r="V15" s="229" t="e">
        <f t="shared" si="3"/>
        <v>#N/A</v>
      </c>
      <c r="W15" s="113" t="e">
        <f>VLOOKUP(E15,'PC Receitas'!$P$4:$Q$14,2,FALSE)</f>
        <v>#N/A</v>
      </c>
      <c r="X15" s="230"/>
      <c r="Y15" s="225"/>
    </row>
    <row r="16" spans="1:25" ht="19.5" customHeight="1" thickTop="1" thickBot="1" x14ac:dyDescent="0.3">
      <c r="A16" s="247"/>
      <c r="B16" s="225"/>
      <c r="C16" s="43"/>
      <c r="D16" s="43"/>
      <c r="E16" s="43"/>
      <c r="F16" s="205"/>
      <c r="G16" s="23"/>
      <c r="H16" s="23"/>
      <c r="I16" s="23"/>
      <c r="J16" s="212"/>
      <c r="K16" s="212"/>
      <c r="L16" s="44" t="s">
        <v>446</v>
      </c>
      <c r="M16" s="126"/>
      <c r="N16" s="233">
        <f>N15+IF(AND(L16="Pago",OR(E16='PC Receitas'!$P$4,E16='PC Receitas'!$P$5,E16='PC Receitas'!$P$6)),K16,IF(AND(L16="Pago",OR(E16='PC Receitas'!$P$7,E16='PC Receitas'!$P$8,E16='PC Receitas'!$P$9,E16='PC Receitas'!$P$10,E16='PC Receitas'!$P$11,E16='PC Receitas'!$P$12,E16='PC Receitas'!$P$13,E16='PC Receitas'!$P$14)),-K16,0))</f>
        <v>-49210.899999999972</v>
      </c>
      <c r="O16" s="225"/>
      <c r="P16" s="229" t="str">
        <f>'PC Receitas'!P4</f>
        <v>RECEITAS COM PRODUTO</v>
      </c>
      <c r="Q16" s="225"/>
      <c r="R16" s="225"/>
      <c r="S16" s="235" t="e">
        <f t="shared" si="0"/>
        <v>#N/A</v>
      </c>
      <c r="T16" s="229" t="e">
        <f t="shared" si="1"/>
        <v>#N/A</v>
      </c>
      <c r="U16" s="229" t="e">
        <f t="shared" si="2"/>
        <v>#N/A</v>
      </c>
      <c r="V16" s="229" t="e">
        <f t="shared" si="3"/>
        <v>#N/A</v>
      </c>
      <c r="W16" s="113" t="e">
        <f>VLOOKUP(E16,'PC Receitas'!$P$4:$Q$14,2,FALSE)</f>
        <v>#N/A</v>
      </c>
      <c r="X16" s="230"/>
      <c r="Y16" s="225"/>
    </row>
    <row r="17" spans="1:25" ht="19.5" customHeight="1" thickTop="1" thickBot="1" x14ac:dyDescent="0.3">
      <c r="A17" s="247"/>
      <c r="B17" s="225"/>
      <c r="C17" s="43"/>
      <c r="D17" s="43"/>
      <c r="E17" s="43"/>
      <c r="F17" s="205"/>
      <c r="G17" s="43"/>
      <c r="H17" s="43"/>
      <c r="I17" s="43"/>
      <c r="J17" s="212"/>
      <c r="K17" s="212"/>
      <c r="L17" s="44" t="s">
        <v>446</v>
      </c>
      <c r="M17" s="126"/>
      <c r="N17" s="233">
        <f>N16+IF(AND(L17="Pago",OR(E17='PC Receitas'!$P$4,E17='PC Receitas'!$P$5,E17='PC Receitas'!$P$6)),K17,IF(AND(L17="Pago",OR(E17='PC Receitas'!$P$7,E17='PC Receitas'!$P$8,E17='PC Receitas'!$P$9,E17='PC Receitas'!$P$10,E17='PC Receitas'!$P$11,E17='PC Receitas'!$P$12,E17='PC Receitas'!$P$13,E17='PC Receitas'!$P$14)),-K17,0))</f>
        <v>-49210.899999999972</v>
      </c>
      <c r="O17" s="225"/>
      <c r="P17" s="229" t="str">
        <f>'PC Receitas'!P5</f>
        <v>RECEITAS COM SERVIÇOS</v>
      </c>
      <c r="Q17" s="225"/>
      <c r="R17" s="225"/>
      <c r="S17" s="235" t="e">
        <f t="shared" si="0"/>
        <v>#N/A</v>
      </c>
      <c r="T17" s="229" t="e">
        <f t="shared" si="1"/>
        <v>#N/A</v>
      </c>
      <c r="U17" s="229" t="e">
        <f t="shared" si="2"/>
        <v>#N/A</v>
      </c>
      <c r="V17" s="229" t="e">
        <f t="shared" si="3"/>
        <v>#N/A</v>
      </c>
      <c r="W17" s="113" t="e">
        <f>VLOOKUP(E17,'PC Receitas'!$P$4:$Q$14,2,FALSE)</f>
        <v>#N/A</v>
      </c>
      <c r="X17" s="230"/>
      <c r="Y17" s="225"/>
    </row>
    <row r="18" spans="1:25" ht="19.5" customHeight="1" thickTop="1" thickBot="1" x14ac:dyDescent="0.3">
      <c r="A18" s="247"/>
      <c r="B18" s="225"/>
      <c r="C18" s="43"/>
      <c r="D18" s="43"/>
      <c r="E18" s="43"/>
      <c r="F18" s="205"/>
      <c r="G18" s="23"/>
      <c r="H18" s="23"/>
      <c r="I18" s="23"/>
      <c r="J18" s="212"/>
      <c r="K18" s="212"/>
      <c r="L18" s="44" t="s">
        <v>446</v>
      </c>
      <c r="M18" s="126"/>
      <c r="N18" s="233">
        <f>N17+IF(AND(L18="Pago",OR(E18='PC Receitas'!$P$4,E18='PC Receitas'!$P$5,E18='PC Receitas'!$P$6)),K18,IF(AND(L18="Pago",OR(E18='PC Receitas'!$P$7,E18='PC Receitas'!$P$8,E18='PC Receitas'!$P$9,E18='PC Receitas'!$P$10,E18='PC Receitas'!$P$11,E18='PC Receitas'!$P$12,E18='PC Receitas'!$P$13,E18='PC Receitas'!$P$14)),-K18,0))</f>
        <v>-49210.899999999972</v>
      </c>
      <c r="O18" s="225"/>
      <c r="P18" s="229" t="str">
        <f>'PC Receitas'!P6</f>
        <v>RECEITAS NÃO OPERACIONAIS</v>
      </c>
      <c r="Q18" s="225"/>
      <c r="R18" s="225"/>
      <c r="S18" s="235" t="e">
        <f t="shared" si="0"/>
        <v>#N/A</v>
      </c>
      <c r="T18" s="229" t="e">
        <f t="shared" si="1"/>
        <v>#N/A</v>
      </c>
      <c r="U18" s="229" t="e">
        <f t="shared" si="2"/>
        <v>#N/A</v>
      </c>
      <c r="V18" s="229" t="e">
        <f t="shared" si="3"/>
        <v>#N/A</v>
      </c>
      <c r="W18" s="113" t="e">
        <f>VLOOKUP(E18,'PC Receitas'!$P$4:$Q$14,2,FALSE)</f>
        <v>#N/A</v>
      </c>
      <c r="X18" s="230"/>
      <c r="Y18" s="225"/>
    </row>
    <row r="19" spans="1:25" ht="19.5" customHeight="1" thickTop="1" thickBot="1" x14ac:dyDescent="0.3">
      <c r="A19" s="247"/>
      <c r="B19" s="225"/>
      <c r="C19" s="43"/>
      <c r="D19" s="43"/>
      <c r="E19" s="43"/>
      <c r="F19" s="205"/>
      <c r="G19" s="43"/>
      <c r="H19" s="43"/>
      <c r="I19" s="43"/>
      <c r="J19" s="212"/>
      <c r="K19" s="212"/>
      <c r="L19" s="44" t="s">
        <v>446</v>
      </c>
      <c r="M19" s="126"/>
      <c r="N19" s="233">
        <f>N18+IF(AND(L19="Pago",OR(E19='PC Receitas'!$P$4,E19='PC Receitas'!$P$5,E19='PC Receitas'!$P$6)),K19,IF(AND(L19="Pago",OR(E19='PC Receitas'!$P$7,E19='PC Receitas'!$P$8,E19='PC Receitas'!$P$9,E19='PC Receitas'!$P$10,E19='PC Receitas'!$P$11,E19='PC Receitas'!$P$12,E19='PC Receitas'!$P$13,E19='PC Receitas'!$P$14)),-K19,0))</f>
        <v>-49210.899999999972</v>
      </c>
      <c r="O19" s="225"/>
      <c r="P19" s="229" t="str">
        <f>'PC Receitas'!P7</f>
        <v>DESPESAS COM PRODUTOS</v>
      </c>
      <c r="Q19" s="225"/>
      <c r="R19" s="225"/>
      <c r="S19" s="235" t="e">
        <f t="shared" si="0"/>
        <v>#N/A</v>
      </c>
      <c r="T19" s="229" t="e">
        <f t="shared" si="1"/>
        <v>#N/A</v>
      </c>
      <c r="U19" s="229" t="e">
        <f t="shared" si="2"/>
        <v>#N/A</v>
      </c>
      <c r="V19" s="229" t="e">
        <f t="shared" si="3"/>
        <v>#N/A</v>
      </c>
      <c r="W19" s="113" t="e">
        <f>VLOOKUP(E19,'PC Receitas'!$P$4:$Q$14,2,FALSE)</f>
        <v>#N/A</v>
      </c>
      <c r="X19" s="230"/>
      <c r="Y19" s="225"/>
    </row>
    <row r="20" spans="1:25" ht="19.5" customHeight="1" thickTop="1" thickBot="1" x14ac:dyDescent="0.3">
      <c r="A20" s="247"/>
      <c r="B20" s="225"/>
      <c r="C20" s="43"/>
      <c r="D20" s="43"/>
      <c r="E20" s="43"/>
      <c r="F20" s="205"/>
      <c r="G20" s="23"/>
      <c r="H20" s="23"/>
      <c r="I20" s="23"/>
      <c r="J20" s="212"/>
      <c r="K20" s="212"/>
      <c r="L20" s="44" t="s">
        <v>446</v>
      </c>
      <c r="M20" s="126"/>
      <c r="N20" s="233">
        <f>N19+IF(AND(L20="Pago",OR(E20='PC Receitas'!$P$4,E20='PC Receitas'!$P$5,E20='PC Receitas'!$P$6)),K20,IF(AND(L20="Pago",OR(E20='PC Receitas'!$P$7,E20='PC Receitas'!$P$8,E20='PC Receitas'!$P$9,E20='PC Receitas'!$P$10,E20='PC Receitas'!$P$11,E20='PC Receitas'!$P$12,E20='PC Receitas'!$P$13,E20='PC Receitas'!$P$14)),-K20,0))</f>
        <v>-49210.899999999972</v>
      </c>
      <c r="O20" s="225"/>
      <c r="P20" s="229" t="str">
        <f>'PC Receitas'!P8</f>
        <v>DESPESAS COM SERVIÇOS</v>
      </c>
      <c r="Q20" s="225"/>
      <c r="R20" s="225"/>
      <c r="S20" s="235" t="e">
        <f t="shared" si="0"/>
        <v>#N/A</v>
      </c>
      <c r="T20" s="229" t="e">
        <f t="shared" si="1"/>
        <v>#N/A</v>
      </c>
      <c r="U20" s="229" t="e">
        <f t="shared" si="2"/>
        <v>#N/A</v>
      </c>
      <c r="V20" s="229" t="e">
        <f t="shared" si="3"/>
        <v>#N/A</v>
      </c>
      <c r="W20" s="113" t="e">
        <f>VLOOKUP(E20,'PC Receitas'!$P$4:$Q$14,2,FALSE)</f>
        <v>#N/A</v>
      </c>
      <c r="X20" s="230"/>
      <c r="Y20" s="225"/>
    </row>
    <row r="21" spans="1:25" ht="19.5" customHeight="1" thickTop="1" thickBot="1" x14ac:dyDescent="0.3">
      <c r="A21" s="247"/>
      <c r="B21" s="225"/>
      <c r="C21" s="43"/>
      <c r="D21" s="43"/>
      <c r="E21" s="43"/>
      <c r="F21" s="205"/>
      <c r="G21" s="43"/>
      <c r="H21" s="43"/>
      <c r="I21" s="43"/>
      <c r="J21" s="212"/>
      <c r="K21" s="212"/>
      <c r="L21" s="44" t="s">
        <v>446</v>
      </c>
      <c r="M21" s="126"/>
      <c r="N21" s="233">
        <f>N20+IF(AND(L21="Pago",OR(E21='PC Receitas'!$P$4,E21='PC Receitas'!$P$5,E21='PC Receitas'!$P$6)),K21,IF(AND(L21="Pago",OR(E21='PC Receitas'!$P$7,E21='PC Receitas'!$P$8,E21='PC Receitas'!$P$9,E21='PC Receitas'!$P$10,E21='PC Receitas'!$P$11,E21='PC Receitas'!$P$12,E21='PC Receitas'!$P$13,E21='PC Receitas'!$P$14)),-K21,0))</f>
        <v>-49210.899999999972</v>
      </c>
      <c r="O21" s="225"/>
      <c r="P21" s="229" t="str">
        <f>'PC Receitas'!P9</f>
        <v>DESPESAS NÃO OPERACIONAIS</v>
      </c>
      <c r="Q21" s="225"/>
      <c r="R21" s="225"/>
      <c r="S21" s="235" t="e">
        <f t="shared" si="0"/>
        <v>#N/A</v>
      </c>
      <c r="T21" s="229" t="e">
        <f t="shared" si="1"/>
        <v>#N/A</v>
      </c>
      <c r="U21" s="229" t="e">
        <f t="shared" si="2"/>
        <v>#N/A</v>
      </c>
      <c r="V21" s="229" t="e">
        <f t="shared" si="3"/>
        <v>#N/A</v>
      </c>
      <c r="W21" s="113" t="e">
        <f>VLOOKUP(E21,'PC Receitas'!$P$4:$Q$14,2,FALSE)</f>
        <v>#N/A</v>
      </c>
      <c r="X21" s="230"/>
      <c r="Y21" s="225"/>
    </row>
    <row r="22" spans="1:25" ht="19.5" customHeight="1" thickTop="1" thickBot="1" x14ac:dyDescent="0.3">
      <c r="A22" s="247"/>
      <c r="B22" s="225"/>
      <c r="C22" s="43"/>
      <c r="D22" s="43"/>
      <c r="E22" s="43"/>
      <c r="F22" s="205"/>
      <c r="G22" s="23"/>
      <c r="H22" s="23"/>
      <c r="I22" s="23"/>
      <c r="J22" s="212"/>
      <c r="K22" s="212"/>
      <c r="L22" s="44" t="s">
        <v>446</v>
      </c>
      <c r="M22" s="126"/>
      <c r="N22" s="233">
        <f>N21+IF(AND(L22="Pago",OR(E22='PC Receitas'!$P$4,E22='PC Receitas'!$P$5,E22='PC Receitas'!$P$6)),K22,IF(AND(L22="Pago",OR(E22='PC Receitas'!$P$7,E22='PC Receitas'!$P$8,E22='PC Receitas'!$P$9,E22='PC Receitas'!$P$10,E22='PC Receitas'!$P$11,E22='PC Receitas'!$P$12,E22='PC Receitas'!$P$13,E22='PC Receitas'!$P$14)),-K22,0))</f>
        <v>-49210.899999999972</v>
      </c>
      <c r="O22" s="225"/>
      <c r="P22" s="229" t="str">
        <f>'PC Receitas'!P10</f>
        <v>DESPESAS COM RH</v>
      </c>
      <c r="Q22" s="225"/>
      <c r="R22" s="225"/>
      <c r="S22" s="235" t="e">
        <f t="shared" si="0"/>
        <v>#N/A</v>
      </c>
      <c r="T22" s="229" t="e">
        <f t="shared" si="1"/>
        <v>#N/A</v>
      </c>
      <c r="U22" s="229" t="e">
        <f t="shared" si="2"/>
        <v>#N/A</v>
      </c>
      <c r="V22" s="229" t="e">
        <f t="shared" si="3"/>
        <v>#N/A</v>
      </c>
      <c r="W22" s="113" t="e">
        <f>VLOOKUP(E22,'PC Receitas'!$P$4:$Q$14,2,FALSE)</f>
        <v>#N/A</v>
      </c>
      <c r="X22" s="230"/>
      <c r="Y22" s="225"/>
    </row>
    <row r="23" spans="1:25" ht="19.5" customHeight="1" thickTop="1" thickBot="1" x14ac:dyDescent="0.3">
      <c r="A23" s="247"/>
      <c r="B23" s="225"/>
      <c r="C23" s="43"/>
      <c r="D23" s="43"/>
      <c r="E23" s="43"/>
      <c r="F23" s="205"/>
      <c r="G23" s="23"/>
      <c r="H23" s="23"/>
      <c r="I23" s="23"/>
      <c r="J23" s="212"/>
      <c r="K23" s="212"/>
      <c r="L23" s="44" t="s">
        <v>446</v>
      </c>
      <c r="M23" s="126"/>
      <c r="N23" s="233">
        <f>N22+IF(AND(L23="Pago",OR(E23='PC Receitas'!$P$4,E23='PC Receitas'!$P$5,E23='PC Receitas'!$P$6)),K23,IF(AND(L23="Pago",OR(E23='PC Receitas'!$P$7,E23='PC Receitas'!$P$8,E23='PC Receitas'!$P$9,E23='PC Receitas'!$P$10,E23='PC Receitas'!$P$11,E23='PC Receitas'!$P$12,E23='PC Receitas'!$P$13,E23='PC Receitas'!$P$14)),-K23,0))</f>
        <v>-49210.899999999972</v>
      </c>
      <c r="O23" s="225"/>
      <c r="P23" s="229" t="str">
        <f>'PC Receitas'!P11</f>
        <v>DESPESAS OPERACIONAIS</v>
      </c>
      <c r="Q23" s="225"/>
      <c r="R23" s="225"/>
      <c r="S23" s="235" t="e">
        <f t="shared" si="0"/>
        <v>#N/A</v>
      </c>
      <c r="T23" s="229" t="e">
        <f t="shared" si="1"/>
        <v>#N/A</v>
      </c>
      <c r="U23" s="229" t="e">
        <f t="shared" si="2"/>
        <v>#N/A</v>
      </c>
      <c r="V23" s="229" t="e">
        <f t="shared" si="3"/>
        <v>#N/A</v>
      </c>
      <c r="W23" s="113" t="e">
        <f>VLOOKUP(E23,'PC Receitas'!$P$4:$Q$14,2,FALSE)</f>
        <v>#N/A</v>
      </c>
      <c r="X23" s="230"/>
      <c r="Y23" s="225"/>
    </row>
    <row r="24" spans="1:25" ht="19.5" customHeight="1" thickTop="1" thickBot="1" x14ac:dyDescent="0.3">
      <c r="A24" s="247"/>
      <c r="B24" s="225"/>
      <c r="C24" s="43"/>
      <c r="D24" s="43"/>
      <c r="E24" s="43"/>
      <c r="F24" s="205"/>
      <c r="G24" s="43"/>
      <c r="H24" s="43"/>
      <c r="I24" s="43"/>
      <c r="J24" s="212"/>
      <c r="K24" s="212"/>
      <c r="L24" s="44" t="s">
        <v>446</v>
      </c>
      <c r="M24" s="126"/>
      <c r="N24" s="233">
        <f>N23+IF(AND(L24="Pago",OR(E24='PC Receitas'!$P$4,E24='PC Receitas'!$P$5,E24='PC Receitas'!$P$6)),K24,IF(AND(L24="Pago",OR(E24='PC Receitas'!$P$7,E24='PC Receitas'!$P$8,E24='PC Receitas'!$P$9,E24='PC Receitas'!$P$10,E24='PC Receitas'!$P$11,E24='PC Receitas'!$P$12,E24='PC Receitas'!$P$13,E24='PC Receitas'!$P$14)),-K24,0))</f>
        <v>-49210.899999999972</v>
      </c>
      <c r="O24" s="225"/>
      <c r="P24" s="229" t="str">
        <f>'PC Receitas'!P12</f>
        <v>DESPESAS DE MARKETING</v>
      </c>
      <c r="Q24" s="225"/>
      <c r="R24" s="225"/>
      <c r="S24" s="235" t="e">
        <f t="shared" si="0"/>
        <v>#N/A</v>
      </c>
      <c r="T24" s="229" t="e">
        <f t="shared" si="1"/>
        <v>#N/A</v>
      </c>
      <c r="U24" s="229" t="e">
        <f t="shared" si="2"/>
        <v>#N/A</v>
      </c>
      <c r="V24" s="229" t="e">
        <f t="shared" si="3"/>
        <v>#N/A</v>
      </c>
      <c r="W24" s="113" t="e">
        <f>VLOOKUP(E24,'PC Receitas'!$P$4:$Q$14,2,FALSE)</f>
        <v>#N/A</v>
      </c>
      <c r="X24" s="230"/>
      <c r="Y24" s="225"/>
    </row>
    <row r="25" spans="1:25" ht="19.5" customHeight="1" thickTop="1" thickBot="1" x14ac:dyDescent="0.3">
      <c r="A25" s="247"/>
      <c r="B25" s="225"/>
      <c r="C25" s="43"/>
      <c r="D25" s="43"/>
      <c r="E25" s="43"/>
      <c r="F25" s="205"/>
      <c r="G25" s="43"/>
      <c r="H25" s="43"/>
      <c r="I25" s="43"/>
      <c r="J25" s="212"/>
      <c r="K25" s="212"/>
      <c r="L25" s="44" t="s">
        <v>446</v>
      </c>
      <c r="M25" s="126"/>
      <c r="N25" s="233">
        <f>N24+IF(AND(L25="Pago",OR(E25='PC Receitas'!$P$4,E25='PC Receitas'!$P$5,E25='PC Receitas'!$P$6)),K25,IF(AND(L25="Pago",OR(E25='PC Receitas'!$P$7,E25='PC Receitas'!$P$8,E25='PC Receitas'!$P$9,E25='PC Receitas'!$P$10,E25='PC Receitas'!$P$11,E25='PC Receitas'!$P$12,E25='PC Receitas'!$P$13,E25='PC Receitas'!$P$14)),-K25,0))</f>
        <v>-49210.899999999972</v>
      </c>
      <c r="O25" s="225"/>
      <c r="P25" s="229" t="str">
        <f>'PC Receitas'!P13</f>
        <v>IMPOSTOS</v>
      </c>
      <c r="Q25" s="225"/>
      <c r="R25" s="225"/>
      <c r="S25" s="235" t="e">
        <f t="shared" si="0"/>
        <v>#N/A</v>
      </c>
      <c r="T25" s="229" t="e">
        <f t="shared" si="1"/>
        <v>#N/A</v>
      </c>
      <c r="U25" s="229" t="e">
        <f t="shared" si="2"/>
        <v>#N/A</v>
      </c>
      <c r="V25" s="229" t="e">
        <f t="shared" si="3"/>
        <v>#N/A</v>
      </c>
      <c r="W25" s="113" t="e">
        <f>VLOOKUP(E25,'PC Receitas'!$P$4:$Q$14,2,FALSE)</f>
        <v>#N/A</v>
      </c>
      <c r="X25" s="230"/>
      <c r="Y25" s="225"/>
    </row>
    <row r="26" spans="1:25" ht="19.5" customHeight="1" thickTop="1" thickBot="1" x14ac:dyDescent="0.3">
      <c r="A26" s="247"/>
      <c r="B26" s="225"/>
      <c r="C26" s="43"/>
      <c r="D26" s="43"/>
      <c r="E26" s="43"/>
      <c r="F26" s="205"/>
      <c r="G26" s="43"/>
      <c r="H26" s="43"/>
      <c r="I26" s="43"/>
      <c r="J26" s="212"/>
      <c r="K26" s="212"/>
      <c r="L26" s="44" t="s">
        <v>446</v>
      </c>
      <c r="M26" s="126"/>
      <c r="N26" s="233">
        <f>N25+IF(AND(L26="Pago",OR(E26='PC Receitas'!$P$4,E26='PC Receitas'!$P$5,E26='PC Receitas'!$P$6)),K26,IF(AND(L26="Pago",OR(E26='PC Receitas'!$P$7,E26='PC Receitas'!$P$8,E26='PC Receitas'!$P$9,E26='PC Receitas'!$P$10,E26='PC Receitas'!$P$11,E26='PC Receitas'!$P$12,E26='PC Receitas'!$P$13,E26='PC Receitas'!$P$14)),-K26,0))</f>
        <v>-49210.899999999972</v>
      </c>
      <c r="O26" s="225"/>
      <c r="P26" s="229" t="str">
        <f>'PC Receitas'!P14</f>
        <v>INVESTIMENTOS</v>
      </c>
      <c r="Q26" s="225"/>
      <c r="R26" s="225"/>
      <c r="S26" s="235" t="e">
        <f t="shared" si="0"/>
        <v>#N/A</v>
      </c>
      <c r="T26" s="229" t="e">
        <f t="shared" si="1"/>
        <v>#N/A</v>
      </c>
      <c r="U26" s="229" t="e">
        <f t="shared" si="2"/>
        <v>#N/A</v>
      </c>
      <c r="V26" s="229" t="e">
        <f t="shared" si="3"/>
        <v>#N/A</v>
      </c>
      <c r="W26" s="113" t="e">
        <f>VLOOKUP(E26,'PC Receitas'!$P$4:$Q$14,2,FALSE)</f>
        <v>#N/A</v>
      </c>
      <c r="X26" s="230"/>
      <c r="Y26" s="225"/>
    </row>
    <row r="27" spans="1:25" ht="19.5" customHeight="1" thickTop="1" thickBot="1" x14ac:dyDescent="0.3">
      <c r="A27" s="247"/>
      <c r="B27" s="225"/>
      <c r="C27" s="43"/>
      <c r="D27" s="43"/>
      <c r="E27" s="43"/>
      <c r="F27" s="205"/>
      <c r="G27" s="43"/>
      <c r="H27" s="43"/>
      <c r="I27" s="43"/>
      <c r="J27" s="212"/>
      <c r="K27" s="212"/>
      <c r="L27" s="44" t="s">
        <v>446</v>
      </c>
      <c r="M27" s="126"/>
      <c r="N27" s="233">
        <f>N26+IF(AND(L27="Pago",OR(E27='PC Receitas'!$P$4,E27='PC Receitas'!$P$5,E27='PC Receitas'!$P$6)),K27,IF(AND(L27="Pago",OR(E27='PC Receitas'!$P$7,E27='PC Receitas'!$P$8,E27='PC Receitas'!$P$9,E27='PC Receitas'!$P$10,E27='PC Receitas'!$P$11,E27='PC Receitas'!$P$12,E27='PC Receitas'!$P$13,E27='PC Receitas'!$P$14)),-K27,0))</f>
        <v>-49210.899999999972</v>
      </c>
      <c r="O27" s="225"/>
      <c r="P27" s="225"/>
      <c r="Q27" s="225"/>
      <c r="R27" s="225"/>
      <c r="S27" s="235" t="e">
        <f t="shared" si="0"/>
        <v>#N/A</v>
      </c>
      <c r="T27" s="229" t="e">
        <f t="shared" si="1"/>
        <v>#N/A</v>
      </c>
      <c r="U27" s="229" t="e">
        <f t="shared" si="2"/>
        <v>#N/A</v>
      </c>
      <c r="V27" s="229" t="e">
        <f t="shared" si="3"/>
        <v>#N/A</v>
      </c>
      <c r="W27" s="113" t="e">
        <f>VLOOKUP(E27,'PC Receitas'!$P$4:$Q$14,2,FALSE)</f>
        <v>#N/A</v>
      </c>
      <c r="X27" s="230"/>
      <c r="Y27" s="225"/>
    </row>
    <row r="28" spans="1:25" ht="19.5" customHeight="1" thickTop="1" thickBot="1" x14ac:dyDescent="0.3">
      <c r="A28" s="247"/>
      <c r="B28" s="225"/>
      <c r="C28" s="43"/>
      <c r="D28" s="43"/>
      <c r="E28" s="43"/>
      <c r="F28" s="205"/>
      <c r="G28" s="43"/>
      <c r="H28" s="43"/>
      <c r="I28" s="43"/>
      <c r="J28" s="212"/>
      <c r="K28" s="212"/>
      <c r="L28" s="44" t="s">
        <v>446</v>
      </c>
      <c r="M28" s="126"/>
      <c r="N28" s="233">
        <f>N27+IF(AND(L28="Pago",OR(E28='PC Receitas'!$P$4,E28='PC Receitas'!$P$5,E28='PC Receitas'!$P$6)),K28,IF(AND(L28="Pago",OR(E28='PC Receitas'!$P$7,E28='PC Receitas'!$P$8,E28='PC Receitas'!$P$9,E28='PC Receitas'!$P$10,E28='PC Receitas'!$P$11,E28='PC Receitas'!$P$12,E28='PC Receitas'!$P$13,E28='PC Receitas'!$P$14)),-K28,0))</f>
        <v>-49210.899999999972</v>
      </c>
      <c r="O28" s="225"/>
      <c r="P28" s="225"/>
      <c r="Q28" s="225"/>
      <c r="R28" s="225"/>
      <c r="S28" s="235" t="e">
        <f t="shared" si="0"/>
        <v>#N/A</v>
      </c>
      <c r="T28" s="229" t="e">
        <f t="shared" si="1"/>
        <v>#N/A</v>
      </c>
      <c r="U28" s="229" t="e">
        <f t="shared" si="2"/>
        <v>#N/A</v>
      </c>
      <c r="V28" s="229" t="e">
        <f t="shared" si="3"/>
        <v>#N/A</v>
      </c>
      <c r="W28" s="113" t="e">
        <f>VLOOKUP(E28,'PC Receitas'!$P$4:$Q$14,2,FALSE)</f>
        <v>#N/A</v>
      </c>
      <c r="X28" s="230"/>
      <c r="Y28" s="225"/>
    </row>
    <row r="29" spans="1:25" ht="19.5" customHeight="1" thickTop="1" thickBot="1" x14ac:dyDescent="0.3">
      <c r="A29" s="247"/>
      <c r="B29" s="225"/>
      <c r="C29" s="43"/>
      <c r="D29" s="43"/>
      <c r="E29" s="43"/>
      <c r="F29" s="205"/>
      <c r="G29" s="23"/>
      <c r="H29" s="23"/>
      <c r="I29" s="23"/>
      <c r="J29" s="212"/>
      <c r="K29" s="212"/>
      <c r="L29" s="44" t="s">
        <v>446</v>
      </c>
      <c r="M29" s="126"/>
      <c r="N29" s="233">
        <f>N28+IF(AND(L29="Pago",OR(E29='PC Receitas'!$P$4,E29='PC Receitas'!$P$5,E29='PC Receitas'!$P$6)),K29,IF(AND(L29="Pago",OR(E29='PC Receitas'!$P$7,E29='PC Receitas'!$P$8,E29='PC Receitas'!$P$9,E29='PC Receitas'!$P$10,E29='PC Receitas'!$P$11,E29='PC Receitas'!$P$12,E29='PC Receitas'!$P$13,E29='PC Receitas'!$P$14)),-K29,0))</f>
        <v>-49210.899999999972</v>
      </c>
      <c r="O29" s="225"/>
      <c r="P29" s="225"/>
      <c r="Q29" s="225"/>
      <c r="R29" s="225"/>
      <c r="S29" s="235" t="e">
        <f t="shared" si="0"/>
        <v>#N/A</v>
      </c>
      <c r="T29" s="229" t="e">
        <f t="shared" si="1"/>
        <v>#N/A</v>
      </c>
      <c r="U29" s="229" t="e">
        <f t="shared" si="2"/>
        <v>#N/A</v>
      </c>
      <c r="V29" s="229" t="e">
        <f t="shared" si="3"/>
        <v>#N/A</v>
      </c>
      <c r="W29" s="113" t="e">
        <f>VLOOKUP(E29,'PC Receitas'!$P$4:$Q$14,2,FALSE)</f>
        <v>#N/A</v>
      </c>
      <c r="X29" s="230"/>
      <c r="Y29" s="225"/>
    </row>
    <row r="30" spans="1:25" ht="19.5" customHeight="1" thickTop="1" thickBot="1" x14ac:dyDescent="0.3">
      <c r="A30" s="247"/>
      <c r="B30" s="225"/>
      <c r="C30" s="43"/>
      <c r="D30" s="43"/>
      <c r="E30" s="43"/>
      <c r="F30" s="205"/>
      <c r="G30" s="43"/>
      <c r="H30" s="43"/>
      <c r="I30" s="43"/>
      <c r="J30" s="212"/>
      <c r="K30" s="212"/>
      <c r="L30" s="44" t="s">
        <v>446</v>
      </c>
      <c r="M30" s="126"/>
      <c r="N30" s="233">
        <f>N29+IF(AND(L30="Pago",OR(E30='PC Receitas'!$P$4,E30='PC Receitas'!$P$5,E30='PC Receitas'!$P$6)),K30,IF(AND(L30="Pago",OR(E30='PC Receitas'!$P$7,E30='PC Receitas'!$P$8,E30='PC Receitas'!$P$9,E30='PC Receitas'!$P$10,E30='PC Receitas'!$P$11,E30='PC Receitas'!$P$12,E30='PC Receitas'!$P$13,E30='PC Receitas'!$P$14)),-K30,0))</f>
        <v>-49210.899999999972</v>
      </c>
      <c r="O30" s="225"/>
      <c r="P30" s="225"/>
      <c r="Q30" s="225"/>
      <c r="R30" s="225"/>
      <c r="S30" s="235" t="e">
        <f t="shared" si="0"/>
        <v>#N/A</v>
      </c>
      <c r="T30" s="229" t="e">
        <f t="shared" si="1"/>
        <v>#N/A</v>
      </c>
      <c r="U30" s="229" t="e">
        <f t="shared" si="2"/>
        <v>#N/A</v>
      </c>
      <c r="V30" s="229" t="e">
        <f t="shared" si="3"/>
        <v>#N/A</v>
      </c>
      <c r="W30" s="113" t="e">
        <f>VLOOKUP(E30,'PC Receitas'!$P$4:$Q$14,2,FALSE)</f>
        <v>#N/A</v>
      </c>
      <c r="X30" s="230"/>
      <c r="Y30" s="225"/>
    </row>
    <row r="31" spans="1:25" ht="19.5" customHeight="1" thickTop="1" thickBot="1" x14ac:dyDescent="0.3">
      <c r="A31" s="247"/>
      <c r="B31" s="225"/>
      <c r="C31" s="43"/>
      <c r="D31" s="43"/>
      <c r="E31" s="43"/>
      <c r="F31" s="205"/>
      <c r="G31" s="43"/>
      <c r="H31" s="43"/>
      <c r="I31" s="43"/>
      <c r="J31" s="212"/>
      <c r="K31" s="212"/>
      <c r="L31" s="44" t="s">
        <v>446</v>
      </c>
      <c r="M31" s="126"/>
      <c r="N31" s="233">
        <f>N30+IF(AND(L31="Pago",OR(E31='PC Receitas'!$P$4,E31='PC Receitas'!$P$5,E31='PC Receitas'!$P$6)),K31,IF(AND(L31="Pago",OR(E31='PC Receitas'!$P$7,E31='PC Receitas'!$P$8,E31='PC Receitas'!$P$9,E31='PC Receitas'!$P$10,E31='PC Receitas'!$P$11,E31='PC Receitas'!$P$12,E31='PC Receitas'!$P$13,E31='PC Receitas'!$P$14)),-K31,0))</f>
        <v>-49210.899999999972</v>
      </c>
      <c r="O31" s="225"/>
      <c r="P31" s="225"/>
      <c r="Q31" s="225"/>
      <c r="R31" s="225"/>
      <c r="S31" s="235" t="e">
        <f t="shared" si="0"/>
        <v>#N/A</v>
      </c>
      <c r="T31" s="229" t="e">
        <f t="shared" si="1"/>
        <v>#N/A</v>
      </c>
      <c r="U31" s="229" t="e">
        <f t="shared" si="2"/>
        <v>#N/A</v>
      </c>
      <c r="V31" s="229" t="e">
        <f t="shared" si="3"/>
        <v>#N/A</v>
      </c>
      <c r="W31" s="113" t="e">
        <f>VLOOKUP(E31,'PC Receitas'!$P$4:$Q$14,2,FALSE)</f>
        <v>#N/A</v>
      </c>
      <c r="X31" s="230"/>
      <c r="Y31" s="225"/>
    </row>
    <row r="32" spans="1:25" ht="19.5" customHeight="1" thickTop="1" thickBot="1" x14ac:dyDescent="0.3">
      <c r="A32" s="247"/>
      <c r="B32" s="225"/>
      <c r="C32" s="43"/>
      <c r="D32" s="43"/>
      <c r="E32" s="43"/>
      <c r="F32" s="205"/>
      <c r="G32" s="43"/>
      <c r="H32" s="43"/>
      <c r="I32" s="43"/>
      <c r="J32" s="212"/>
      <c r="K32" s="212"/>
      <c r="L32" s="44" t="s">
        <v>446</v>
      </c>
      <c r="M32" s="126"/>
      <c r="N32" s="233">
        <f>N31+IF(AND(L32="Pago",OR(E32='PC Receitas'!$P$4,E32='PC Receitas'!$P$5,E32='PC Receitas'!$P$6)),K32,IF(AND(L32="Pago",OR(E32='PC Receitas'!$P$7,E32='PC Receitas'!$P$8,E32='PC Receitas'!$P$9,E32='PC Receitas'!$P$10,E32='PC Receitas'!$P$11,E32='PC Receitas'!$P$12,E32='PC Receitas'!$P$13,E32='PC Receitas'!$P$14)),-K32,0))</f>
        <v>-49210.899999999972</v>
      </c>
      <c r="O32" s="225"/>
      <c r="P32" s="225"/>
      <c r="Q32" s="225"/>
      <c r="R32" s="225"/>
      <c r="S32" s="235" t="e">
        <f t="shared" si="0"/>
        <v>#N/A</v>
      </c>
      <c r="T32" s="229" t="e">
        <f t="shared" si="1"/>
        <v>#N/A</v>
      </c>
      <c r="U32" s="229" t="e">
        <f t="shared" si="2"/>
        <v>#N/A</v>
      </c>
      <c r="V32" s="229" t="e">
        <f t="shared" si="3"/>
        <v>#N/A</v>
      </c>
      <c r="W32" s="113" t="e">
        <f>VLOOKUP(E32,'PC Receitas'!$P$4:$Q$14,2,FALSE)</f>
        <v>#N/A</v>
      </c>
      <c r="X32" s="230"/>
      <c r="Y32" s="225"/>
    </row>
    <row r="33" spans="1:25" ht="19.5" customHeight="1" thickTop="1" thickBot="1" x14ac:dyDescent="0.3">
      <c r="A33" s="247"/>
      <c r="B33" s="225"/>
      <c r="C33" s="43"/>
      <c r="D33" s="43"/>
      <c r="E33" s="43"/>
      <c r="F33" s="205"/>
      <c r="G33" s="43"/>
      <c r="H33" s="43"/>
      <c r="I33" s="43"/>
      <c r="J33" s="212"/>
      <c r="K33" s="212"/>
      <c r="L33" s="44" t="s">
        <v>446</v>
      </c>
      <c r="M33" s="126"/>
      <c r="N33" s="233">
        <f>N32+IF(AND(L33="Pago",OR(E33='PC Receitas'!$P$4,E33='PC Receitas'!$P$5,E33='PC Receitas'!$P$6)),K33,IF(AND(L33="Pago",OR(E33='PC Receitas'!$P$7,E33='PC Receitas'!$P$8,E33='PC Receitas'!$P$9,E33='PC Receitas'!$P$10,E33='PC Receitas'!$P$11,E33='PC Receitas'!$P$12,E33='PC Receitas'!$P$13,E33='PC Receitas'!$P$14)),-K33,0))</f>
        <v>-49210.899999999972</v>
      </c>
      <c r="O33" s="225"/>
      <c r="P33" s="225"/>
      <c r="Q33" s="225"/>
      <c r="R33" s="225"/>
      <c r="S33" s="235" t="e">
        <f t="shared" si="0"/>
        <v>#N/A</v>
      </c>
      <c r="T33" s="229" t="e">
        <f t="shared" si="1"/>
        <v>#N/A</v>
      </c>
      <c r="U33" s="229" t="e">
        <f t="shared" si="2"/>
        <v>#N/A</v>
      </c>
      <c r="V33" s="229" t="e">
        <f t="shared" si="3"/>
        <v>#N/A</v>
      </c>
      <c r="W33" s="113" t="e">
        <f>VLOOKUP(E33,'PC Receitas'!$P$4:$Q$14,2,FALSE)</f>
        <v>#N/A</v>
      </c>
      <c r="X33" s="230"/>
      <c r="Y33" s="225"/>
    </row>
    <row r="34" spans="1:25" ht="19.5" customHeight="1" thickTop="1" thickBot="1" x14ac:dyDescent="0.3">
      <c r="A34" s="247"/>
      <c r="B34" s="225"/>
      <c r="C34" s="43"/>
      <c r="D34" s="43"/>
      <c r="E34" s="43"/>
      <c r="F34" s="205"/>
      <c r="G34" s="43"/>
      <c r="H34" s="43"/>
      <c r="I34" s="43"/>
      <c r="J34" s="212"/>
      <c r="K34" s="212"/>
      <c r="L34" s="44" t="s">
        <v>446</v>
      </c>
      <c r="M34" s="126"/>
      <c r="N34" s="233">
        <f>N33+IF(AND(L34="Pago",OR(E34='PC Receitas'!$P$4,E34='PC Receitas'!$P$5,E34='PC Receitas'!$P$6)),K34,IF(AND(L34="Pago",OR(E34='PC Receitas'!$P$7,E34='PC Receitas'!$P$8,E34='PC Receitas'!$P$9,E34='PC Receitas'!$P$10,E34='PC Receitas'!$P$11,E34='PC Receitas'!$P$12,E34='PC Receitas'!$P$13,E34='PC Receitas'!$P$14)),-K34,0))</f>
        <v>-49210.899999999972</v>
      </c>
      <c r="O34" s="225"/>
      <c r="P34" s="225"/>
      <c r="Q34" s="225"/>
      <c r="R34" s="225"/>
      <c r="S34" s="235" t="e">
        <f t="shared" si="0"/>
        <v>#N/A</v>
      </c>
      <c r="T34" s="229" t="e">
        <f t="shared" si="1"/>
        <v>#N/A</v>
      </c>
      <c r="U34" s="229" t="e">
        <f t="shared" si="2"/>
        <v>#N/A</v>
      </c>
      <c r="V34" s="229" t="e">
        <f t="shared" si="3"/>
        <v>#N/A</v>
      </c>
      <c r="W34" s="113" t="e">
        <f>VLOOKUP(E34,'PC Receitas'!$P$4:$Q$14,2,FALSE)</f>
        <v>#N/A</v>
      </c>
      <c r="X34" s="230"/>
      <c r="Y34" s="225"/>
    </row>
    <row r="35" spans="1:25" ht="19.5" customHeight="1" thickTop="1" thickBot="1" x14ac:dyDescent="0.3">
      <c r="A35" s="247"/>
      <c r="B35" s="225"/>
      <c r="C35" s="43"/>
      <c r="D35" s="43"/>
      <c r="E35" s="43"/>
      <c r="F35" s="205"/>
      <c r="G35" s="43"/>
      <c r="H35" s="43"/>
      <c r="I35" s="43"/>
      <c r="J35" s="212"/>
      <c r="K35" s="212"/>
      <c r="L35" s="44" t="s">
        <v>446</v>
      </c>
      <c r="M35" s="126"/>
      <c r="N35" s="233">
        <f>N34+IF(AND(L35="Pago",OR(E35='PC Receitas'!$P$4,E35='PC Receitas'!$P$5,E35='PC Receitas'!$P$6)),K35,IF(AND(L35="Pago",OR(E35='PC Receitas'!$P$7,E35='PC Receitas'!$P$8,E35='PC Receitas'!$P$9,E35='PC Receitas'!$P$10,E35='PC Receitas'!$P$11,E35='PC Receitas'!$P$12,E35='PC Receitas'!$P$13,E35='PC Receitas'!$P$14)),-K35,0))</f>
        <v>-49210.899999999972</v>
      </c>
      <c r="O35" s="225"/>
      <c r="P35" s="225"/>
      <c r="Q35" s="225"/>
      <c r="R35" s="225"/>
      <c r="S35" s="235" t="e">
        <f t="shared" si="0"/>
        <v>#N/A</v>
      </c>
      <c r="T35" s="229" t="e">
        <f t="shared" si="1"/>
        <v>#N/A</v>
      </c>
      <c r="U35" s="229" t="e">
        <f t="shared" si="2"/>
        <v>#N/A</v>
      </c>
      <c r="V35" s="229" t="e">
        <f t="shared" si="3"/>
        <v>#N/A</v>
      </c>
      <c r="W35" s="113" t="e">
        <f>VLOOKUP(E35,'PC Receitas'!$P$4:$Q$14,2,FALSE)</f>
        <v>#N/A</v>
      </c>
      <c r="X35" s="230"/>
      <c r="Y35" s="225"/>
    </row>
    <row r="36" spans="1:25" ht="19.5" customHeight="1" thickTop="1" thickBot="1" x14ac:dyDescent="0.3">
      <c r="A36" s="247"/>
      <c r="B36" s="225"/>
      <c r="C36" s="43"/>
      <c r="D36" s="43"/>
      <c r="E36" s="43"/>
      <c r="F36" s="205"/>
      <c r="G36" s="43"/>
      <c r="H36" s="43"/>
      <c r="I36" s="43"/>
      <c r="J36" s="212"/>
      <c r="K36" s="212"/>
      <c r="L36" s="44" t="s">
        <v>446</v>
      </c>
      <c r="M36" s="126"/>
      <c r="N36" s="233">
        <f>N35+IF(AND(L36="Pago",OR(E36='PC Receitas'!$P$4,E36='PC Receitas'!$P$5,E36='PC Receitas'!$P$6)),K36,IF(AND(L36="Pago",OR(E36='PC Receitas'!$P$7,E36='PC Receitas'!$P$8,E36='PC Receitas'!$P$9,E36='PC Receitas'!$P$10,E36='PC Receitas'!$P$11,E36='PC Receitas'!$P$12,E36='PC Receitas'!$P$13,E36='PC Receitas'!$P$14)),-K36,0))</f>
        <v>-49210.899999999972</v>
      </c>
      <c r="O36" s="225"/>
      <c r="P36" s="225"/>
      <c r="Q36" s="225"/>
      <c r="R36" s="225"/>
      <c r="S36" s="235" t="e">
        <f t="shared" si="0"/>
        <v>#N/A</v>
      </c>
      <c r="T36" s="229" t="e">
        <f t="shared" si="1"/>
        <v>#N/A</v>
      </c>
      <c r="U36" s="229" t="e">
        <f t="shared" si="2"/>
        <v>#N/A</v>
      </c>
      <c r="V36" s="229" t="e">
        <f t="shared" si="3"/>
        <v>#N/A</v>
      </c>
      <c r="W36" s="113" t="e">
        <f>VLOOKUP(E36,'PC Receitas'!$P$4:$Q$14,2,FALSE)</f>
        <v>#N/A</v>
      </c>
      <c r="X36" s="230"/>
      <c r="Y36" s="225"/>
    </row>
    <row r="37" spans="1:25" ht="19.5" customHeight="1" thickTop="1" thickBot="1" x14ac:dyDescent="0.3">
      <c r="A37" s="247"/>
      <c r="B37" s="225"/>
      <c r="C37" s="43"/>
      <c r="D37" s="43"/>
      <c r="E37" s="43"/>
      <c r="F37" s="205"/>
      <c r="G37" s="23"/>
      <c r="H37" s="23"/>
      <c r="I37" s="23"/>
      <c r="J37" s="212"/>
      <c r="K37" s="212"/>
      <c r="L37" s="44" t="s">
        <v>446</v>
      </c>
      <c r="M37" s="126"/>
      <c r="N37" s="233">
        <f>N36+IF(AND(L37="Pago",OR(E37='PC Receitas'!$P$4,E37='PC Receitas'!$P$5,E37='PC Receitas'!$P$6)),K37,IF(AND(L37="Pago",OR(E37='PC Receitas'!$P$7,E37='PC Receitas'!$P$8,E37='PC Receitas'!$P$9,E37='PC Receitas'!$P$10,E37='PC Receitas'!$P$11,E37='PC Receitas'!$P$12,E37='PC Receitas'!$P$13,E37='PC Receitas'!$P$14)),-K37,0))</f>
        <v>-49210.899999999972</v>
      </c>
      <c r="O37" s="225"/>
      <c r="P37" s="225"/>
      <c r="Q37" s="225"/>
      <c r="R37" s="225"/>
      <c r="S37" s="235" t="e">
        <f t="shared" si="0"/>
        <v>#N/A</v>
      </c>
      <c r="T37" s="229" t="e">
        <f t="shared" si="1"/>
        <v>#N/A</v>
      </c>
      <c r="U37" s="229" t="e">
        <f t="shared" si="2"/>
        <v>#N/A</v>
      </c>
      <c r="V37" s="229" t="e">
        <f t="shared" si="3"/>
        <v>#N/A</v>
      </c>
      <c r="W37" s="113" t="e">
        <f>VLOOKUP(E37,'PC Receitas'!$P$4:$Q$14,2,FALSE)</f>
        <v>#N/A</v>
      </c>
      <c r="X37" s="230"/>
      <c r="Y37" s="225"/>
    </row>
    <row r="38" spans="1:25" ht="19.5" customHeight="1" thickTop="1" thickBot="1" x14ac:dyDescent="0.3">
      <c r="A38" s="247"/>
      <c r="B38" s="225"/>
      <c r="C38" s="43"/>
      <c r="D38" s="43"/>
      <c r="E38" s="43"/>
      <c r="F38" s="205"/>
      <c r="G38" s="23"/>
      <c r="H38" s="23"/>
      <c r="I38" s="23"/>
      <c r="J38" s="212"/>
      <c r="K38" s="212"/>
      <c r="L38" s="44" t="s">
        <v>446</v>
      </c>
      <c r="M38" s="126"/>
      <c r="N38" s="233">
        <f>N37+IF(AND(L38="Pago",OR(E38='PC Receitas'!$P$4,E38='PC Receitas'!$P$5,E38='PC Receitas'!$P$6)),K38,IF(AND(L38="Pago",OR(E38='PC Receitas'!$P$7,E38='PC Receitas'!$P$8,E38='PC Receitas'!$P$9,E38='PC Receitas'!$P$10,E38='PC Receitas'!$P$11,E38='PC Receitas'!$P$12,E38='PC Receitas'!$P$13,E38='PC Receitas'!$P$14)),-K38,0))</f>
        <v>-49210.899999999972</v>
      </c>
      <c r="O38" s="225"/>
      <c r="P38" s="225"/>
      <c r="Q38" s="225"/>
      <c r="R38" s="225"/>
      <c r="S38" s="235" t="e">
        <f t="shared" si="0"/>
        <v>#N/A</v>
      </c>
      <c r="T38" s="229" t="e">
        <f t="shared" si="1"/>
        <v>#N/A</v>
      </c>
      <c r="U38" s="229" t="e">
        <f t="shared" si="2"/>
        <v>#N/A</v>
      </c>
      <c r="V38" s="229" t="e">
        <f t="shared" si="3"/>
        <v>#N/A</v>
      </c>
      <c r="W38" s="113" t="e">
        <f>VLOOKUP(E38,'PC Receitas'!$P$4:$Q$14,2,FALSE)</f>
        <v>#N/A</v>
      </c>
      <c r="X38" s="230"/>
      <c r="Y38" s="225"/>
    </row>
    <row r="39" spans="1:25" ht="19.5" customHeight="1" thickTop="1" thickBot="1" x14ac:dyDescent="0.3">
      <c r="A39" s="247"/>
      <c r="B39" s="225"/>
      <c r="C39" s="43"/>
      <c r="D39" s="43"/>
      <c r="E39" s="43"/>
      <c r="F39" s="205"/>
      <c r="G39" s="43"/>
      <c r="H39" s="43"/>
      <c r="I39" s="43"/>
      <c r="J39" s="212"/>
      <c r="K39" s="212"/>
      <c r="L39" s="44" t="s">
        <v>446</v>
      </c>
      <c r="M39" s="126"/>
      <c r="N39" s="233">
        <f>N38+IF(AND(L39="Pago",OR(E39='PC Receitas'!$P$4,E39='PC Receitas'!$P$5,E39='PC Receitas'!$P$6)),K39,IF(AND(L39="Pago",OR(E39='PC Receitas'!$P$7,E39='PC Receitas'!$P$8,E39='PC Receitas'!$P$9,E39='PC Receitas'!$P$10,E39='PC Receitas'!$P$11,E39='PC Receitas'!$P$12,E39='PC Receitas'!$P$13,E39='PC Receitas'!$P$14)),-K39,0))</f>
        <v>-49210.899999999972</v>
      </c>
      <c r="O39" s="225"/>
      <c r="P39" s="225"/>
      <c r="Q39" s="225"/>
      <c r="R39" s="225"/>
      <c r="S39" s="235" t="e">
        <f t="shared" si="0"/>
        <v>#N/A</v>
      </c>
      <c r="T39" s="229" t="e">
        <f t="shared" si="1"/>
        <v>#N/A</v>
      </c>
      <c r="U39" s="229" t="e">
        <f t="shared" si="2"/>
        <v>#N/A</v>
      </c>
      <c r="V39" s="229" t="e">
        <f t="shared" si="3"/>
        <v>#N/A</v>
      </c>
      <c r="W39" s="113" t="e">
        <f>VLOOKUP(E39,'PC Receitas'!$P$4:$Q$14,2,FALSE)</f>
        <v>#N/A</v>
      </c>
      <c r="X39" s="230"/>
      <c r="Y39" s="225"/>
    </row>
    <row r="40" spans="1:25" ht="19.5" customHeight="1" thickTop="1" thickBot="1" x14ac:dyDescent="0.3">
      <c r="A40" s="247"/>
      <c r="B40" s="225"/>
      <c r="C40" s="43"/>
      <c r="D40" s="43"/>
      <c r="E40" s="43"/>
      <c r="F40" s="205"/>
      <c r="G40" s="23"/>
      <c r="H40" s="23"/>
      <c r="I40" s="23"/>
      <c r="J40" s="212"/>
      <c r="K40" s="212"/>
      <c r="L40" s="44" t="s">
        <v>446</v>
      </c>
      <c r="M40" s="126"/>
      <c r="N40" s="233">
        <f>N39+IF(AND(L40="Pago",OR(E40='PC Receitas'!$P$4,E40='PC Receitas'!$P$5,E40='PC Receitas'!$P$6)),K40,IF(AND(L40="Pago",OR(E40='PC Receitas'!$P$7,E40='PC Receitas'!$P$8,E40='PC Receitas'!$P$9,E40='PC Receitas'!$P$10,E40='PC Receitas'!$P$11,E40='PC Receitas'!$P$12,E40='PC Receitas'!$P$13,E40='PC Receitas'!$P$14)),-K40,0))</f>
        <v>-49210.899999999972</v>
      </c>
      <c r="O40" s="225"/>
      <c r="P40" s="225"/>
      <c r="Q40" s="225"/>
      <c r="R40" s="225"/>
      <c r="S40" s="235" t="e">
        <f t="shared" si="0"/>
        <v>#N/A</v>
      </c>
      <c r="T40" s="229" t="e">
        <f t="shared" si="1"/>
        <v>#N/A</v>
      </c>
      <c r="U40" s="229" t="e">
        <f t="shared" si="2"/>
        <v>#N/A</v>
      </c>
      <c r="V40" s="229" t="e">
        <f t="shared" si="3"/>
        <v>#N/A</v>
      </c>
      <c r="W40" s="113" t="e">
        <f>VLOOKUP(E40,'PC Receitas'!$P$4:$Q$14,2,FALSE)</f>
        <v>#N/A</v>
      </c>
      <c r="X40" s="230"/>
      <c r="Y40" s="225"/>
    </row>
    <row r="41" spans="1:25" ht="19.5" customHeight="1" thickTop="1" thickBot="1" x14ac:dyDescent="0.3">
      <c r="A41" s="247"/>
      <c r="B41" s="225"/>
      <c r="C41" s="43"/>
      <c r="D41" s="43"/>
      <c r="E41" s="43"/>
      <c r="F41" s="205"/>
      <c r="G41" s="23"/>
      <c r="H41" s="23"/>
      <c r="I41" s="23"/>
      <c r="J41" s="212"/>
      <c r="K41" s="212"/>
      <c r="L41" s="44" t="s">
        <v>446</v>
      </c>
      <c r="M41" s="126"/>
      <c r="N41" s="233">
        <f>N40+IF(AND(L41="Pago",OR(E41='PC Receitas'!$P$4,E41='PC Receitas'!$P$5,E41='PC Receitas'!$P$6)),K41,IF(AND(L41="Pago",OR(E41='PC Receitas'!$P$7,E41='PC Receitas'!$P$8,E41='PC Receitas'!$P$9,E41='PC Receitas'!$P$10,E41='PC Receitas'!$P$11,E41='PC Receitas'!$P$12,E41='PC Receitas'!$P$13,E41='PC Receitas'!$P$14)),-K41,0))</f>
        <v>-49210.899999999972</v>
      </c>
      <c r="O41" s="225"/>
      <c r="P41" s="225"/>
      <c r="Q41" s="225"/>
      <c r="R41" s="225"/>
      <c r="S41" s="235" t="e">
        <f t="shared" si="0"/>
        <v>#N/A</v>
      </c>
      <c r="T41" s="229" t="e">
        <f t="shared" si="1"/>
        <v>#N/A</v>
      </c>
      <c r="U41" s="229" t="e">
        <f t="shared" si="2"/>
        <v>#N/A</v>
      </c>
      <c r="V41" s="229" t="e">
        <f t="shared" si="3"/>
        <v>#N/A</v>
      </c>
      <c r="W41" s="113" t="e">
        <f>VLOOKUP(E41,'PC Receitas'!$P$4:$Q$14,2,FALSE)</f>
        <v>#N/A</v>
      </c>
      <c r="X41" s="230"/>
      <c r="Y41" s="225"/>
    </row>
    <row r="42" spans="1:25" ht="19.5" customHeight="1" thickTop="1" thickBot="1" x14ac:dyDescent="0.3">
      <c r="A42" s="247"/>
      <c r="B42" s="225"/>
      <c r="C42" s="43"/>
      <c r="D42" s="43"/>
      <c r="E42" s="43"/>
      <c r="F42" s="205"/>
      <c r="G42" s="43"/>
      <c r="H42" s="43"/>
      <c r="I42" s="43"/>
      <c r="J42" s="212"/>
      <c r="K42" s="212"/>
      <c r="L42" s="44" t="s">
        <v>446</v>
      </c>
      <c r="M42" s="126"/>
      <c r="N42" s="233">
        <f>N41+IF(AND(L42="Pago",OR(E42='PC Receitas'!$P$4,E42='PC Receitas'!$P$5,E42='PC Receitas'!$P$6)),K42,IF(AND(L42="Pago",OR(E42='PC Receitas'!$P$7,E42='PC Receitas'!$P$8,E42='PC Receitas'!$P$9,E42='PC Receitas'!$P$10,E42='PC Receitas'!$P$11,E42='PC Receitas'!$P$12,E42='PC Receitas'!$P$13,E42='PC Receitas'!$P$14)),-K42,0))</f>
        <v>-49210.899999999972</v>
      </c>
      <c r="O42" s="225"/>
      <c r="P42" s="225"/>
      <c r="Q42" s="225"/>
      <c r="R42" s="225"/>
      <c r="S42" s="235" t="e">
        <f t="shared" si="0"/>
        <v>#N/A</v>
      </c>
      <c r="T42" s="229" t="e">
        <f t="shared" si="1"/>
        <v>#N/A</v>
      </c>
      <c r="U42" s="229" t="e">
        <f t="shared" si="2"/>
        <v>#N/A</v>
      </c>
      <c r="V42" s="229" t="e">
        <f t="shared" si="3"/>
        <v>#N/A</v>
      </c>
      <c r="W42" s="113" t="e">
        <f>VLOOKUP(E42,'PC Receitas'!$P$4:$Q$14,2,FALSE)</f>
        <v>#N/A</v>
      </c>
      <c r="X42" s="230"/>
      <c r="Y42" s="225"/>
    </row>
    <row r="43" spans="1:25" ht="19.5" customHeight="1" thickTop="1" thickBot="1" x14ac:dyDescent="0.3">
      <c r="A43" s="247"/>
      <c r="B43" s="225"/>
      <c r="C43" s="43"/>
      <c r="D43" s="43"/>
      <c r="E43" s="43"/>
      <c r="F43" s="205"/>
      <c r="G43" s="23"/>
      <c r="H43" s="23"/>
      <c r="I43" s="23"/>
      <c r="J43" s="212"/>
      <c r="K43" s="212"/>
      <c r="L43" s="44" t="s">
        <v>446</v>
      </c>
      <c r="M43" s="126"/>
      <c r="N43" s="233">
        <f>N42+IF(AND(L43="Pago",OR(E43='PC Receitas'!$P$4,E43='PC Receitas'!$P$5,E43='PC Receitas'!$P$6)),K43,IF(AND(L43="Pago",OR(E43='PC Receitas'!$P$7,E43='PC Receitas'!$P$8,E43='PC Receitas'!$P$9,E43='PC Receitas'!$P$10,E43='PC Receitas'!$P$11,E43='PC Receitas'!$P$12,E43='PC Receitas'!$P$13,E43='PC Receitas'!$P$14)),-K43,0))</f>
        <v>-49210.899999999972</v>
      </c>
      <c r="O43" s="225"/>
      <c r="P43" s="225"/>
      <c r="Q43" s="225"/>
      <c r="R43" s="225"/>
      <c r="S43" s="235" t="e">
        <f t="shared" si="0"/>
        <v>#N/A</v>
      </c>
      <c r="T43" s="229" t="e">
        <f t="shared" si="1"/>
        <v>#N/A</v>
      </c>
      <c r="U43" s="229" t="e">
        <f t="shared" si="2"/>
        <v>#N/A</v>
      </c>
      <c r="V43" s="229" t="e">
        <f t="shared" si="3"/>
        <v>#N/A</v>
      </c>
      <c r="W43" s="113" t="e">
        <f>VLOOKUP(E43,'PC Receitas'!$P$4:$Q$14,2,FALSE)</f>
        <v>#N/A</v>
      </c>
      <c r="X43" s="230"/>
      <c r="Y43" s="225"/>
    </row>
    <row r="44" spans="1:25" ht="19.5" customHeight="1" thickTop="1" thickBot="1" x14ac:dyDescent="0.3">
      <c r="A44" s="247"/>
      <c r="B44" s="225"/>
      <c r="C44" s="43"/>
      <c r="D44" s="43"/>
      <c r="E44" s="43"/>
      <c r="F44" s="205"/>
      <c r="G44" s="23"/>
      <c r="H44" s="23"/>
      <c r="I44" s="23"/>
      <c r="J44" s="212"/>
      <c r="K44" s="212"/>
      <c r="L44" s="44" t="s">
        <v>446</v>
      </c>
      <c r="M44" s="126"/>
      <c r="N44" s="233">
        <f>N43+IF(AND(L44="Pago",OR(E44='PC Receitas'!$P$4,E44='PC Receitas'!$P$5,E44='PC Receitas'!$P$6)),K44,IF(AND(L44="Pago",OR(E44='PC Receitas'!$P$7,E44='PC Receitas'!$P$8,E44='PC Receitas'!$P$9,E44='PC Receitas'!$P$10,E44='PC Receitas'!$P$11,E44='PC Receitas'!$P$12,E44='PC Receitas'!$P$13,E44='PC Receitas'!$P$14)),-K44,0))</f>
        <v>-49210.899999999972</v>
      </c>
      <c r="O44" s="225"/>
      <c r="P44" s="225"/>
      <c r="Q44" s="225"/>
      <c r="R44" s="225"/>
      <c r="S44" s="235" t="e">
        <f t="shared" si="0"/>
        <v>#N/A</v>
      </c>
      <c r="T44" s="229" t="e">
        <f t="shared" si="1"/>
        <v>#N/A</v>
      </c>
      <c r="U44" s="229" t="e">
        <f t="shared" si="2"/>
        <v>#N/A</v>
      </c>
      <c r="V44" s="229" t="e">
        <f t="shared" si="3"/>
        <v>#N/A</v>
      </c>
      <c r="W44" s="113" t="e">
        <f>VLOOKUP(E44,'PC Receitas'!$P$4:$Q$14,2,FALSE)</f>
        <v>#N/A</v>
      </c>
      <c r="X44" s="230"/>
      <c r="Y44" s="225"/>
    </row>
    <row r="45" spans="1:25" ht="19.5" customHeight="1" thickTop="1" thickBot="1" x14ac:dyDescent="0.3">
      <c r="A45" s="247"/>
      <c r="B45" s="225"/>
      <c r="C45" s="43"/>
      <c r="D45" s="43"/>
      <c r="E45" s="43"/>
      <c r="F45" s="205"/>
      <c r="G45" s="23"/>
      <c r="H45" s="23"/>
      <c r="I45" s="23"/>
      <c r="J45" s="212"/>
      <c r="K45" s="212"/>
      <c r="L45" s="44" t="s">
        <v>446</v>
      </c>
      <c r="M45" s="126"/>
      <c r="N45" s="233">
        <f>N44+IF(AND(L45="Pago",OR(E45='PC Receitas'!$P$4,E45='PC Receitas'!$P$5,E45='PC Receitas'!$P$6)),K45,IF(AND(L45="Pago",OR(E45='PC Receitas'!$P$7,E45='PC Receitas'!$P$8,E45='PC Receitas'!$P$9,E45='PC Receitas'!$P$10,E45='PC Receitas'!$P$11,E45='PC Receitas'!$P$12,E45='PC Receitas'!$P$13,E45='PC Receitas'!$P$14)),-K45,0))</f>
        <v>-49210.899999999972</v>
      </c>
      <c r="O45" s="225"/>
      <c r="P45" s="225"/>
      <c r="Q45" s="225"/>
      <c r="R45" s="225"/>
      <c r="S45" s="235" t="e">
        <f t="shared" si="0"/>
        <v>#N/A</v>
      </c>
      <c r="T45" s="229" t="e">
        <f t="shared" si="1"/>
        <v>#N/A</v>
      </c>
      <c r="U45" s="229" t="e">
        <f t="shared" si="2"/>
        <v>#N/A</v>
      </c>
      <c r="V45" s="229" t="e">
        <f t="shared" si="3"/>
        <v>#N/A</v>
      </c>
      <c r="W45" s="113" t="e">
        <f>VLOOKUP(E45,'PC Receitas'!$P$4:$Q$14,2,FALSE)</f>
        <v>#N/A</v>
      </c>
      <c r="X45" s="230"/>
      <c r="Y45" s="225"/>
    </row>
    <row r="46" spans="1:25" ht="19.5" customHeight="1" thickTop="1" thickBot="1" x14ac:dyDescent="0.3">
      <c r="A46" s="247"/>
      <c r="B46" s="225"/>
      <c r="C46" s="43"/>
      <c r="D46" s="43"/>
      <c r="E46" s="43"/>
      <c r="F46" s="205"/>
      <c r="G46" s="43"/>
      <c r="H46" s="43"/>
      <c r="I46" s="43"/>
      <c r="J46" s="212"/>
      <c r="K46" s="212"/>
      <c r="L46" s="44" t="s">
        <v>446</v>
      </c>
      <c r="M46" s="126"/>
      <c r="N46" s="233">
        <f>N45+IF(AND(L46="Pago",OR(E46='PC Receitas'!$P$4,E46='PC Receitas'!$P$5,E46='PC Receitas'!$P$6)),K46,IF(AND(L46="Pago",OR(E46='PC Receitas'!$P$7,E46='PC Receitas'!$P$8,E46='PC Receitas'!$P$9,E46='PC Receitas'!$P$10,E46='PC Receitas'!$P$11,E46='PC Receitas'!$P$12,E46='PC Receitas'!$P$13,E46='PC Receitas'!$P$14)),-K46,0))</f>
        <v>-49210.899999999972</v>
      </c>
      <c r="O46" s="225"/>
      <c r="P46" s="225"/>
      <c r="Q46" s="225"/>
      <c r="R46" s="225"/>
      <c r="S46" s="235" t="e">
        <f t="shared" si="0"/>
        <v>#N/A</v>
      </c>
      <c r="T46" s="229" t="e">
        <f t="shared" si="1"/>
        <v>#N/A</v>
      </c>
      <c r="U46" s="229" t="e">
        <f t="shared" si="2"/>
        <v>#N/A</v>
      </c>
      <c r="V46" s="229" t="e">
        <f t="shared" si="3"/>
        <v>#N/A</v>
      </c>
      <c r="W46" s="113" t="e">
        <f>VLOOKUP(E46,'PC Receitas'!$P$4:$Q$14,2,FALSE)</f>
        <v>#N/A</v>
      </c>
      <c r="X46" s="230"/>
      <c r="Y46" s="225"/>
    </row>
    <row r="47" spans="1:25" ht="19.5" customHeight="1" thickTop="1" thickBot="1" x14ac:dyDescent="0.3">
      <c r="A47" s="247"/>
      <c r="B47" s="225"/>
      <c r="C47" s="43"/>
      <c r="D47" s="43"/>
      <c r="E47" s="43"/>
      <c r="F47" s="205"/>
      <c r="G47" s="23"/>
      <c r="H47" s="23"/>
      <c r="I47" s="23"/>
      <c r="J47" s="212"/>
      <c r="K47" s="212"/>
      <c r="L47" s="44" t="s">
        <v>446</v>
      </c>
      <c r="M47" s="126"/>
      <c r="N47" s="233">
        <f>N46+IF(AND(L47="Pago",OR(E47='PC Receitas'!$P$4,E47='PC Receitas'!$P$5,E47='PC Receitas'!$P$6)),K47,IF(AND(L47="Pago",OR(E47='PC Receitas'!$P$7,E47='PC Receitas'!$P$8,E47='PC Receitas'!$P$9,E47='PC Receitas'!$P$10,E47='PC Receitas'!$P$11,E47='PC Receitas'!$P$12,E47='PC Receitas'!$P$13,E47='PC Receitas'!$P$14)),-K47,0))</f>
        <v>-49210.899999999972</v>
      </c>
      <c r="O47" s="225"/>
      <c r="P47" s="225"/>
      <c r="Q47" s="225"/>
      <c r="R47" s="225"/>
      <c r="S47" s="235" t="e">
        <f t="shared" si="0"/>
        <v>#N/A</v>
      </c>
      <c r="T47" s="229" t="e">
        <f t="shared" si="1"/>
        <v>#N/A</v>
      </c>
      <c r="U47" s="229" t="e">
        <f t="shared" si="2"/>
        <v>#N/A</v>
      </c>
      <c r="V47" s="229" t="e">
        <f t="shared" si="3"/>
        <v>#N/A</v>
      </c>
      <c r="W47" s="113" t="e">
        <f>VLOOKUP(E47,'PC Receitas'!$P$4:$Q$14,2,FALSE)</f>
        <v>#N/A</v>
      </c>
      <c r="X47" s="230"/>
      <c r="Y47" s="225"/>
    </row>
    <row r="48" spans="1:25" ht="19.5" customHeight="1" thickTop="1" thickBot="1" x14ac:dyDescent="0.3">
      <c r="A48" s="247"/>
      <c r="B48" s="225"/>
      <c r="C48" s="43"/>
      <c r="D48" s="43"/>
      <c r="E48" s="43"/>
      <c r="F48" s="205"/>
      <c r="G48" s="23"/>
      <c r="H48" s="23"/>
      <c r="I48" s="23"/>
      <c r="J48" s="212"/>
      <c r="K48" s="212"/>
      <c r="L48" s="44" t="s">
        <v>446</v>
      </c>
      <c r="M48" s="126"/>
      <c r="N48" s="233">
        <f>N47+IF(AND(L48="Pago",OR(E48='PC Receitas'!$P$4,E48='PC Receitas'!$P$5,E48='PC Receitas'!$P$6)),K48,IF(AND(L48="Pago",OR(E48='PC Receitas'!$P$7,E48='PC Receitas'!$P$8,E48='PC Receitas'!$P$9,E48='PC Receitas'!$P$10,E48='PC Receitas'!$P$11,E48='PC Receitas'!$P$12,E48='PC Receitas'!$P$13,E48='PC Receitas'!$P$14)),-K48,0))</f>
        <v>-49210.899999999972</v>
      </c>
      <c r="O48" s="225"/>
      <c r="P48" s="225"/>
      <c r="Q48" s="225"/>
      <c r="R48" s="225"/>
      <c r="S48" s="235" t="e">
        <f t="shared" si="0"/>
        <v>#N/A</v>
      </c>
      <c r="T48" s="229" t="e">
        <f t="shared" si="1"/>
        <v>#N/A</v>
      </c>
      <c r="U48" s="229" t="e">
        <f t="shared" si="2"/>
        <v>#N/A</v>
      </c>
      <c r="V48" s="229" t="e">
        <f t="shared" si="3"/>
        <v>#N/A</v>
      </c>
      <c r="W48" s="113" t="e">
        <f>VLOOKUP(E48,'PC Receitas'!$P$4:$Q$14,2,FALSE)</f>
        <v>#N/A</v>
      </c>
      <c r="X48" s="230"/>
      <c r="Y48" s="225"/>
    </row>
    <row r="49" spans="1:25" ht="19.5" customHeight="1" thickTop="1" thickBot="1" x14ac:dyDescent="0.3">
      <c r="A49" s="247"/>
      <c r="B49" s="225"/>
      <c r="C49" s="43"/>
      <c r="D49" s="43"/>
      <c r="E49" s="43"/>
      <c r="F49" s="205"/>
      <c r="G49" s="43"/>
      <c r="H49" s="43"/>
      <c r="I49" s="43"/>
      <c r="J49" s="212"/>
      <c r="K49" s="212"/>
      <c r="L49" s="44" t="s">
        <v>446</v>
      </c>
      <c r="M49" s="126"/>
      <c r="N49" s="233">
        <f>N48+IF(AND(L49="Pago",OR(E49='PC Receitas'!$P$4,E49='PC Receitas'!$P$5,E49='PC Receitas'!$P$6)),K49,IF(AND(L49="Pago",OR(E49='PC Receitas'!$P$7,E49='PC Receitas'!$P$8,E49='PC Receitas'!$P$9,E49='PC Receitas'!$P$10,E49='PC Receitas'!$P$11,E49='PC Receitas'!$P$12,E49='PC Receitas'!$P$13,E49='PC Receitas'!$P$14)),-K49,0))</f>
        <v>-49210.899999999972</v>
      </c>
      <c r="O49" s="225"/>
      <c r="P49" s="225"/>
      <c r="Q49" s="225"/>
      <c r="R49" s="225"/>
      <c r="S49" s="235" t="e">
        <f t="shared" si="0"/>
        <v>#N/A</v>
      </c>
      <c r="T49" s="229" t="e">
        <f t="shared" si="1"/>
        <v>#N/A</v>
      </c>
      <c r="U49" s="229" t="e">
        <f t="shared" si="2"/>
        <v>#N/A</v>
      </c>
      <c r="V49" s="229" t="e">
        <f t="shared" si="3"/>
        <v>#N/A</v>
      </c>
      <c r="W49" s="113" t="e">
        <f>VLOOKUP(E49,'PC Receitas'!$P$4:$Q$14,2,FALSE)</f>
        <v>#N/A</v>
      </c>
      <c r="X49" s="230"/>
      <c r="Y49" s="225"/>
    </row>
    <row r="50" spans="1:25" ht="19.5" customHeight="1" thickTop="1" thickBot="1" x14ac:dyDescent="0.3">
      <c r="A50" s="247"/>
      <c r="B50" s="225"/>
      <c r="C50" s="43"/>
      <c r="D50" s="43"/>
      <c r="E50" s="43"/>
      <c r="F50" s="205"/>
      <c r="G50" s="43"/>
      <c r="H50" s="43"/>
      <c r="I50" s="43"/>
      <c r="J50" s="212"/>
      <c r="K50" s="212"/>
      <c r="L50" s="44" t="s">
        <v>446</v>
      </c>
      <c r="M50" s="126"/>
      <c r="N50" s="233">
        <f>N49+IF(AND(L50="Pago",OR(E50='PC Receitas'!$P$4,E50='PC Receitas'!$P$5,E50='PC Receitas'!$P$6)),K50,IF(AND(L50="Pago",OR(E50='PC Receitas'!$P$7,E50='PC Receitas'!$P$8,E50='PC Receitas'!$P$9,E50='PC Receitas'!$P$10,E50='PC Receitas'!$P$11,E50='PC Receitas'!$P$12,E50='PC Receitas'!$P$13,E50='PC Receitas'!$P$14)),-K50,0))</f>
        <v>-49210.899999999972</v>
      </c>
      <c r="O50" s="225"/>
      <c r="P50" s="225"/>
      <c r="Q50" s="225"/>
      <c r="R50" s="225"/>
      <c r="S50" s="235" t="e">
        <f t="shared" si="0"/>
        <v>#N/A</v>
      </c>
      <c r="T50" s="229" t="e">
        <f t="shared" si="1"/>
        <v>#N/A</v>
      </c>
      <c r="U50" s="229" t="e">
        <f t="shared" si="2"/>
        <v>#N/A</v>
      </c>
      <c r="V50" s="229" t="e">
        <f t="shared" si="3"/>
        <v>#N/A</v>
      </c>
      <c r="W50" s="113" t="e">
        <f>VLOOKUP(E50,'PC Receitas'!$P$4:$Q$14,2,FALSE)</f>
        <v>#N/A</v>
      </c>
      <c r="X50" s="230"/>
      <c r="Y50" s="225"/>
    </row>
    <row r="51" spans="1:25" ht="19.5" customHeight="1" thickTop="1" thickBot="1" x14ac:dyDescent="0.3">
      <c r="A51" s="247"/>
      <c r="B51" s="225"/>
      <c r="C51" s="43"/>
      <c r="D51" s="43"/>
      <c r="E51" s="43"/>
      <c r="F51" s="205"/>
      <c r="G51" s="43"/>
      <c r="H51" s="43"/>
      <c r="I51" s="43"/>
      <c r="J51" s="212"/>
      <c r="K51" s="212"/>
      <c r="L51" s="44" t="s">
        <v>446</v>
      </c>
      <c r="M51" s="126"/>
      <c r="N51" s="233">
        <f>N50+IF(AND(L51="Pago",OR(E51='PC Receitas'!$P$4,E51='PC Receitas'!$P$5,E51='PC Receitas'!$P$6)),K51,IF(AND(L51="Pago",OR(E51='PC Receitas'!$P$7,E51='PC Receitas'!$P$8,E51='PC Receitas'!$P$9,E51='PC Receitas'!$P$10,E51='PC Receitas'!$P$11,E51='PC Receitas'!$P$12,E51='PC Receitas'!$P$13,E51='PC Receitas'!$P$14)),-K51,0))</f>
        <v>-49210.899999999972</v>
      </c>
      <c r="O51" s="225"/>
      <c r="P51" s="225"/>
      <c r="Q51" s="225"/>
      <c r="R51" s="225"/>
      <c r="S51" s="235" t="e">
        <f t="shared" si="0"/>
        <v>#N/A</v>
      </c>
      <c r="T51" s="229" t="e">
        <f t="shared" si="1"/>
        <v>#N/A</v>
      </c>
      <c r="U51" s="229" t="e">
        <f t="shared" si="2"/>
        <v>#N/A</v>
      </c>
      <c r="V51" s="229" t="e">
        <f t="shared" si="3"/>
        <v>#N/A</v>
      </c>
      <c r="W51" s="113" t="e">
        <f>VLOOKUP(E51,'PC Receitas'!$P$4:$Q$14,2,FALSE)</f>
        <v>#N/A</v>
      </c>
      <c r="X51" s="230"/>
      <c r="Y51" s="225"/>
    </row>
    <row r="52" spans="1:25" ht="19.5" customHeight="1" thickTop="1" thickBot="1" x14ac:dyDescent="0.3">
      <c r="A52" s="247"/>
      <c r="B52" s="225"/>
      <c r="C52" s="43"/>
      <c r="D52" s="43"/>
      <c r="E52" s="43"/>
      <c r="F52" s="205"/>
      <c r="G52" s="43"/>
      <c r="H52" s="43"/>
      <c r="I52" s="43"/>
      <c r="J52" s="212"/>
      <c r="K52" s="212"/>
      <c r="L52" s="44" t="s">
        <v>446</v>
      </c>
      <c r="M52" s="126"/>
      <c r="N52" s="233">
        <f>N51+IF(AND(L52="Pago",OR(E52='PC Receitas'!$P$4,E52='PC Receitas'!$P$5,E52='PC Receitas'!$P$6)),K52,IF(AND(L52="Pago",OR(E52='PC Receitas'!$P$7,E52='PC Receitas'!$P$8,E52='PC Receitas'!$P$9,E52='PC Receitas'!$P$10,E52='PC Receitas'!$P$11,E52='PC Receitas'!$P$12,E52='PC Receitas'!$P$13,E52='PC Receitas'!$P$14)),-K52,0))</f>
        <v>-49210.899999999972</v>
      </c>
      <c r="O52" s="225"/>
      <c r="P52" s="225"/>
      <c r="Q52" s="225"/>
      <c r="R52" s="225"/>
      <c r="S52" s="235" t="e">
        <f t="shared" si="0"/>
        <v>#N/A</v>
      </c>
      <c r="T52" s="229" t="e">
        <f t="shared" si="1"/>
        <v>#N/A</v>
      </c>
      <c r="U52" s="229" t="e">
        <f t="shared" si="2"/>
        <v>#N/A</v>
      </c>
      <c r="V52" s="229" t="e">
        <f t="shared" si="3"/>
        <v>#N/A</v>
      </c>
      <c r="W52" s="113" t="e">
        <f>VLOOKUP(E52,'PC Receitas'!$P$4:$Q$14,2,FALSE)</f>
        <v>#N/A</v>
      </c>
      <c r="X52" s="230"/>
      <c r="Y52" s="225"/>
    </row>
    <row r="53" spans="1:25" ht="19.5" customHeight="1" thickTop="1" thickBot="1" x14ac:dyDescent="0.3">
      <c r="A53" s="247"/>
      <c r="B53" s="225"/>
      <c r="C53" s="43"/>
      <c r="D53" s="43"/>
      <c r="E53" s="43"/>
      <c r="F53" s="205"/>
      <c r="G53" s="23"/>
      <c r="H53" s="23"/>
      <c r="I53" s="23"/>
      <c r="J53" s="212"/>
      <c r="K53" s="212"/>
      <c r="L53" s="44" t="s">
        <v>446</v>
      </c>
      <c r="M53" s="126"/>
      <c r="N53" s="233">
        <f>N52+IF(AND(L53="Pago",OR(E53='PC Receitas'!$P$4,E53='PC Receitas'!$P$5,E53='PC Receitas'!$P$6)),K53,IF(AND(L53="Pago",OR(E53='PC Receitas'!$P$7,E53='PC Receitas'!$P$8,E53='PC Receitas'!$P$9,E53='PC Receitas'!$P$10,E53='PC Receitas'!$P$11,E53='PC Receitas'!$P$12,E53='PC Receitas'!$P$13,E53='PC Receitas'!$P$14)),-K53,0))</f>
        <v>-49210.899999999972</v>
      </c>
      <c r="O53" s="225"/>
      <c r="P53" s="225"/>
      <c r="Q53" s="225"/>
      <c r="R53" s="225"/>
      <c r="S53" s="235" t="e">
        <f t="shared" si="0"/>
        <v>#N/A</v>
      </c>
      <c r="T53" s="229" t="e">
        <f t="shared" si="1"/>
        <v>#N/A</v>
      </c>
      <c r="U53" s="229" t="e">
        <f t="shared" si="2"/>
        <v>#N/A</v>
      </c>
      <c r="V53" s="229" t="e">
        <f t="shared" si="3"/>
        <v>#N/A</v>
      </c>
      <c r="W53" s="113" t="e">
        <f>VLOOKUP(E53,'PC Receitas'!$P$4:$Q$14,2,FALSE)</f>
        <v>#N/A</v>
      </c>
      <c r="X53" s="230"/>
      <c r="Y53" s="225"/>
    </row>
    <row r="54" spans="1:25" ht="19.5" customHeight="1" thickTop="1" thickBot="1" x14ac:dyDescent="0.3">
      <c r="A54" s="247"/>
      <c r="B54" s="225"/>
      <c r="C54" s="43"/>
      <c r="D54" s="43"/>
      <c r="E54" s="43"/>
      <c r="F54" s="205"/>
      <c r="G54" s="23"/>
      <c r="H54" s="23"/>
      <c r="I54" s="23"/>
      <c r="J54" s="212"/>
      <c r="K54" s="212"/>
      <c r="L54" s="44" t="s">
        <v>446</v>
      </c>
      <c r="M54" s="126"/>
      <c r="N54" s="233">
        <f>N53+IF(AND(L54="Pago",OR(E54='PC Receitas'!$P$4,E54='PC Receitas'!$P$5,E54='PC Receitas'!$P$6)),K54,IF(AND(L54="Pago",OR(E54='PC Receitas'!$P$7,E54='PC Receitas'!$P$8,E54='PC Receitas'!$P$9,E54='PC Receitas'!$P$10,E54='PC Receitas'!$P$11,E54='PC Receitas'!$P$12,E54='PC Receitas'!$P$13,E54='PC Receitas'!$P$14)),-K54,0))</f>
        <v>-49210.899999999972</v>
      </c>
      <c r="O54" s="225"/>
      <c r="P54" s="225"/>
      <c r="Q54" s="225"/>
      <c r="R54" s="225"/>
      <c r="S54" s="235" t="e">
        <f t="shared" si="0"/>
        <v>#N/A</v>
      </c>
      <c r="T54" s="229" t="e">
        <f t="shared" si="1"/>
        <v>#N/A</v>
      </c>
      <c r="U54" s="229" t="e">
        <f t="shared" si="2"/>
        <v>#N/A</v>
      </c>
      <c r="V54" s="229" t="e">
        <f t="shared" si="3"/>
        <v>#N/A</v>
      </c>
      <c r="W54" s="113" t="e">
        <f>VLOOKUP(E54,'PC Receitas'!$P$4:$Q$14,2,FALSE)</f>
        <v>#N/A</v>
      </c>
      <c r="X54" s="230"/>
      <c r="Y54" s="225"/>
    </row>
    <row r="55" spans="1:25" ht="19.5" customHeight="1" thickTop="1" thickBot="1" x14ac:dyDescent="0.3">
      <c r="A55" s="247"/>
      <c r="B55" s="225"/>
      <c r="C55" s="43"/>
      <c r="D55" s="43"/>
      <c r="E55" s="43"/>
      <c r="F55" s="205"/>
      <c r="G55" s="23"/>
      <c r="H55" s="23"/>
      <c r="I55" s="23"/>
      <c r="J55" s="212"/>
      <c r="K55" s="212"/>
      <c r="L55" s="44" t="s">
        <v>446</v>
      </c>
      <c r="M55" s="126"/>
      <c r="N55" s="233">
        <f>N54+IF(AND(L55="Pago",OR(E55='PC Receitas'!$P$4,E55='PC Receitas'!$P$5,E55='PC Receitas'!$P$6)),K55,IF(AND(L55="Pago",OR(E55='PC Receitas'!$P$7,E55='PC Receitas'!$P$8,E55='PC Receitas'!$P$9,E55='PC Receitas'!$P$10,E55='PC Receitas'!$P$11,E55='PC Receitas'!$P$12,E55='PC Receitas'!$P$13,E55='PC Receitas'!$P$14)),-K55,0))</f>
        <v>-49210.899999999972</v>
      </c>
      <c r="O55" s="225"/>
      <c r="P55" s="225"/>
      <c r="Q55" s="225"/>
      <c r="R55" s="225"/>
      <c r="S55" s="235" t="e">
        <f t="shared" si="0"/>
        <v>#N/A</v>
      </c>
      <c r="T55" s="229" t="e">
        <f t="shared" si="1"/>
        <v>#N/A</v>
      </c>
      <c r="U55" s="229" t="e">
        <f t="shared" si="2"/>
        <v>#N/A</v>
      </c>
      <c r="V55" s="229" t="e">
        <f t="shared" si="3"/>
        <v>#N/A</v>
      </c>
      <c r="W55" s="113" t="e">
        <f>VLOOKUP(E55,'PC Receitas'!$P$4:$Q$14,2,FALSE)</f>
        <v>#N/A</v>
      </c>
      <c r="X55" s="230"/>
      <c r="Y55" s="225"/>
    </row>
    <row r="56" spans="1:25" ht="19.5" customHeight="1" thickTop="1" thickBot="1" x14ac:dyDescent="0.3">
      <c r="A56" s="247"/>
      <c r="B56" s="225"/>
      <c r="C56" s="43"/>
      <c r="D56" s="43"/>
      <c r="E56" s="43"/>
      <c r="F56" s="205"/>
      <c r="G56" s="43"/>
      <c r="H56" s="43"/>
      <c r="I56" s="43"/>
      <c r="J56" s="212"/>
      <c r="K56" s="212"/>
      <c r="L56" s="44" t="s">
        <v>446</v>
      </c>
      <c r="M56" s="126"/>
      <c r="N56" s="233">
        <f>N55+IF(AND(L56="Pago",OR(E56='PC Receitas'!$P$4,E56='PC Receitas'!$P$5,E56='PC Receitas'!$P$6)),K56,IF(AND(L56="Pago",OR(E56='PC Receitas'!$P$7,E56='PC Receitas'!$P$8,E56='PC Receitas'!$P$9,E56='PC Receitas'!$P$10,E56='PC Receitas'!$P$11,E56='PC Receitas'!$P$12,E56='PC Receitas'!$P$13,E56='PC Receitas'!$P$14)),-K56,0))</f>
        <v>-49210.899999999972</v>
      </c>
      <c r="O56" s="225"/>
      <c r="P56" s="225"/>
      <c r="Q56" s="225"/>
      <c r="R56" s="225"/>
      <c r="S56" s="235" t="e">
        <f t="shared" si="0"/>
        <v>#N/A</v>
      </c>
      <c r="T56" s="229" t="e">
        <f t="shared" si="1"/>
        <v>#N/A</v>
      </c>
      <c r="U56" s="229" t="e">
        <f t="shared" si="2"/>
        <v>#N/A</v>
      </c>
      <c r="V56" s="229" t="e">
        <f t="shared" si="3"/>
        <v>#N/A</v>
      </c>
      <c r="W56" s="113" t="e">
        <f>VLOOKUP(E56,'PC Receitas'!$P$4:$Q$14,2,FALSE)</f>
        <v>#N/A</v>
      </c>
      <c r="X56" s="230"/>
      <c r="Y56" s="225"/>
    </row>
    <row r="57" spans="1:25" ht="19.5" customHeight="1" thickTop="1" thickBot="1" x14ac:dyDescent="0.3">
      <c r="A57" s="247"/>
      <c r="B57" s="225"/>
      <c r="C57" s="43"/>
      <c r="D57" s="43"/>
      <c r="E57" s="43"/>
      <c r="F57" s="205"/>
      <c r="G57" s="43"/>
      <c r="H57" s="43"/>
      <c r="I57" s="43"/>
      <c r="J57" s="212"/>
      <c r="K57" s="212"/>
      <c r="L57" s="44" t="s">
        <v>446</v>
      </c>
      <c r="M57" s="126"/>
      <c r="N57" s="233">
        <f>N56+IF(AND(L57="Pago",OR(E57='PC Receitas'!$P$4,E57='PC Receitas'!$P$5,E57='PC Receitas'!$P$6)),K57,IF(AND(L57="Pago",OR(E57='PC Receitas'!$P$7,E57='PC Receitas'!$P$8,E57='PC Receitas'!$P$9,E57='PC Receitas'!$P$10,E57='PC Receitas'!$P$11,E57='PC Receitas'!$P$12,E57='PC Receitas'!$P$13,E57='PC Receitas'!$P$14)),-K57,0))</f>
        <v>-49210.899999999972</v>
      </c>
      <c r="O57" s="225"/>
      <c r="P57" s="225"/>
      <c r="Q57" s="225"/>
      <c r="R57" s="225"/>
      <c r="S57" s="235" t="e">
        <f t="shared" si="0"/>
        <v>#N/A</v>
      </c>
      <c r="T57" s="229" t="e">
        <f t="shared" si="1"/>
        <v>#N/A</v>
      </c>
      <c r="U57" s="229" t="e">
        <f t="shared" si="2"/>
        <v>#N/A</v>
      </c>
      <c r="V57" s="229" t="e">
        <f t="shared" si="3"/>
        <v>#N/A</v>
      </c>
      <c r="W57" s="113" t="e">
        <f>VLOOKUP(E57,'PC Receitas'!$P$4:$Q$14,2,FALSE)</f>
        <v>#N/A</v>
      </c>
      <c r="X57" s="230"/>
      <c r="Y57" s="225"/>
    </row>
    <row r="58" spans="1:25" ht="19.5" customHeight="1" thickTop="1" thickBot="1" x14ac:dyDescent="0.3">
      <c r="A58" s="247"/>
      <c r="B58" s="225"/>
      <c r="C58" s="43"/>
      <c r="D58" s="43"/>
      <c r="E58" s="43"/>
      <c r="F58" s="205"/>
      <c r="G58" s="43"/>
      <c r="H58" s="43"/>
      <c r="I58" s="43"/>
      <c r="J58" s="212"/>
      <c r="K58" s="212"/>
      <c r="L58" s="44" t="s">
        <v>446</v>
      </c>
      <c r="M58" s="126"/>
      <c r="N58" s="233">
        <f>N57+IF(AND(L58="Pago",OR(E58='PC Receitas'!$P$4,E58='PC Receitas'!$P$5,E58='PC Receitas'!$P$6)),K58,IF(AND(L58="Pago",OR(E58='PC Receitas'!$P$7,E58='PC Receitas'!$P$8,E58='PC Receitas'!$P$9,E58='PC Receitas'!$P$10,E58='PC Receitas'!$P$11,E58='PC Receitas'!$P$12,E58='PC Receitas'!$P$13,E58='PC Receitas'!$P$14)),-K58,0))</f>
        <v>-49210.899999999972</v>
      </c>
      <c r="O58" s="225"/>
      <c r="P58" s="225"/>
      <c r="Q58" s="225"/>
      <c r="R58" s="225"/>
      <c r="S58" s="235" t="e">
        <f t="shared" si="0"/>
        <v>#N/A</v>
      </c>
      <c r="T58" s="229" t="e">
        <f t="shared" si="1"/>
        <v>#N/A</v>
      </c>
      <c r="U58" s="229" t="e">
        <f t="shared" si="2"/>
        <v>#N/A</v>
      </c>
      <c r="V58" s="229" t="e">
        <f t="shared" si="3"/>
        <v>#N/A</v>
      </c>
      <c r="W58" s="113" t="e">
        <f>VLOOKUP(E58,'PC Receitas'!$P$4:$Q$14,2,FALSE)</f>
        <v>#N/A</v>
      </c>
      <c r="X58" s="230"/>
      <c r="Y58" s="225"/>
    </row>
    <row r="59" spans="1:25" ht="19.5" customHeight="1" thickTop="1" thickBot="1" x14ac:dyDescent="0.3">
      <c r="A59" s="247"/>
      <c r="B59" s="225"/>
      <c r="C59" s="43"/>
      <c r="D59" s="43"/>
      <c r="E59" s="43"/>
      <c r="F59" s="205"/>
      <c r="G59" s="43"/>
      <c r="H59" s="43"/>
      <c r="I59" s="43"/>
      <c r="J59" s="212"/>
      <c r="K59" s="212"/>
      <c r="L59" s="44" t="s">
        <v>446</v>
      </c>
      <c r="M59" s="126"/>
      <c r="N59" s="233">
        <f>N58+IF(AND(L59="Pago",OR(E59='PC Receitas'!$P$4,E59='PC Receitas'!$P$5,E59='PC Receitas'!$P$6)),K59,IF(AND(L59="Pago",OR(E59='PC Receitas'!$P$7,E59='PC Receitas'!$P$8,E59='PC Receitas'!$P$9,E59='PC Receitas'!$P$10,E59='PC Receitas'!$P$11,E59='PC Receitas'!$P$12,E59='PC Receitas'!$P$13,E59='PC Receitas'!$P$14)),-K59,0))</f>
        <v>-49210.899999999972</v>
      </c>
      <c r="O59" s="225"/>
      <c r="P59" s="225"/>
      <c r="Q59" s="225"/>
      <c r="R59" s="225"/>
      <c r="S59" s="235" t="e">
        <f t="shared" si="0"/>
        <v>#N/A</v>
      </c>
      <c r="T59" s="229" t="e">
        <f t="shared" si="1"/>
        <v>#N/A</v>
      </c>
      <c r="U59" s="229" t="e">
        <f t="shared" si="2"/>
        <v>#N/A</v>
      </c>
      <c r="V59" s="229" t="e">
        <f t="shared" si="3"/>
        <v>#N/A</v>
      </c>
      <c r="W59" s="113" t="e">
        <f>VLOOKUP(E59,'PC Receitas'!$P$4:$Q$14,2,FALSE)</f>
        <v>#N/A</v>
      </c>
      <c r="X59" s="230"/>
      <c r="Y59" s="225"/>
    </row>
    <row r="60" spans="1:25" ht="19.5" customHeight="1" thickTop="1" thickBot="1" x14ac:dyDescent="0.3">
      <c r="A60" s="247"/>
      <c r="B60" s="225"/>
      <c r="C60" s="43"/>
      <c r="D60" s="43"/>
      <c r="E60" s="43"/>
      <c r="F60" s="205"/>
      <c r="G60" s="23"/>
      <c r="H60" s="23"/>
      <c r="I60" s="23"/>
      <c r="J60" s="212"/>
      <c r="K60" s="212"/>
      <c r="L60" s="44" t="s">
        <v>446</v>
      </c>
      <c r="M60" s="126"/>
      <c r="N60" s="233">
        <f>N59+IF(AND(L60="Pago",OR(E60='PC Receitas'!$P$4,E60='PC Receitas'!$P$5,E60='PC Receitas'!$P$6)),K60,IF(AND(L60="Pago",OR(E60='PC Receitas'!$P$7,E60='PC Receitas'!$P$8,E60='PC Receitas'!$P$9,E60='PC Receitas'!$P$10,E60='PC Receitas'!$P$11,E60='PC Receitas'!$P$12,E60='PC Receitas'!$P$13,E60='PC Receitas'!$P$14)),-K60,0))</f>
        <v>-49210.899999999972</v>
      </c>
      <c r="O60" s="225"/>
      <c r="P60" s="225"/>
      <c r="Q60" s="225"/>
      <c r="R60" s="225"/>
      <c r="S60" s="235" t="e">
        <f t="shared" si="0"/>
        <v>#N/A</v>
      </c>
      <c r="T60" s="229" t="e">
        <f t="shared" si="1"/>
        <v>#N/A</v>
      </c>
      <c r="U60" s="229" t="e">
        <f t="shared" si="2"/>
        <v>#N/A</v>
      </c>
      <c r="V60" s="229" t="e">
        <f t="shared" si="3"/>
        <v>#N/A</v>
      </c>
      <c r="W60" s="113" t="e">
        <f>VLOOKUP(E60,'PC Receitas'!$P$4:$Q$14,2,FALSE)</f>
        <v>#N/A</v>
      </c>
      <c r="X60" s="230"/>
      <c r="Y60" s="225"/>
    </row>
    <row r="61" spans="1:25" ht="19.5" customHeight="1" thickTop="1" thickBot="1" x14ac:dyDescent="0.3">
      <c r="A61" s="247"/>
      <c r="B61" s="225"/>
      <c r="C61" s="43"/>
      <c r="D61" s="43"/>
      <c r="E61" s="43"/>
      <c r="F61" s="205"/>
      <c r="G61" s="23"/>
      <c r="H61" s="23"/>
      <c r="I61" s="23"/>
      <c r="J61" s="212"/>
      <c r="K61" s="212"/>
      <c r="L61" s="44" t="s">
        <v>446</v>
      </c>
      <c r="M61" s="126"/>
      <c r="N61" s="233">
        <f>N60+IF(AND(L61="Pago",OR(E61='PC Receitas'!$P$4,E61='PC Receitas'!$P$5,E61='PC Receitas'!$P$6)),K61,IF(AND(L61="Pago",OR(E61='PC Receitas'!$P$7,E61='PC Receitas'!$P$8,E61='PC Receitas'!$P$9,E61='PC Receitas'!$P$10,E61='PC Receitas'!$P$11,E61='PC Receitas'!$P$12,E61='PC Receitas'!$P$13,E61='PC Receitas'!$P$14)),-K61,0))</f>
        <v>-49210.899999999972</v>
      </c>
      <c r="O61" s="225"/>
      <c r="P61" s="225"/>
      <c r="Q61" s="225"/>
      <c r="R61" s="225"/>
      <c r="S61" s="235" t="e">
        <f t="shared" si="0"/>
        <v>#N/A</v>
      </c>
      <c r="T61" s="229" t="e">
        <f t="shared" si="1"/>
        <v>#N/A</v>
      </c>
      <c r="U61" s="229" t="e">
        <f t="shared" si="2"/>
        <v>#N/A</v>
      </c>
      <c r="V61" s="229" t="e">
        <f t="shared" si="3"/>
        <v>#N/A</v>
      </c>
      <c r="W61" s="113" t="e">
        <f>VLOOKUP(E61,'PC Receitas'!$P$4:$Q$14,2,FALSE)</f>
        <v>#N/A</v>
      </c>
      <c r="X61" s="230"/>
      <c r="Y61" s="225"/>
    </row>
    <row r="62" spans="1:25" ht="19.5" customHeight="1" thickTop="1" thickBot="1" x14ac:dyDescent="0.3">
      <c r="A62" s="247"/>
      <c r="B62" s="225"/>
      <c r="C62" s="43"/>
      <c r="D62" s="43"/>
      <c r="E62" s="43"/>
      <c r="F62" s="205"/>
      <c r="G62" s="43"/>
      <c r="H62" s="43"/>
      <c r="I62" s="43"/>
      <c r="J62" s="212"/>
      <c r="K62" s="212"/>
      <c r="L62" s="44" t="s">
        <v>446</v>
      </c>
      <c r="M62" s="126"/>
      <c r="N62" s="233">
        <f>N61+IF(AND(L62="Pago",OR(E62='PC Receitas'!$P$4,E62='PC Receitas'!$P$5,E62='PC Receitas'!$P$6)),K62,IF(AND(L62="Pago",OR(E62='PC Receitas'!$P$7,E62='PC Receitas'!$P$8,E62='PC Receitas'!$P$9,E62='PC Receitas'!$P$10,E62='PC Receitas'!$P$11,E62='PC Receitas'!$P$12,E62='PC Receitas'!$P$13,E62='PC Receitas'!$P$14)),-K62,0))</f>
        <v>-49210.899999999972</v>
      </c>
      <c r="O62" s="225"/>
      <c r="P62" s="225"/>
      <c r="Q62" s="225"/>
      <c r="R62" s="225"/>
      <c r="S62" s="235" t="e">
        <f t="shared" si="0"/>
        <v>#N/A</v>
      </c>
      <c r="T62" s="229" t="e">
        <f t="shared" si="1"/>
        <v>#N/A</v>
      </c>
      <c r="U62" s="229" t="e">
        <f t="shared" si="2"/>
        <v>#N/A</v>
      </c>
      <c r="V62" s="229" t="e">
        <f t="shared" si="3"/>
        <v>#N/A</v>
      </c>
      <c r="W62" s="113" t="e">
        <f>VLOOKUP(E62,'PC Receitas'!$P$4:$Q$14,2,FALSE)</f>
        <v>#N/A</v>
      </c>
      <c r="X62" s="230"/>
      <c r="Y62" s="225"/>
    </row>
    <row r="63" spans="1:25" ht="19.5" customHeight="1" thickTop="1" thickBot="1" x14ac:dyDescent="0.3">
      <c r="A63" s="247"/>
      <c r="B63" s="225"/>
      <c r="C63" s="43"/>
      <c r="D63" s="43"/>
      <c r="E63" s="43"/>
      <c r="F63" s="205"/>
      <c r="G63" s="23"/>
      <c r="H63" s="23"/>
      <c r="I63" s="23"/>
      <c r="J63" s="212"/>
      <c r="K63" s="212"/>
      <c r="L63" s="44" t="s">
        <v>446</v>
      </c>
      <c r="M63" s="126"/>
      <c r="N63" s="233">
        <f>N62+IF(AND(L63="Pago",OR(E63='PC Receitas'!$P$4,E63='PC Receitas'!$P$5,E63='PC Receitas'!$P$6)),K63,IF(AND(L63="Pago",OR(E63='PC Receitas'!$P$7,E63='PC Receitas'!$P$8,E63='PC Receitas'!$P$9,E63='PC Receitas'!$P$10,E63='PC Receitas'!$P$11,E63='PC Receitas'!$P$12,E63='PC Receitas'!$P$13,E63='PC Receitas'!$P$14)),-K63,0))</f>
        <v>-49210.899999999972</v>
      </c>
      <c r="O63" s="225"/>
      <c r="P63" s="225"/>
      <c r="Q63" s="225"/>
      <c r="R63" s="225"/>
      <c r="S63" s="235" t="e">
        <f t="shared" si="0"/>
        <v>#N/A</v>
      </c>
      <c r="T63" s="229" t="e">
        <f t="shared" si="1"/>
        <v>#N/A</v>
      </c>
      <c r="U63" s="229" t="e">
        <f t="shared" si="2"/>
        <v>#N/A</v>
      </c>
      <c r="V63" s="229" t="e">
        <f t="shared" si="3"/>
        <v>#N/A</v>
      </c>
      <c r="W63" s="113" t="e">
        <f>VLOOKUP(E63,'PC Receitas'!$P$4:$Q$14,2,FALSE)</f>
        <v>#N/A</v>
      </c>
      <c r="X63" s="230"/>
      <c r="Y63" s="225"/>
    </row>
    <row r="64" spans="1:25" ht="19.5" customHeight="1" thickTop="1" thickBot="1" x14ac:dyDescent="0.3">
      <c r="A64" s="247"/>
      <c r="B64" s="225"/>
      <c r="C64" s="43"/>
      <c r="D64" s="43"/>
      <c r="E64" s="43"/>
      <c r="F64" s="205"/>
      <c r="G64" s="23"/>
      <c r="H64" s="23"/>
      <c r="I64" s="23"/>
      <c r="J64" s="212"/>
      <c r="K64" s="212"/>
      <c r="L64" s="44" t="s">
        <v>446</v>
      </c>
      <c r="M64" s="126"/>
      <c r="N64" s="233">
        <f>N63+IF(AND(L64="Pago",OR(E64='PC Receitas'!$P$4,E64='PC Receitas'!$P$5,E64='PC Receitas'!$P$6)),K64,IF(AND(L64="Pago",OR(E64='PC Receitas'!$P$7,E64='PC Receitas'!$P$8,E64='PC Receitas'!$P$9,E64='PC Receitas'!$P$10,E64='PC Receitas'!$P$11,E64='PC Receitas'!$P$12,E64='PC Receitas'!$P$13,E64='PC Receitas'!$P$14)),-K64,0))</f>
        <v>-49210.899999999972</v>
      </c>
      <c r="O64" s="225"/>
      <c r="P64" s="225"/>
      <c r="Q64" s="225"/>
      <c r="R64" s="225"/>
      <c r="S64" s="235" t="e">
        <f t="shared" si="0"/>
        <v>#N/A</v>
      </c>
      <c r="T64" s="229" t="e">
        <f t="shared" si="1"/>
        <v>#N/A</v>
      </c>
      <c r="U64" s="229" t="e">
        <f t="shared" si="2"/>
        <v>#N/A</v>
      </c>
      <c r="V64" s="229" t="e">
        <f t="shared" si="3"/>
        <v>#N/A</v>
      </c>
      <c r="W64" s="113" t="e">
        <f>VLOOKUP(E64,'PC Receitas'!$P$4:$Q$14,2,FALSE)</f>
        <v>#N/A</v>
      </c>
      <c r="X64" s="230"/>
      <c r="Y64" s="225"/>
    </row>
    <row r="65" spans="1:25" ht="19.5" customHeight="1" thickTop="1" thickBot="1" x14ac:dyDescent="0.3">
      <c r="A65" s="247"/>
      <c r="B65" s="225"/>
      <c r="C65" s="43"/>
      <c r="D65" s="43"/>
      <c r="E65" s="43"/>
      <c r="F65" s="205"/>
      <c r="G65" s="23"/>
      <c r="H65" s="23"/>
      <c r="I65" s="23"/>
      <c r="J65" s="212"/>
      <c r="K65" s="212"/>
      <c r="L65" s="44" t="s">
        <v>446</v>
      </c>
      <c r="M65" s="126"/>
      <c r="N65" s="233">
        <f>N64+IF(AND(L65="Pago",OR(E65='PC Receitas'!$P$4,E65='PC Receitas'!$P$5,E65='PC Receitas'!$P$6)),K65,IF(AND(L65="Pago",OR(E65='PC Receitas'!$P$7,E65='PC Receitas'!$P$8,E65='PC Receitas'!$P$9,E65='PC Receitas'!$P$10,E65='PC Receitas'!$P$11,E65='PC Receitas'!$P$12,E65='PC Receitas'!$P$13,E65='PC Receitas'!$P$14)),-K65,0))</f>
        <v>-49210.899999999972</v>
      </c>
      <c r="O65" s="225"/>
      <c r="P65" s="225"/>
      <c r="Q65" s="225"/>
      <c r="R65" s="225"/>
      <c r="S65" s="235" t="e">
        <f t="shared" si="0"/>
        <v>#N/A</v>
      </c>
      <c r="T65" s="229" t="e">
        <f t="shared" si="1"/>
        <v>#N/A</v>
      </c>
      <c r="U65" s="229" t="e">
        <f t="shared" si="2"/>
        <v>#N/A</v>
      </c>
      <c r="V65" s="229" t="e">
        <f t="shared" si="3"/>
        <v>#N/A</v>
      </c>
      <c r="W65" s="113" t="e">
        <f>VLOOKUP(E65,'PC Receitas'!$P$4:$Q$14,2,FALSE)</f>
        <v>#N/A</v>
      </c>
      <c r="X65" s="230"/>
      <c r="Y65" s="225"/>
    </row>
    <row r="66" spans="1:25" ht="19.5" customHeight="1" thickTop="1" thickBot="1" x14ac:dyDescent="0.3">
      <c r="A66" s="247"/>
      <c r="B66" s="225"/>
      <c r="C66" s="43"/>
      <c r="D66" s="43"/>
      <c r="E66" s="43"/>
      <c r="F66" s="205"/>
      <c r="G66" s="23"/>
      <c r="H66" s="23"/>
      <c r="I66" s="23"/>
      <c r="J66" s="212"/>
      <c r="K66" s="212"/>
      <c r="L66" s="44" t="s">
        <v>446</v>
      </c>
      <c r="M66" s="126"/>
      <c r="N66" s="233">
        <f>N65+IF(AND(L66="Pago",OR(E66='PC Receitas'!$P$4,E66='PC Receitas'!$P$5,E66='PC Receitas'!$P$6)),K66,IF(AND(L66="Pago",OR(E66='PC Receitas'!$P$7,E66='PC Receitas'!$P$8,E66='PC Receitas'!$P$9,E66='PC Receitas'!$P$10,E66='PC Receitas'!$P$11,E66='PC Receitas'!$P$12,E66='PC Receitas'!$P$13,E66='PC Receitas'!$P$14)),-K66,0))</f>
        <v>-49210.899999999972</v>
      </c>
      <c r="O66" s="225"/>
      <c r="P66" s="225"/>
      <c r="Q66" s="225"/>
      <c r="R66" s="225"/>
      <c r="S66" s="235" t="e">
        <f t="shared" si="0"/>
        <v>#N/A</v>
      </c>
      <c r="T66" s="229" t="e">
        <f t="shared" si="1"/>
        <v>#N/A</v>
      </c>
      <c r="U66" s="229" t="e">
        <f t="shared" si="2"/>
        <v>#N/A</v>
      </c>
      <c r="V66" s="229" t="e">
        <f t="shared" si="3"/>
        <v>#N/A</v>
      </c>
      <c r="W66" s="113" t="e">
        <f>VLOOKUP(E66,'PC Receitas'!$P$4:$Q$14,2,FALSE)</f>
        <v>#N/A</v>
      </c>
      <c r="X66" s="230"/>
      <c r="Y66" s="225"/>
    </row>
    <row r="67" spans="1:25" ht="19.5" customHeight="1" thickTop="1" thickBot="1" x14ac:dyDescent="0.3">
      <c r="A67" s="247"/>
      <c r="B67" s="225"/>
      <c r="C67" s="43"/>
      <c r="D67" s="43"/>
      <c r="E67" s="43"/>
      <c r="F67" s="205"/>
      <c r="G67" s="43"/>
      <c r="H67" s="43"/>
      <c r="I67" s="43"/>
      <c r="J67" s="212"/>
      <c r="K67" s="212"/>
      <c r="L67" s="44" t="s">
        <v>446</v>
      </c>
      <c r="M67" s="126"/>
      <c r="N67" s="233">
        <f>N66+IF(AND(L67="Pago",OR(E67='PC Receitas'!$P$4,E67='PC Receitas'!$P$5,E67='PC Receitas'!$P$6)),K67,IF(AND(L67="Pago",OR(E67='PC Receitas'!$P$7,E67='PC Receitas'!$P$8,E67='PC Receitas'!$P$9,E67='PC Receitas'!$P$10,E67='PC Receitas'!$P$11,E67='PC Receitas'!$P$12,E67='PC Receitas'!$P$13,E67='PC Receitas'!$P$14)),-K67,0))</f>
        <v>-49210.899999999972</v>
      </c>
      <c r="O67" s="225"/>
      <c r="P67" s="225"/>
      <c r="Q67" s="225"/>
      <c r="R67" s="225"/>
      <c r="S67" s="235" t="e">
        <f t="shared" si="0"/>
        <v>#N/A</v>
      </c>
      <c r="T67" s="229" t="e">
        <f t="shared" si="1"/>
        <v>#N/A</v>
      </c>
      <c r="U67" s="229" t="e">
        <f t="shared" si="2"/>
        <v>#N/A</v>
      </c>
      <c r="V67" s="229" t="e">
        <f t="shared" si="3"/>
        <v>#N/A</v>
      </c>
      <c r="W67" s="113" t="e">
        <f>VLOOKUP(E67,'PC Receitas'!$P$4:$Q$14,2,FALSE)</f>
        <v>#N/A</v>
      </c>
      <c r="X67" s="230"/>
      <c r="Y67" s="225"/>
    </row>
    <row r="68" spans="1:25" ht="19.5" customHeight="1" thickTop="1" thickBot="1" x14ac:dyDescent="0.3">
      <c r="A68" s="247"/>
      <c r="B68" s="225"/>
      <c r="C68" s="43"/>
      <c r="D68" s="43"/>
      <c r="E68" s="43"/>
      <c r="F68" s="205"/>
      <c r="G68" s="43"/>
      <c r="H68" s="43"/>
      <c r="I68" s="43"/>
      <c r="J68" s="212"/>
      <c r="K68" s="212"/>
      <c r="L68" s="44" t="s">
        <v>446</v>
      </c>
      <c r="M68" s="126"/>
      <c r="N68" s="233">
        <f>N67+IF(AND(L68="Pago",OR(E68='PC Receitas'!$P$4,E68='PC Receitas'!$P$5,E68='PC Receitas'!$P$6)),K68,IF(AND(L68="Pago",OR(E68='PC Receitas'!$P$7,E68='PC Receitas'!$P$8,E68='PC Receitas'!$P$9,E68='PC Receitas'!$P$10,E68='PC Receitas'!$P$11,E68='PC Receitas'!$P$12,E68='PC Receitas'!$P$13,E68='PC Receitas'!$P$14)),-K68,0))</f>
        <v>-49210.899999999972</v>
      </c>
      <c r="O68" s="225"/>
      <c r="P68" s="225"/>
      <c r="Q68" s="225"/>
      <c r="R68" s="225"/>
      <c r="S68" s="235" t="e">
        <f t="shared" si="0"/>
        <v>#N/A</v>
      </c>
      <c r="T68" s="229" t="e">
        <f t="shared" si="1"/>
        <v>#N/A</v>
      </c>
      <c r="U68" s="229" t="e">
        <f t="shared" si="2"/>
        <v>#N/A</v>
      </c>
      <c r="V68" s="229" t="e">
        <f t="shared" si="3"/>
        <v>#N/A</v>
      </c>
      <c r="W68" s="113" t="e">
        <f>VLOOKUP(E68,'PC Receitas'!$P$4:$Q$14,2,FALSE)</f>
        <v>#N/A</v>
      </c>
      <c r="X68" s="230"/>
      <c r="Y68" s="225"/>
    </row>
    <row r="69" spans="1:25" ht="19.5" customHeight="1" thickTop="1" thickBot="1" x14ac:dyDescent="0.3">
      <c r="A69" s="247"/>
      <c r="B69" s="225"/>
      <c r="C69" s="43"/>
      <c r="D69" s="43"/>
      <c r="E69" s="43"/>
      <c r="F69" s="205"/>
      <c r="G69" s="43"/>
      <c r="H69" s="43"/>
      <c r="I69" s="43"/>
      <c r="J69" s="212"/>
      <c r="K69" s="212"/>
      <c r="L69" s="44" t="s">
        <v>446</v>
      </c>
      <c r="M69" s="126"/>
      <c r="N69" s="233">
        <f>N68+IF(AND(L69="Pago",OR(E69='PC Receitas'!$P$4,E69='PC Receitas'!$P$5,E69='PC Receitas'!$P$6)),K69,IF(AND(L69="Pago",OR(E69='PC Receitas'!$P$7,E69='PC Receitas'!$P$8,E69='PC Receitas'!$P$9,E69='PC Receitas'!$P$10,E69='PC Receitas'!$P$11,E69='PC Receitas'!$P$12,E69='PC Receitas'!$P$13,E69='PC Receitas'!$P$14)),-K69,0))</f>
        <v>-49210.899999999972</v>
      </c>
      <c r="O69" s="225"/>
      <c r="P69" s="225"/>
      <c r="Q69" s="225"/>
      <c r="R69" s="225"/>
      <c r="S69" s="235" t="e">
        <f t="shared" si="0"/>
        <v>#N/A</v>
      </c>
      <c r="T69" s="229" t="e">
        <f t="shared" si="1"/>
        <v>#N/A</v>
      </c>
      <c r="U69" s="229" t="e">
        <f t="shared" si="2"/>
        <v>#N/A</v>
      </c>
      <c r="V69" s="229" t="e">
        <f t="shared" si="3"/>
        <v>#N/A</v>
      </c>
      <c r="W69" s="113" t="e">
        <f>VLOOKUP(E69,'PC Receitas'!$P$4:$Q$14,2,FALSE)</f>
        <v>#N/A</v>
      </c>
      <c r="X69" s="230"/>
      <c r="Y69" s="225"/>
    </row>
    <row r="70" spans="1:25" ht="19.5" customHeight="1" thickTop="1" thickBot="1" x14ac:dyDescent="0.3">
      <c r="A70" s="247"/>
      <c r="B70" s="225"/>
      <c r="C70" s="43"/>
      <c r="D70" s="43"/>
      <c r="E70" s="43"/>
      <c r="F70" s="205"/>
      <c r="G70" s="23"/>
      <c r="H70" s="23"/>
      <c r="I70" s="23"/>
      <c r="J70" s="212"/>
      <c r="K70" s="212"/>
      <c r="L70" s="44" t="s">
        <v>446</v>
      </c>
      <c r="M70" s="126"/>
      <c r="N70" s="233">
        <f>N69+IF(AND(L70="Pago",OR(E70='PC Receitas'!$P$4,E70='PC Receitas'!$P$5,E70='PC Receitas'!$P$6)),K70,IF(AND(L70="Pago",OR(E70='PC Receitas'!$P$7,E70='PC Receitas'!$P$8,E70='PC Receitas'!$P$9,E70='PC Receitas'!$P$10,E70='PC Receitas'!$P$11,E70='PC Receitas'!$P$12,E70='PC Receitas'!$P$13,E70='PC Receitas'!$P$14)),-K70,0))</f>
        <v>-49210.899999999972</v>
      </c>
      <c r="O70" s="225"/>
      <c r="P70" s="225"/>
      <c r="Q70" s="225"/>
      <c r="R70" s="225"/>
      <c r="S70" s="235" t="e">
        <f t="shared" ref="S70:S133" si="4">IF(W70="Despesas_com_RH","Despesa",IF(W70="Despesas_Operacionais","Despesa",IF(W70="Despesas_com_Marketing","Despesa",IF(W70="Impostos","Despesa",IF(W70="Investimentos","Despesa","")))))</f>
        <v>#N/A</v>
      </c>
      <c r="T70" s="229" t="e">
        <f t="shared" ref="T70:T133" si="5">IF(W70="Despesas_com_Produtos","Despesa",IF(W70="Despesas_com_Serviços","Despesa",IF(W70="Despesas_Não_Operacionais","Despesa","")))</f>
        <v>#N/A</v>
      </c>
      <c r="U70" s="229" t="e">
        <f t="shared" ref="U70:U133" si="6">IF(W70="Receitas_com_Produtos","Receita",IF(W70="Receitas_com_Serviços","Receita",IF(W70="Receitas_Não_Operacionais","Receita","")))</f>
        <v>#N/A</v>
      </c>
      <c r="V70" s="229" t="e">
        <f t="shared" ref="V70:V133" si="7">IF(S70&lt;&gt;"",S70,IF(T70&lt;&gt;"",T70,IF(U70&lt;&gt;"",U70,"")))</f>
        <v>#N/A</v>
      </c>
      <c r="W70" s="113" t="e">
        <f>VLOOKUP(E70,'PC Receitas'!$P$4:$Q$14,2,FALSE)</f>
        <v>#N/A</v>
      </c>
      <c r="X70" s="230"/>
      <c r="Y70" s="225"/>
    </row>
    <row r="71" spans="1:25" ht="19.5" customHeight="1" thickTop="1" thickBot="1" x14ac:dyDescent="0.3">
      <c r="A71" s="247"/>
      <c r="B71" s="225"/>
      <c r="C71" s="43"/>
      <c r="D71" s="43"/>
      <c r="E71" s="43"/>
      <c r="F71" s="205"/>
      <c r="G71" s="23"/>
      <c r="H71" s="23"/>
      <c r="I71" s="23"/>
      <c r="J71" s="212"/>
      <c r="K71" s="212"/>
      <c r="L71" s="44" t="s">
        <v>446</v>
      </c>
      <c r="M71" s="126"/>
      <c r="N71" s="233">
        <f>N70+IF(AND(L71="Pago",OR(E71='PC Receitas'!$P$4,E71='PC Receitas'!$P$5,E71='PC Receitas'!$P$6)),K71,IF(AND(L71="Pago",OR(E71='PC Receitas'!$P$7,E71='PC Receitas'!$P$8,E71='PC Receitas'!$P$9,E71='PC Receitas'!$P$10,E71='PC Receitas'!$P$11,E71='PC Receitas'!$P$12,E71='PC Receitas'!$P$13,E71='PC Receitas'!$P$14)),-K71,0))</f>
        <v>-49210.899999999972</v>
      </c>
      <c r="O71" s="225"/>
      <c r="P71" s="225"/>
      <c r="Q71" s="225"/>
      <c r="R71" s="225"/>
      <c r="S71" s="235" t="e">
        <f t="shared" si="4"/>
        <v>#N/A</v>
      </c>
      <c r="T71" s="229" t="e">
        <f t="shared" si="5"/>
        <v>#N/A</v>
      </c>
      <c r="U71" s="229" t="e">
        <f t="shared" si="6"/>
        <v>#N/A</v>
      </c>
      <c r="V71" s="229" t="e">
        <f t="shared" si="7"/>
        <v>#N/A</v>
      </c>
      <c r="W71" s="113" t="e">
        <f>VLOOKUP(E71,'PC Receitas'!$P$4:$Q$14,2,FALSE)</f>
        <v>#N/A</v>
      </c>
      <c r="X71" s="230"/>
      <c r="Y71" s="225"/>
    </row>
    <row r="72" spans="1:25" ht="19.5" customHeight="1" thickTop="1" thickBot="1" x14ac:dyDescent="0.3">
      <c r="A72" s="247"/>
      <c r="B72" s="225"/>
      <c r="C72" s="43"/>
      <c r="D72" s="43"/>
      <c r="E72" s="43"/>
      <c r="F72" s="205"/>
      <c r="G72" s="43"/>
      <c r="H72" s="43"/>
      <c r="I72" s="43"/>
      <c r="J72" s="212"/>
      <c r="K72" s="212"/>
      <c r="L72" s="44" t="s">
        <v>446</v>
      </c>
      <c r="M72" s="126"/>
      <c r="N72" s="233">
        <f>N71+IF(AND(L72="Pago",OR(E72='PC Receitas'!$P$4,E72='PC Receitas'!$P$5,E72='PC Receitas'!$P$6)),K72,IF(AND(L72="Pago",OR(E72='PC Receitas'!$P$7,E72='PC Receitas'!$P$8,E72='PC Receitas'!$P$9,E72='PC Receitas'!$P$10,E72='PC Receitas'!$P$11,E72='PC Receitas'!$P$12,E72='PC Receitas'!$P$13,E72='PC Receitas'!$P$14)),-K72,0))</f>
        <v>-49210.899999999972</v>
      </c>
      <c r="O72" s="225"/>
      <c r="P72" s="225"/>
      <c r="Q72" s="225"/>
      <c r="R72" s="225"/>
      <c r="S72" s="235" t="e">
        <f t="shared" si="4"/>
        <v>#N/A</v>
      </c>
      <c r="T72" s="229" t="e">
        <f t="shared" si="5"/>
        <v>#N/A</v>
      </c>
      <c r="U72" s="229" t="e">
        <f t="shared" si="6"/>
        <v>#N/A</v>
      </c>
      <c r="V72" s="229" t="e">
        <f t="shared" si="7"/>
        <v>#N/A</v>
      </c>
      <c r="W72" s="113" t="e">
        <f>VLOOKUP(E72,'PC Receitas'!$P$4:$Q$14,2,FALSE)</f>
        <v>#N/A</v>
      </c>
      <c r="X72" s="230"/>
      <c r="Y72" s="225"/>
    </row>
    <row r="73" spans="1:25" ht="19.5" customHeight="1" thickTop="1" thickBot="1" x14ac:dyDescent="0.3">
      <c r="A73" s="247"/>
      <c r="B73" s="225"/>
      <c r="C73" s="43"/>
      <c r="D73" s="43"/>
      <c r="E73" s="43"/>
      <c r="F73" s="205"/>
      <c r="G73" s="43"/>
      <c r="H73" s="43"/>
      <c r="I73" s="43"/>
      <c r="J73" s="212"/>
      <c r="K73" s="212"/>
      <c r="L73" s="44" t="s">
        <v>446</v>
      </c>
      <c r="M73" s="126"/>
      <c r="N73" s="233">
        <f>N72+IF(AND(L73="Pago",OR(E73='PC Receitas'!$P$4,E73='PC Receitas'!$P$5,E73='PC Receitas'!$P$6)),K73,IF(AND(L73="Pago",OR(E73='PC Receitas'!$P$7,E73='PC Receitas'!$P$8,E73='PC Receitas'!$P$9,E73='PC Receitas'!$P$10,E73='PC Receitas'!$P$11,E73='PC Receitas'!$P$12,E73='PC Receitas'!$P$13,E73='PC Receitas'!$P$14)),-K73,0))</f>
        <v>-49210.899999999972</v>
      </c>
      <c r="O73" s="225"/>
      <c r="P73" s="225"/>
      <c r="Q73" s="225"/>
      <c r="R73" s="225"/>
      <c r="S73" s="235" t="e">
        <f t="shared" si="4"/>
        <v>#N/A</v>
      </c>
      <c r="T73" s="229" t="e">
        <f t="shared" si="5"/>
        <v>#N/A</v>
      </c>
      <c r="U73" s="229" t="e">
        <f t="shared" si="6"/>
        <v>#N/A</v>
      </c>
      <c r="V73" s="229" t="e">
        <f t="shared" si="7"/>
        <v>#N/A</v>
      </c>
      <c r="W73" s="113" t="e">
        <f>VLOOKUP(E73,'PC Receitas'!$P$4:$Q$14,2,FALSE)</f>
        <v>#N/A</v>
      </c>
      <c r="X73" s="230"/>
      <c r="Y73" s="225"/>
    </row>
    <row r="74" spans="1:25" ht="19.5" customHeight="1" thickTop="1" thickBot="1" x14ac:dyDescent="0.3">
      <c r="A74" s="247"/>
      <c r="B74" s="225"/>
      <c r="C74" s="43"/>
      <c r="D74" s="43"/>
      <c r="E74" s="43"/>
      <c r="F74" s="205"/>
      <c r="G74" s="43"/>
      <c r="H74" s="43"/>
      <c r="I74" s="43"/>
      <c r="J74" s="212"/>
      <c r="K74" s="212"/>
      <c r="L74" s="44" t="s">
        <v>446</v>
      </c>
      <c r="M74" s="126"/>
      <c r="N74" s="233">
        <f>N73+IF(AND(L74="Pago",OR(E74='PC Receitas'!$P$4,E74='PC Receitas'!$P$5,E74='PC Receitas'!$P$6)),K74,IF(AND(L74="Pago",OR(E74='PC Receitas'!$P$7,E74='PC Receitas'!$P$8,E74='PC Receitas'!$P$9,E74='PC Receitas'!$P$10,E74='PC Receitas'!$P$11,E74='PC Receitas'!$P$12,E74='PC Receitas'!$P$13,E74='PC Receitas'!$P$14)),-K74,0))</f>
        <v>-49210.899999999972</v>
      </c>
      <c r="O74" s="225"/>
      <c r="P74" s="225"/>
      <c r="Q74" s="225"/>
      <c r="R74" s="225"/>
      <c r="S74" s="235" t="e">
        <f t="shared" si="4"/>
        <v>#N/A</v>
      </c>
      <c r="T74" s="229" t="e">
        <f t="shared" si="5"/>
        <v>#N/A</v>
      </c>
      <c r="U74" s="229" t="e">
        <f t="shared" si="6"/>
        <v>#N/A</v>
      </c>
      <c r="V74" s="229" t="e">
        <f t="shared" si="7"/>
        <v>#N/A</v>
      </c>
      <c r="W74" s="113" t="e">
        <f>VLOOKUP(E74,'PC Receitas'!$P$4:$Q$14,2,FALSE)</f>
        <v>#N/A</v>
      </c>
      <c r="X74" s="230"/>
      <c r="Y74" s="225"/>
    </row>
    <row r="75" spans="1:25" ht="19.5" customHeight="1" thickTop="1" thickBot="1" x14ac:dyDescent="0.3">
      <c r="A75" s="247"/>
      <c r="B75" s="225"/>
      <c r="C75" s="43"/>
      <c r="D75" s="43"/>
      <c r="E75" s="43"/>
      <c r="F75" s="205"/>
      <c r="G75" s="23"/>
      <c r="H75" s="23"/>
      <c r="I75" s="23"/>
      <c r="J75" s="212"/>
      <c r="K75" s="212"/>
      <c r="L75" s="44" t="s">
        <v>446</v>
      </c>
      <c r="M75" s="126"/>
      <c r="N75" s="233">
        <f>N74+IF(AND(L75="Pago",OR(E75='PC Receitas'!$P$4,E75='PC Receitas'!$P$5,E75='PC Receitas'!$P$6)),K75,IF(AND(L75="Pago",OR(E75='PC Receitas'!$P$7,E75='PC Receitas'!$P$8,E75='PC Receitas'!$P$9,E75='PC Receitas'!$P$10,E75='PC Receitas'!$P$11,E75='PC Receitas'!$P$12,E75='PC Receitas'!$P$13,E75='PC Receitas'!$P$14)),-K75,0))</f>
        <v>-49210.899999999972</v>
      </c>
      <c r="O75" s="225"/>
      <c r="P75" s="225"/>
      <c r="Q75" s="225"/>
      <c r="R75" s="225"/>
      <c r="S75" s="235" t="e">
        <f t="shared" si="4"/>
        <v>#N/A</v>
      </c>
      <c r="T75" s="229" t="e">
        <f t="shared" si="5"/>
        <v>#N/A</v>
      </c>
      <c r="U75" s="229" t="e">
        <f t="shared" si="6"/>
        <v>#N/A</v>
      </c>
      <c r="V75" s="229" t="e">
        <f t="shared" si="7"/>
        <v>#N/A</v>
      </c>
      <c r="W75" s="113" t="e">
        <f>VLOOKUP(E75,'PC Receitas'!$P$4:$Q$14,2,FALSE)</f>
        <v>#N/A</v>
      </c>
      <c r="X75" s="230"/>
      <c r="Y75" s="225"/>
    </row>
    <row r="76" spans="1:25" ht="19.5" customHeight="1" thickTop="1" thickBot="1" x14ac:dyDescent="0.3">
      <c r="A76" s="247"/>
      <c r="B76" s="225"/>
      <c r="C76" s="43"/>
      <c r="D76" s="43"/>
      <c r="E76" s="43"/>
      <c r="F76" s="205"/>
      <c r="G76" s="43"/>
      <c r="H76" s="43"/>
      <c r="I76" s="43"/>
      <c r="J76" s="212"/>
      <c r="K76" s="212"/>
      <c r="L76" s="44" t="s">
        <v>446</v>
      </c>
      <c r="M76" s="126"/>
      <c r="N76" s="233">
        <f>N75+IF(AND(L76="Pago",OR(E76='PC Receitas'!$P$4,E76='PC Receitas'!$P$5,E76='PC Receitas'!$P$6)),K76,IF(AND(L76="Pago",OR(E76='PC Receitas'!$P$7,E76='PC Receitas'!$P$8,E76='PC Receitas'!$P$9,E76='PC Receitas'!$P$10,E76='PC Receitas'!$P$11,E76='PC Receitas'!$P$12,E76='PC Receitas'!$P$13,E76='PC Receitas'!$P$14)),-K76,0))</f>
        <v>-49210.899999999972</v>
      </c>
      <c r="O76" s="225"/>
      <c r="P76" s="225"/>
      <c r="Q76" s="225"/>
      <c r="R76" s="225"/>
      <c r="S76" s="235" t="e">
        <f t="shared" si="4"/>
        <v>#N/A</v>
      </c>
      <c r="T76" s="229" t="e">
        <f t="shared" si="5"/>
        <v>#N/A</v>
      </c>
      <c r="U76" s="229" t="e">
        <f t="shared" si="6"/>
        <v>#N/A</v>
      </c>
      <c r="V76" s="229" t="e">
        <f t="shared" si="7"/>
        <v>#N/A</v>
      </c>
      <c r="W76" s="113" t="e">
        <f>VLOOKUP(E76,'PC Receitas'!$P$4:$Q$14,2,FALSE)</f>
        <v>#N/A</v>
      </c>
      <c r="X76" s="230"/>
      <c r="Y76" s="225"/>
    </row>
    <row r="77" spans="1:25" ht="19.5" customHeight="1" thickTop="1" thickBot="1" x14ac:dyDescent="0.3">
      <c r="A77" s="247"/>
      <c r="B77" s="225"/>
      <c r="C77" s="43"/>
      <c r="D77" s="43"/>
      <c r="E77" s="43"/>
      <c r="F77" s="205"/>
      <c r="G77" s="43"/>
      <c r="H77" s="43"/>
      <c r="I77" s="43"/>
      <c r="J77" s="212"/>
      <c r="K77" s="212"/>
      <c r="L77" s="44" t="s">
        <v>446</v>
      </c>
      <c r="M77" s="126"/>
      <c r="N77" s="233">
        <f>N76+IF(AND(L77="Pago",OR(E77='PC Receitas'!$P$4,E77='PC Receitas'!$P$5,E77='PC Receitas'!$P$6)),K77,IF(AND(L77="Pago",OR(E77='PC Receitas'!$P$7,E77='PC Receitas'!$P$8,E77='PC Receitas'!$P$9,E77='PC Receitas'!$P$10,E77='PC Receitas'!$P$11,E77='PC Receitas'!$P$12,E77='PC Receitas'!$P$13,E77='PC Receitas'!$P$14)),-K77,0))</f>
        <v>-49210.899999999972</v>
      </c>
      <c r="O77" s="225"/>
      <c r="P77" s="225"/>
      <c r="Q77" s="225"/>
      <c r="R77" s="225"/>
      <c r="S77" s="235" t="e">
        <f t="shared" si="4"/>
        <v>#N/A</v>
      </c>
      <c r="T77" s="229" t="e">
        <f t="shared" si="5"/>
        <v>#N/A</v>
      </c>
      <c r="U77" s="229" t="e">
        <f t="shared" si="6"/>
        <v>#N/A</v>
      </c>
      <c r="V77" s="229" t="e">
        <f t="shared" si="7"/>
        <v>#N/A</v>
      </c>
      <c r="W77" s="113" t="e">
        <f>VLOOKUP(E77,'PC Receitas'!$P$4:$Q$14,2,FALSE)</f>
        <v>#N/A</v>
      </c>
      <c r="X77" s="230"/>
      <c r="Y77" s="225"/>
    </row>
    <row r="78" spans="1:25" ht="19.5" customHeight="1" thickTop="1" thickBot="1" x14ac:dyDescent="0.3">
      <c r="A78" s="247"/>
      <c r="B78" s="225"/>
      <c r="C78" s="43"/>
      <c r="D78" s="43"/>
      <c r="E78" s="43"/>
      <c r="F78" s="205"/>
      <c r="G78" s="23"/>
      <c r="H78" s="23"/>
      <c r="I78" s="23"/>
      <c r="J78" s="212"/>
      <c r="K78" s="212"/>
      <c r="L78" s="44" t="s">
        <v>446</v>
      </c>
      <c r="M78" s="126"/>
      <c r="N78" s="233">
        <f>N77+IF(AND(L78="Pago",OR(E78='PC Receitas'!$P$4,E78='PC Receitas'!$P$5,E78='PC Receitas'!$P$6)),K78,IF(AND(L78="Pago",OR(E78='PC Receitas'!$P$7,E78='PC Receitas'!$P$8,E78='PC Receitas'!$P$9,E78='PC Receitas'!$P$10,E78='PC Receitas'!$P$11,E78='PC Receitas'!$P$12,E78='PC Receitas'!$P$13,E78='PC Receitas'!$P$14)),-K78,0))</f>
        <v>-49210.899999999972</v>
      </c>
      <c r="O78" s="225"/>
      <c r="P78" s="225"/>
      <c r="Q78" s="225"/>
      <c r="R78" s="225"/>
      <c r="S78" s="235" t="e">
        <f t="shared" si="4"/>
        <v>#N/A</v>
      </c>
      <c r="T78" s="229" t="e">
        <f t="shared" si="5"/>
        <v>#N/A</v>
      </c>
      <c r="U78" s="229" t="e">
        <f t="shared" si="6"/>
        <v>#N/A</v>
      </c>
      <c r="V78" s="229" t="e">
        <f t="shared" si="7"/>
        <v>#N/A</v>
      </c>
      <c r="W78" s="113" t="e">
        <f>VLOOKUP(E78,'PC Receitas'!$P$4:$Q$14,2,FALSE)</f>
        <v>#N/A</v>
      </c>
      <c r="X78" s="230"/>
      <c r="Y78" s="225"/>
    </row>
    <row r="79" spans="1:25" ht="19.5" customHeight="1" thickTop="1" thickBot="1" x14ac:dyDescent="0.3">
      <c r="A79" s="247"/>
      <c r="B79" s="225"/>
      <c r="C79" s="43"/>
      <c r="D79" s="43"/>
      <c r="E79" s="43"/>
      <c r="F79" s="205"/>
      <c r="G79" s="43"/>
      <c r="H79" s="43"/>
      <c r="I79" s="43"/>
      <c r="J79" s="212"/>
      <c r="K79" s="212"/>
      <c r="L79" s="44" t="s">
        <v>446</v>
      </c>
      <c r="M79" s="126"/>
      <c r="N79" s="233">
        <f>N78+IF(AND(L79="Pago",OR(E79='PC Receitas'!$P$4,E79='PC Receitas'!$P$5,E79='PC Receitas'!$P$6)),K79,IF(AND(L79="Pago",OR(E79='PC Receitas'!$P$7,E79='PC Receitas'!$P$8,E79='PC Receitas'!$P$9,E79='PC Receitas'!$P$10,E79='PC Receitas'!$P$11,E79='PC Receitas'!$P$12,E79='PC Receitas'!$P$13,E79='PC Receitas'!$P$14)),-K79,0))</f>
        <v>-49210.899999999972</v>
      </c>
      <c r="O79" s="225"/>
      <c r="P79" s="225"/>
      <c r="Q79" s="225"/>
      <c r="R79" s="225"/>
      <c r="S79" s="235" t="e">
        <f t="shared" si="4"/>
        <v>#N/A</v>
      </c>
      <c r="T79" s="229" t="e">
        <f t="shared" si="5"/>
        <v>#N/A</v>
      </c>
      <c r="U79" s="229" t="e">
        <f t="shared" si="6"/>
        <v>#N/A</v>
      </c>
      <c r="V79" s="229" t="e">
        <f t="shared" si="7"/>
        <v>#N/A</v>
      </c>
      <c r="W79" s="113" t="e">
        <f>VLOOKUP(E79,'PC Receitas'!$P$4:$Q$14,2,FALSE)</f>
        <v>#N/A</v>
      </c>
      <c r="X79" s="230"/>
      <c r="Y79" s="225"/>
    </row>
    <row r="80" spans="1:25" ht="19.5" customHeight="1" thickTop="1" thickBot="1" x14ac:dyDescent="0.3">
      <c r="A80" s="247"/>
      <c r="B80" s="225"/>
      <c r="C80" s="43"/>
      <c r="D80" s="43"/>
      <c r="E80" s="43"/>
      <c r="F80" s="205"/>
      <c r="G80" s="23"/>
      <c r="H80" s="23"/>
      <c r="I80" s="23"/>
      <c r="J80" s="212"/>
      <c r="K80" s="212"/>
      <c r="L80" s="44" t="s">
        <v>446</v>
      </c>
      <c r="M80" s="126"/>
      <c r="N80" s="233">
        <f>N79+IF(AND(L80="Pago",OR(E80='PC Receitas'!$P$4,E80='PC Receitas'!$P$5,E80='PC Receitas'!$P$6)),K80,IF(AND(L80="Pago",OR(E80='PC Receitas'!$P$7,E80='PC Receitas'!$P$8,E80='PC Receitas'!$P$9,E80='PC Receitas'!$P$10,E80='PC Receitas'!$P$11,E80='PC Receitas'!$P$12,E80='PC Receitas'!$P$13,E80='PC Receitas'!$P$14)),-K80,0))</f>
        <v>-49210.899999999972</v>
      </c>
      <c r="O80" s="225"/>
      <c r="P80" s="225"/>
      <c r="Q80" s="225"/>
      <c r="R80" s="225"/>
      <c r="S80" s="235" t="e">
        <f t="shared" si="4"/>
        <v>#N/A</v>
      </c>
      <c r="T80" s="229" t="e">
        <f t="shared" si="5"/>
        <v>#N/A</v>
      </c>
      <c r="U80" s="229" t="e">
        <f t="shared" si="6"/>
        <v>#N/A</v>
      </c>
      <c r="V80" s="229" t="e">
        <f t="shared" si="7"/>
        <v>#N/A</v>
      </c>
      <c r="W80" s="113" t="e">
        <f>VLOOKUP(E80,'PC Receitas'!$P$4:$Q$14,2,FALSE)</f>
        <v>#N/A</v>
      </c>
      <c r="X80" s="230"/>
      <c r="Y80" s="225"/>
    </row>
    <row r="81" spans="1:25" ht="19.5" customHeight="1" thickTop="1" thickBot="1" x14ac:dyDescent="0.3">
      <c r="A81" s="247"/>
      <c r="B81" s="225"/>
      <c r="C81" s="43"/>
      <c r="D81" s="43"/>
      <c r="E81" s="43"/>
      <c r="F81" s="205"/>
      <c r="G81" s="23"/>
      <c r="H81" s="23"/>
      <c r="I81" s="23"/>
      <c r="J81" s="212"/>
      <c r="K81" s="212"/>
      <c r="L81" s="44" t="s">
        <v>446</v>
      </c>
      <c r="M81" s="126"/>
      <c r="N81" s="233">
        <f>N80+IF(AND(L81="Pago",OR(E81='PC Receitas'!$P$4,E81='PC Receitas'!$P$5,E81='PC Receitas'!$P$6)),K81,IF(AND(L81="Pago",OR(E81='PC Receitas'!$P$7,E81='PC Receitas'!$P$8,E81='PC Receitas'!$P$9,E81='PC Receitas'!$P$10,E81='PC Receitas'!$P$11,E81='PC Receitas'!$P$12,E81='PC Receitas'!$P$13,E81='PC Receitas'!$P$14)),-K81,0))</f>
        <v>-49210.899999999972</v>
      </c>
      <c r="O81" s="225"/>
      <c r="P81" s="225"/>
      <c r="Q81" s="225"/>
      <c r="R81" s="225"/>
      <c r="S81" s="235" t="e">
        <f t="shared" si="4"/>
        <v>#N/A</v>
      </c>
      <c r="T81" s="229" t="e">
        <f t="shared" si="5"/>
        <v>#N/A</v>
      </c>
      <c r="U81" s="229" t="e">
        <f t="shared" si="6"/>
        <v>#N/A</v>
      </c>
      <c r="V81" s="229" t="e">
        <f t="shared" si="7"/>
        <v>#N/A</v>
      </c>
      <c r="W81" s="113" t="e">
        <f>VLOOKUP(E81,'PC Receitas'!$P$4:$Q$14,2,FALSE)</f>
        <v>#N/A</v>
      </c>
      <c r="X81" s="230"/>
      <c r="Y81" s="225"/>
    </row>
    <row r="82" spans="1:25" ht="19.5" customHeight="1" thickTop="1" thickBot="1" x14ac:dyDescent="0.3">
      <c r="A82" s="247"/>
      <c r="B82" s="225"/>
      <c r="C82" s="43"/>
      <c r="D82" s="43"/>
      <c r="E82" s="43"/>
      <c r="F82" s="205"/>
      <c r="G82" s="23"/>
      <c r="H82" s="23"/>
      <c r="I82" s="23"/>
      <c r="J82" s="212"/>
      <c r="K82" s="212"/>
      <c r="L82" s="44" t="s">
        <v>446</v>
      </c>
      <c r="M82" s="126"/>
      <c r="N82" s="233">
        <f>N81+IF(AND(L82="Pago",OR(E82='PC Receitas'!$P$4,E82='PC Receitas'!$P$5,E82='PC Receitas'!$P$6)),K82,IF(AND(L82="Pago",OR(E82='PC Receitas'!$P$7,E82='PC Receitas'!$P$8,E82='PC Receitas'!$P$9,E82='PC Receitas'!$P$10,E82='PC Receitas'!$P$11,E82='PC Receitas'!$P$12,E82='PC Receitas'!$P$13,E82='PC Receitas'!$P$14)),-K82,0))</f>
        <v>-49210.899999999972</v>
      </c>
      <c r="O82" s="225"/>
      <c r="P82" s="225"/>
      <c r="Q82" s="225"/>
      <c r="R82" s="225"/>
      <c r="S82" s="235" t="e">
        <f t="shared" si="4"/>
        <v>#N/A</v>
      </c>
      <c r="T82" s="229" t="e">
        <f t="shared" si="5"/>
        <v>#N/A</v>
      </c>
      <c r="U82" s="229" t="e">
        <f t="shared" si="6"/>
        <v>#N/A</v>
      </c>
      <c r="V82" s="229" t="e">
        <f t="shared" si="7"/>
        <v>#N/A</v>
      </c>
      <c r="W82" s="113" t="e">
        <f>VLOOKUP(E82,'PC Receitas'!$P$4:$Q$14,2,FALSE)</f>
        <v>#N/A</v>
      </c>
      <c r="X82" s="230"/>
      <c r="Y82" s="225"/>
    </row>
    <row r="83" spans="1:25" ht="19.5" customHeight="1" thickTop="1" thickBot="1" x14ac:dyDescent="0.3">
      <c r="A83" s="247"/>
      <c r="B83" s="225"/>
      <c r="C83" s="43"/>
      <c r="D83" s="43"/>
      <c r="E83" s="43"/>
      <c r="F83" s="205"/>
      <c r="G83" s="23"/>
      <c r="H83" s="23"/>
      <c r="I83" s="23"/>
      <c r="J83" s="212"/>
      <c r="K83" s="212"/>
      <c r="L83" s="44" t="s">
        <v>446</v>
      </c>
      <c r="M83" s="126"/>
      <c r="N83" s="233">
        <f>N82+IF(AND(L83="Pago",OR(E83='PC Receitas'!$P$4,E83='PC Receitas'!$P$5,E83='PC Receitas'!$P$6)),K83,IF(AND(L83="Pago",OR(E83='PC Receitas'!$P$7,E83='PC Receitas'!$P$8,E83='PC Receitas'!$P$9,E83='PC Receitas'!$P$10,E83='PC Receitas'!$P$11,E83='PC Receitas'!$P$12,E83='PC Receitas'!$P$13,E83='PC Receitas'!$P$14)),-K83,0))</f>
        <v>-49210.899999999972</v>
      </c>
      <c r="O83" s="225"/>
      <c r="P83" s="225"/>
      <c r="Q83" s="225"/>
      <c r="R83" s="225"/>
      <c r="S83" s="235" t="e">
        <f t="shared" si="4"/>
        <v>#N/A</v>
      </c>
      <c r="T83" s="229" t="e">
        <f t="shared" si="5"/>
        <v>#N/A</v>
      </c>
      <c r="U83" s="229" t="e">
        <f t="shared" si="6"/>
        <v>#N/A</v>
      </c>
      <c r="V83" s="229" t="e">
        <f t="shared" si="7"/>
        <v>#N/A</v>
      </c>
      <c r="W83" s="113" t="e">
        <f>VLOOKUP(E83,'PC Receitas'!$P$4:$Q$14,2,FALSE)</f>
        <v>#N/A</v>
      </c>
      <c r="X83" s="230"/>
      <c r="Y83" s="225"/>
    </row>
    <row r="84" spans="1:25" ht="19.5" customHeight="1" thickTop="1" thickBot="1" x14ac:dyDescent="0.3">
      <c r="A84" s="247"/>
      <c r="B84" s="225"/>
      <c r="C84" s="43"/>
      <c r="D84" s="43"/>
      <c r="E84" s="43"/>
      <c r="F84" s="205"/>
      <c r="G84" s="23"/>
      <c r="H84" s="23"/>
      <c r="I84" s="23"/>
      <c r="J84" s="212"/>
      <c r="K84" s="212"/>
      <c r="L84" s="44" t="s">
        <v>446</v>
      </c>
      <c r="M84" s="126"/>
      <c r="N84" s="233">
        <f>N83+IF(AND(L84="Pago",OR(E84='PC Receitas'!$P$4,E84='PC Receitas'!$P$5,E84='PC Receitas'!$P$6)),K84,IF(AND(L84="Pago",OR(E84='PC Receitas'!$P$7,E84='PC Receitas'!$P$8,E84='PC Receitas'!$P$9,E84='PC Receitas'!$P$10,E84='PC Receitas'!$P$11,E84='PC Receitas'!$P$12,E84='PC Receitas'!$P$13,E84='PC Receitas'!$P$14)),-K84,0))</f>
        <v>-49210.899999999972</v>
      </c>
      <c r="O84" s="225"/>
      <c r="P84" s="225"/>
      <c r="Q84" s="225"/>
      <c r="R84" s="225"/>
      <c r="S84" s="235" t="e">
        <f t="shared" si="4"/>
        <v>#N/A</v>
      </c>
      <c r="T84" s="229" t="e">
        <f t="shared" si="5"/>
        <v>#N/A</v>
      </c>
      <c r="U84" s="229" t="e">
        <f t="shared" si="6"/>
        <v>#N/A</v>
      </c>
      <c r="V84" s="229" t="e">
        <f t="shared" si="7"/>
        <v>#N/A</v>
      </c>
      <c r="W84" s="113" t="e">
        <f>VLOOKUP(E84,'PC Receitas'!$P$4:$Q$14,2,FALSE)</f>
        <v>#N/A</v>
      </c>
      <c r="X84" s="230"/>
      <c r="Y84" s="225"/>
    </row>
    <row r="85" spans="1:25" ht="19.5" customHeight="1" thickTop="1" thickBot="1" x14ac:dyDescent="0.3">
      <c r="A85" s="247"/>
      <c r="B85" s="225"/>
      <c r="C85" s="43"/>
      <c r="D85" s="43"/>
      <c r="E85" s="43"/>
      <c r="F85" s="205"/>
      <c r="G85" s="23"/>
      <c r="H85" s="23"/>
      <c r="I85" s="23"/>
      <c r="J85" s="212"/>
      <c r="K85" s="212"/>
      <c r="L85" s="44" t="s">
        <v>446</v>
      </c>
      <c r="M85" s="126"/>
      <c r="N85" s="233">
        <f>N84+IF(AND(L85="Pago",OR(E85='PC Receitas'!$P$4,E85='PC Receitas'!$P$5,E85='PC Receitas'!$P$6)),K85,IF(AND(L85="Pago",OR(E85='PC Receitas'!$P$7,E85='PC Receitas'!$P$8,E85='PC Receitas'!$P$9,E85='PC Receitas'!$P$10,E85='PC Receitas'!$P$11,E85='PC Receitas'!$P$12,E85='PC Receitas'!$P$13,E85='PC Receitas'!$P$14)),-K85,0))</f>
        <v>-49210.899999999972</v>
      </c>
      <c r="O85" s="225"/>
      <c r="P85" s="225"/>
      <c r="Q85" s="225"/>
      <c r="R85" s="225"/>
      <c r="S85" s="235" t="e">
        <f t="shared" si="4"/>
        <v>#N/A</v>
      </c>
      <c r="T85" s="229" t="e">
        <f t="shared" si="5"/>
        <v>#N/A</v>
      </c>
      <c r="U85" s="229" t="e">
        <f t="shared" si="6"/>
        <v>#N/A</v>
      </c>
      <c r="V85" s="229" t="e">
        <f t="shared" si="7"/>
        <v>#N/A</v>
      </c>
      <c r="W85" s="113" t="e">
        <f>VLOOKUP(E85,'PC Receitas'!$P$4:$Q$14,2,FALSE)</f>
        <v>#N/A</v>
      </c>
      <c r="X85" s="230"/>
      <c r="Y85" s="225"/>
    </row>
    <row r="86" spans="1:25" ht="19.5" customHeight="1" thickTop="1" thickBot="1" x14ac:dyDescent="0.3">
      <c r="A86" s="247"/>
      <c r="B86" s="225"/>
      <c r="C86" s="43"/>
      <c r="D86" s="43"/>
      <c r="E86" s="43"/>
      <c r="F86" s="205"/>
      <c r="G86" s="23"/>
      <c r="H86" s="23"/>
      <c r="I86" s="23"/>
      <c r="J86" s="212"/>
      <c r="K86" s="212"/>
      <c r="L86" s="44" t="s">
        <v>446</v>
      </c>
      <c r="M86" s="126"/>
      <c r="N86" s="233">
        <f>N85+IF(AND(L86="Pago",OR(E86='PC Receitas'!$P$4,E86='PC Receitas'!$P$5,E86='PC Receitas'!$P$6)),K86,IF(AND(L86="Pago",OR(E86='PC Receitas'!$P$7,E86='PC Receitas'!$P$8,E86='PC Receitas'!$P$9,E86='PC Receitas'!$P$10,E86='PC Receitas'!$P$11,E86='PC Receitas'!$P$12,E86='PC Receitas'!$P$13,E86='PC Receitas'!$P$14)),-K86,0))</f>
        <v>-49210.899999999972</v>
      </c>
      <c r="O86" s="225"/>
      <c r="P86" s="225"/>
      <c r="Q86" s="225"/>
      <c r="R86" s="225"/>
      <c r="S86" s="235" t="e">
        <f t="shared" si="4"/>
        <v>#N/A</v>
      </c>
      <c r="T86" s="229" t="e">
        <f t="shared" si="5"/>
        <v>#N/A</v>
      </c>
      <c r="U86" s="229" t="e">
        <f t="shared" si="6"/>
        <v>#N/A</v>
      </c>
      <c r="V86" s="229" t="e">
        <f t="shared" si="7"/>
        <v>#N/A</v>
      </c>
      <c r="W86" s="113" t="e">
        <f>VLOOKUP(E86,'PC Receitas'!$P$4:$Q$14,2,FALSE)</f>
        <v>#N/A</v>
      </c>
      <c r="X86" s="230"/>
      <c r="Y86" s="225"/>
    </row>
    <row r="87" spans="1:25" ht="19.5" customHeight="1" thickTop="1" thickBot="1" x14ac:dyDescent="0.3">
      <c r="A87" s="247"/>
      <c r="B87" s="225"/>
      <c r="C87" s="43"/>
      <c r="D87" s="43"/>
      <c r="E87" s="43"/>
      <c r="F87" s="205"/>
      <c r="G87" s="43"/>
      <c r="H87" s="43"/>
      <c r="I87" s="43"/>
      <c r="J87" s="212"/>
      <c r="K87" s="212"/>
      <c r="L87" s="44" t="s">
        <v>446</v>
      </c>
      <c r="M87" s="126"/>
      <c r="N87" s="233">
        <f>N86+IF(AND(L87="Pago",OR(E87='PC Receitas'!$P$4,E87='PC Receitas'!$P$5,E87='PC Receitas'!$P$6)),K87,IF(AND(L87="Pago",OR(E87='PC Receitas'!$P$7,E87='PC Receitas'!$P$8,E87='PC Receitas'!$P$9,E87='PC Receitas'!$P$10,E87='PC Receitas'!$P$11,E87='PC Receitas'!$P$12,E87='PC Receitas'!$P$13,E87='PC Receitas'!$P$14)),-K87,0))</f>
        <v>-49210.899999999972</v>
      </c>
      <c r="O87" s="225"/>
      <c r="P87" s="225"/>
      <c r="Q87" s="225"/>
      <c r="R87" s="225"/>
      <c r="S87" s="235" t="e">
        <f t="shared" si="4"/>
        <v>#N/A</v>
      </c>
      <c r="T87" s="229" t="e">
        <f t="shared" si="5"/>
        <v>#N/A</v>
      </c>
      <c r="U87" s="229" t="e">
        <f t="shared" si="6"/>
        <v>#N/A</v>
      </c>
      <c r="V87" s="229" t="e">
        <f t="shared" si="7"/>
        <v>#N/A</v>
      </c>
      <c r="W87" s="113" t="e">
        <f>VLOOKUP(E87,'PC Receitas'!$P$4:$Q$14,2,FALSE)</f>
        <v>#N/A</v>
      </c>
      <c r="X87" s="230"/>
      <c r="Y87" s="225"/>
    </row>
    <row r="88" spans="1:25" ht="19.5" customHeight="1" thickTop="1" thickBot="1" x14ac:dyDescent="0.3">
      <c r="A88" s="247"/>
      <c r="B88" s="225"/>
      <c r="C88" s="43"/>
      <c r="D88" s="43"/>
      <c r="E88" s="43"/>
      <c r="F88" s="205"/>
      <c r="G88" s="23"/>
      <c r="H88" s="23"/>
      <c r="I88" s="23"/>
      <c r="J88" s="212"/>
      <c r="K88" s="212"/>
      <c r="L88" s="44" t="s">
        <v>446</v>
      </c>
      <c r="M88" s="126"/>
      <c r="N88" s="233">
        <f>N87+IF(AND(L88="Pago",OR(E88='PC Receitas'!$P$4,E88='PC Receitas'!$P$5,E88='PC Receitas'!$P$6)),K88,IF(AND(L88="Pago",OR(E88='PC Receitas'!$P$7,E88='PC Receitas'!$P$8,E88='PC Receitas'!$P$9,E88='PC Receitas'!$P$10,E88='PC Receitas'!$P$11,E88='PC Receitas'!$P$12,E88='PC Receitas'!$P$13,E88='PC Receitas'!$P$14)),-K88,0))</f>
        <v>-49210.899999999972</v>
      </c>
      <c r="O88" s="225"/>
      <c r="P88" s="225"/>
      <c r="Q88" s="225"/>
      <c r="R88" s="225"/>
      <c r="S88" s="235" t="e">
        <f t="shared" si="4"/>
        <v>#N/A</v>
      </c>
      <c r="T88" s="229" t="e">
        <f t="shared" si="5"/>
        <v>#N/A</v>
      </c>
      <c r="U88" s="229" t="e">
        <f t="shared" si="6"/>
        <v>#N/A</v>
      </c>
      <c r="V88" s="229" t="e">
        <f t="shared" si="7"/>
        <v>#N/A</v>
      </c>
      <c r="W88" s="113" t="e">
        <f>VLOOKUP(E88,'PC Receitas'!$P$4:$Q$14,2,FALSE)</f>
        <v>#N/A</v>
      </c>
      <c r="X88" s="230"/>
      <c r="Y88" s="225"/>
    </row>
    <row r="89" spans="1:25" ht="19.5" customHeight="1" thickTop="1" thickBot="1" x14ac:dyDescent="0.3">
      <c r="A89" s="247"/>
      <c r="B89" s="225"/>
      <c r="C89" s="43"/>
      <c r="D89" s="43"/>
      <c r="E89" s="43"/>
      <c r="F89" s="205"/>
      <c r="G89" s="23"/>
      <c r="H89" s="23"/>
      <c r="I89" s="23"/>
      <c r="J89" s="212"/>
      <c r="K89" s="212"/>
      <c r="L89" s="44" t="s">
        <v>446</v>
      </c>
      <c r="M89" s="126"/>
      <c r="N89" s="233">
        <f>N88+IF(AND(L89="Pago",OR(E89='PC Receitas'!$P$4,E89='PC Receitas'!$P$5,E89='PC Receitas'!$P$6)),K89,IF(AND(L89="Pago",OR(E89='PC Receitas'!$P$7,E89='PC Receitas'!$P$8,E89='PC Receitas'!$P$9,E89='PC Receitas'!$P$10,E89='PC Receitas'!$P$11,E89='PC Receitas'!$P$12,E89='PC Receitas'!$P$13,E89='PC Receitas'!$P$14)),-K89,0))</f>
        <v>-49210.899999999972</v>
      </c>
      <c r="O89" s="225"/>
      <c r="P89" s="225"/>
      <c r="Q89" s="225"/>
      <c r="R89" s="225"/>
      <c r="S89" s="235" t="e">
        <f t="shared" si="4"/>
        <v>#N/A</v>
      </c>
      <c r="T89" s="229" t="e">
        <f t="shared" si="5"/>
        <v>#N/A</v>
      </c>
      <c r="U89" s="229" t="e">
        <f t="shared" si="6"/>
        <v>#N/A</v>
      </c>
      <c r="V89" s="229" t="e">
        <f t="shared" si="7"/>
        <v>#N/A</v>
      </c>
      <c r="W89" s="113" t="e">
        <f>VLOOKUP(E89,'PC Receitas'!$P$4:$Q$14,2,FALSE)</f>
        <v>#N/A</v>
      </c>
      <c r="X89" s="230"/>
      <c r="Y89" s="225"/>
    </row>
    <row r="90" spans="1:25" ht="19.5" customHeight="1" thickTop="1" thickBot="1" x14ac:dyDescent="0.3">
      <c r="A90" s="247"/>
      <c r="B90" s="225"/>
      <c r="C90" s="43"/>
      <c r="D90" s="43"/>
      <c r="E90" s="43"/>
      <c r="F90" s="205"/>
      <c r="G90" s="23"/>
      <c r="H90" s="23"/>
      <c r="I90" s="23"/>
      <c r="J90" s="212"/>
      <c r="K90" s="212"/>
      <c r="L90" s="44" t="s">
        <v>446</v>
      </c>
      <c r="M90" s="126"/>
      <c r="N90" s="233">
        <f>N89+IF(AND(L90="Pago",OR(E90='PC Receitas'!$P$4,E90='PC Receitas'!$P$5,E90='PC Receitas'!$P$6)),K90,IF(AND(L90="Pago",OR(E90='PC Receitas'!$P$7,E90='PC Receitas'!$P$8,E90='PC Receitas'!$P$9,E90='PC Receitas'!$P$10,E90='PC Receitas'!$P$11,E90='PC Receitas'!$P$12,E90='PC Receitas'!$P$13,E90='PC Receitas'!$P$14)),-K90,0))</f>
        <v>-49210.899999999972</v>
      </c>
      <c r="O90" s="225"/>
      <c r="P90" s="225"/>
      <c r="Q90" s="225"/>
      <c r="R90" s="225"/>
      <c r="S90" s="235" t="e">
        <f t="shared" si="4"/>
        <v>#N/A</v>
      </c>
      <c r="T90" s="229" t="e">
        <f t="shared" si="5"/>
        <v>#N/A</v>
      </c>
      <c r="U90" s="229" t="e">
        <f t="shared" si="6"/>
        <v>#N/A</v>
      </c>
      <c r="V90" s="229" t="e">
        <f t="shared" si="7"/>
        <v>#N/A</v>
      </c>
      <c r="W90" s="113" t="e">
        <f>VLOOKUP(E90,'PC Receitas'!$P$4:$Q$14,2,FALSE)</f>
        <v>#N/A</v>
      </c>
      <c r="X90" s="230"/>
      <c r="Y90" s="225"/>
    </row>
    <row r="91" spans="1:25" ht="19.5" customHeight="1" thickTop="1" thickBot="1" x14ac:dyDescent="0.3">
      <c r="A91" s="247"/>
      <c r="B91" s="225"/>
      <c r="C91" s="43"/>
      <c r="D91" s="43"/>
      <c r="E91" s="43"/>
      <c r="F91" s="205"/>
      <c r="G91" s="23"/>
      <c r="H91" s="23"/>
      <c r="I91" s="23"/>
      <c r="J91" s="212"/>
      <c r="K91" s="212"/>
      <c r="L91" s="44" t="s">
        <v>446</v>
      </c>
      <c r="M91" s="126"/>
      <c r="N91" s="233">
        <f>N90+IF(AND(L91="Pago",OR(E91='PC Receitas'!$P$4,E91='PC Receitas'!$P$5,E91='PC Receitas'!$P$6)),K91,IF(AND(L91="Pago",OR(E91='PC Receitas'!$P$7,E91='PC Receitas'!$P$8,E91='PC Receitas'!$P$9,E91='PC Receitas'!$P$10,E91='PC Receitas'!$P$11,E91='PC Receitas'!$P$12,E91='PC Receitas'!$P$13,E91='PC Receitas'!$P$14)),-K91,0))</f>
        <v>-49210.899999999972</v>
      </c>
      <c r="O91" s="225"/>
      <c r="P91" s="225"/>
      <c r="Q91" s="225"/>
      <c r="R91" s="225"/>
      <c r="S91" s="235" t="e">
        <f t="shared" si="4"/>
        <v>#N/A</v>
      </c>
      <c r="T91" s="229" t="e">
        <f t="shared" si="5"/>
        <v>#N/A</v>
      </c>
      <c r="U91" s="229" t="e">
        <f t="shared" si="6"/>
        <v>#N/A</v>
      </c>
      <c r="V91" s="229" t="e">
        <f t="shared" si="7"/>
        <v>#N/A</v>
      </c>
      <c r="W91" s="113" t="e">
        <f>VLOOKUP(E91,'PC Receitas'!$P$4:$Q$14,2,FALSE)</f>
        <v>#N/A</v>
      </c>
      <c r="X91" s="230"/>
      <c r="Y91" s="225"/>
    </row>
    <row r="92" spans="1:25" ht="19.5" customHeight="1" thickTop="1" thickBot="1" x14ac:dyDescent="0.3">
      <c r="A92" s="247"/>
      <c r="B92" s="225"/>
      <c r="C92" s="43"/>
      <c r="D92" s="43"/>
      <c r="E92" s="43"/>
      <c r="F92" s="205"/>
      <c r="G92" s="43"/>
      <c r="H92" s="43"/>
      <c r="I92" s="43"/>
      <c r="J92" s="212"/>
      <c r="K92" s="212"/>
      <c r="L92" s="44" t="s">
        <v>446</v>
      </c>
      <c r="M92" s="126"/>
      <c r="N92" s="233">
        <f>N91+IF(AND(L92="Pago",OR(E92='PC Receitas'!$P$4,E92='PC Receitas'!$P$5,E92='PC Receitas'!$P$6)),K92,IF(AND(L92="Pago",OR(E92='PC Receitas'!$P$7,E92='PC Receitas'!$P$8,E92='PC Receitas'!$P$9,E92='PC Receitas'!$P$10,E92='PC Receitas'!$P$11,E92='PC Receitas'!$P$12,E92='PC Receitas'!$P$13,E92='PC Receitas'!$P$14)),-K92,0))</f>
        <v>-49210.899999999972</v>
      </c>
      <c r="O92" s="225"/>
      <c r="P92" s="225"/>
      <c r="Q92" s="225"/>
      <c r="R92" s="225"/>
      <c r="S92" s="235" t="e">
        <f t="shared" si="4"/>
        <v>#N/A</v>
      </c>
      <c r="T92" s="229" t="e">
        <f t="shared" si="5"/>
        <v>#N/A</v>
      </c>
      <c r="U92" s="229" t="e">
        <f t="shared" si="6"/>
        <v>#N/A</v>
      </c>
      <c r="V92" s="229" t="e">
        <f t="shared" si="7"/>
        <v>#N/A</v>
      </c>
      <c r="W92" s="113" t="e">
        <f>VLOOKUP(E92,'PC Receitas'!$P$4:$Q$14,2,FALSE)</f>
        <v>#N/A</v>
      </c>
      <c r="X92" s="230"/>
      <c r="Y92" s="225"/>
    </row>
    <row r="93" spans="1:25" ht="19.5" customHeight="1" thickTop="1" thickBot="1" x14ac:dyDescent="0.3">
      <c r="A93" s="247"/>
      <c r="B93" s="225"/>
      <c r="C93" s="43"/>
      <c r="D93" s="43"/>
      <c r="E93" s="43"/>
      <c r="F93" s="205"/>
      <c r="G93" s="23"/>
      <c r="H93" s="23"/>
      <c r="I93" s="23"/>
      <c r="J93" s="212"/>
      <c r="K93" s="212"/>
      <c r="L93" s="44" t="s">
        <v>446</v>
      </c>
      <c r="M93" s="126"/>
      <c r="N93" s="233">
        <f>N92+IF(AND(L93="Pago",OR(E93='PC Receitas'!$P$4,E93='PC Receitas'!$P$5,E93='PC Receitas'!$P$6)),K93,IF(AND(L93="Pago",OR(E93='PC Receitas'!$P$7,E93='PC Receitas'!$P$8,E93='PC Receitas'!$P$9,E93='PC Receitas'!$P$10,E93='PC Receitas'!$P$11,E93='PC Receitas'!$P$12,E93='PC Receitas'!$P$13,E93='PC Receitas'!$P$14)),-K93,0))</f>
        <v>-49210.899999999972</v>
      </c>
      <c r="O93" s="225"/>
      <c r="P93" s="225"/>
      <c r="Q93" s="225"/>
      <c r="R93" s="225"/>
      <c r="S93" s="235" t="e">
        <f t="shared" si="4"/>
        <v>#N/A</v>
      </c>
      <c r="T93" s="229" t="e">
        <f t="shared" si="5"/>
        <v>#N/A</v>
      </c>
      <c r="U93" s="229" t="e">
        <f t="shared" si="6"/>
        <v>#N/A</v>
      </c>
      <c r="V93" s="229" t="e">
        <f t="shared" si="7"/>
        <v>#N/A</v>
      </c>
      <c r="W93" s="113" t="e">
        <f>VLOOKUP(E93,'PC Receitas'!$P$4:$Q$14,2,FALSE)</f>
        <v>#N/A</v>
      </c>
      <c r="X93" s="230"/>
      <c r="Y93" s="225"/>
    </row>
    <row r="94" spans="1:25" ht="19.5" customHeight="1" thickTop="1" thickBot="1" x14ac:dyDescent="0.3">
      <c r="A94" s="247"/>
      <c r="B94" s="225"/>
      <c r="C94" s="43"/>
      <c r="D94" s="43"/>
      <c r="E94" s="43"/>
      <c r="F94" s="205"/>
      <c r="G94" s="43"/>
      <c r="H94" s="43"/>
      <c r="I94" s="43"/>
      <c r="J94" s="212"/>
      <c r="K94" s="212"/>
      <c r="L94" s="44" t="s">
        <v>446</v>
      </c>
      <c r="M94" s="126"/>
      <c r="N94" s="233">
        <f>N93+IF(AND(L94="Pago",OR(E94='PC Receitas'!$P$4,E94='PC Receitas'!$P$5,E94='PC Receitas'!$P$6)),K94,IF(AND(L94="Pago",OR(E94='PC Receitas'!$P$7,E94='PC Receitas'!$P$8,E94='PC Receitas'!$P$9,E94='PC Receitas'!$P$10,E94='PC Receitas'!$P$11,E94='PC Receitas'!$P$12,E94='PC Receitas'!$P$13,E94='PC Receitas'!$P$14)),-K94,0))</f>
        <v>-49210.899999999972</v>
      </c>
      <c r="O94" s="225"/>
      <c r="P94" s="225"/>
      <c r="Q94" s="225"/>
      <c r="R94" s="225"/>
      <c r="S94" s="235" t="e">
        <f t="shared" si="4"/>
        <v>#N/A</v>
      </c>
      <c r="T94" s="229" t="e">
        <f t="shared" si="5"/>
        <v>#N/A</v>
      </c>
      <c r="U94" s="229" t="e">
        <f t="shared" si="6"/>
        <v>#N/A</v>
      </c>
      <c r="V94" s="229" t="e">
        <f t="shared" si="7"/>
        <v>#N/A</v>
      </c>
      <c r="W94" s="113" t="e">
        <f>VLOOKUP(E94,'PC Receitas'!$P$4:$Q$14,2,FALSE)</f>
        <v>#N/A</v>
      </c>
      <c r="X94" s="230"/>
      <c r="Y94" s="225"/>
    </row>
    <row r="95" spans="1:25" ht="19.5" customHeight="1" thickTop="1" thickBot="1" x14ac:dyDescent="0.3">
      <c r="A95" s="247"/>
      <c r="B95" s="225"/>
      <c r="C95" s="43"/>
      <c r="D95" s="43"/>
      <c r="E95" s="43"/>
      <c r="F95" s="205"/>
      <c r="G95" s="43"/>
      <c r="H95" s="43"/>
      <c r="I95" s="43"/>
      <c r="J95" s="212"/>
      <c r="K95" s="212"/>
      <c r="L95" s="44" t="s">
        <v>446</v>
      </c>
      <c r="M95" s="126"/>
      <c r="N95" s="233">
        <f>N94+IF(AND(L95="Pago",OR(E95='PC Receitas'!$P$4,E95='PC Receitas'!$P$5,E95='PC Receitas'!$P$6)),K95,IF(AND(L95="Pago",OR(E95='PC Receitas'!$P$7,E95='PC Receitas'!$P$8,E95='PC Receitas'!$P$9,E95='PC Receitas'!$P$10,E95='PC Receitas'!$P$11,E95='PC Receitas'!$P$12,E95='PC Receitas'!$P$13,E95='PC Receitas'!$P$14)),-K95,0))</f>
        <v>-49210.899999999972</v>
      </c>
      <c r="O95" s="225"/>
      <c r="P95" s="225"/>
      <c r="Q95" s="225"/>
      <c r="R95" s="225"/>
      <c r="S95" s="235" t="e">
        <f t="shared" si="4"/>
        <v>#N/A</v>
      </c>
      <c r="T95" s="229" t="e">
        <f t="shared" si="5"/>
        <v>#N/A</v>
      </c>
      <c r="U95" s="229" t="e">
        <f t="shared" si="6"/>
        <v>#N/A</v>
      </c>
      <c r="V95" s="229" t="e">
        <f t="shared" si="7"/>
        <v>#N/A</v>
      </c>
      <c r="W95" s="113" t="e">
        <f>VLOOKUP(E95,'PC Receitas'!$P$4:$Q$14,2,FALSE)</f>
        <v>#N/A</v>
      </c>
      <c r="X95" s="230"/>
      <c r="Y95" s="225"/>
    </row>
    <row r="96" spans="1:25" ht="19.5" customHeight="1" thickTop="1" thickBot="1" x14ac:dyDescent="0.3">
      <c r="A96" s="247"/>
      <c r="B96" s="225"/>
      <c r="C96" s="43"/>
      <c r="D96" s="43"/>
      <c r="E96" s="43"/>
      <c r="F96" s="143"/>
      <c r="G96" s="43"/>
      <c r="H96" s="43"/>
      <c r="I96" s="43"/>
      <c r="J96" s="212"/>
      <c r="K96" s="212"/>
      <c r="L96" s="44" t="s">
        <v>446</v>
      </c>
      <c r="M96" s="44"/>
      <c r="N96" s="233">
        <f>N95+IF(AND(L96="Pago",OR(E96='PC Receitas'!$P$4,E96='PC Receitas'!$P$5,E96='PC Receitas'!$P$6)),K96,IF(AND(L96="Pago",OR(E96='PC Receitas'!$P$7,E96='PC Receitas'!$P$8,E96='PC Receitas'!$P$9,E96='PC Receitas'!$P$10,E96='PC Receitas'!$P$11,E96='PC Receitas'!$P$12,E96='PC Receitas'!$P$13,E96='PC Receitas'!$P$14)),-K96,0))</f>
        <v>-49210.899999999972</v>
      </c>
      <c r="O96" s="225"/>
      <c r="P96" s="225"/>
      <c r="Q96" s="225"/>
      <c r="R96" s="225"/>
      <c r="S96" s="235" t="e">
        <f t="shared" si="4"/>
        <v>#N/A</v>
      </c>
      <c r="T96" s="229" t="e">
        <f t="shared" si="5"/>
        <v>#N/A</v>
      </c>
      <c r="U96" s="229" t="e">
        <f t="shared" si="6"/>
        <v>#N/A</v>
      </c>
      <c r="V96" s="229" t="e">
        <f t="shared" si="7"/>
        <v>#N/A</v>
      </c>
      <c r="W96" s="113" t="e">
        <f>VLOOKUP(E96,'PC Receitas'!$P$4:$Q$14,2,FALSE)</f>
        <v>#N/A</v>
      </c>
      <c r="X96" s="230"/>
      <c r="Y96" s="225"/>
    </row>
    <row r="97" spans="1:25" ht="19.5" customHeight="1" thickTop="1" thickBot="1" x14ac:dyDescent="0.3">
      <c r="A97" s="247"/>
      <c r="B97" s="225"/>
      <c r="C97" s="43"/>
      <c r="D97" s="43"/>
      <c r="E97" s="43"/>
      <c r="F97" s="143"/>
      <c r="G97" s="43"/>
      <c r="H97" s="43"/>
      <c r="I97" s="43"/>
      <c r="J97" s="212"/>
      <c r="K97" s="212"/>
      <c r="L97" s="44" t="s">
        <v>446</v>
      </c>
      <c r="M97" s="44"/>
      <c r="N97" s="233">
        <f>N96+IF(AND(L97="Pago",OR(E97='PC Receitas'!$P$4,E97='PC Receitas'!$P$5,E97='PC Receitas'!$P$6)),K97,IF(AND(L97="Pago",OR(E97='PC Receitas'!$P$7,E97='PC Receitas'!$P$8,E97='PC Receitas'!$P$9,E97='PC Receitas'!$P$10,E97='PC Receitas'!$P$11,E97='PC Receitas'!$P$12,E97='PC Receitas'!$P$13,E97='PC Receitas'!$P$14)),-K97,0))</f>
        <v>-49210.899999999972</v>
      </c>
      <c r="O97" s="225"/>
      <c r="P97" s="225"/>
      <c r="Q97" s="225"/>
      <c r="R97" s="225"/>
      <c r="S97" s="235" t="e">
        <f t="shared" si="4"/>
        <v>#N/A</v>
      </c>
      <c r="T97" s="229" t="e">
        <f t="shared" si="5"/>
        <v>#N/A</v>
      </c>
      <c r="U97" s="229" t="e">
        <f t="shared" si="6"/>
        <v>#N/A</v>
      </c>
      <c r="V97" s="229" t="e">
        <f t="shared" si="7"/>
        <v>#N/A</v>
      </c>
      <c r="W97" s="113" t="e">
        <f>VLOOKUP(E97,'PC Receitas'!$P$4:$Q$14,2,FALSE)</f>
        <v>#N/A</v>
      </c>
      <c r="X97" s="230"/>
      <c r="Y97" s="225"/>
    </row>
    <row r="98" spans="1:25" ht="19.5" customHeight="1" thickTop="1" thickBot="1" x14ac:dyDescent="0.3">
      <c r="A98" s="247"/>
      <c r="B98" s="225"/>
      <c r="C98" s="43"/>
      <c r="D98" s="43"/>
      <c r="E98" s="43"/>
      <c r="F98" s="143"/>
      <c r="G98" s="43"/>
      <c r="H98" s="43"/>
      <c r="I98" s="43"/>
      <c r="J98" s="212"/>
      <c r="K98" s="212"/>
      <c r="L98" s="44" t="s">
        <v>446</v>
      </c>
      <c r="M98" s="44"/>
      <c r="N98" s="233">
        <f>N97+IF(AND(L98="Pago",OR(E98='PC Receitas'!$P$4,E98='PC Receitas'!$P$5,E98='PC Receitas'!$P$6)),K98,IF(AND(L98="Pago",OR(E98='PC Receitas'!$P$7,E98='PC Receitas'!$P$8,E98='PC Receitas'!$P$9,E98='PC Receitas'!$P$10,E98='PC Receitas'!$P$11,E98='PC Receitas'!$P$12,E98='PC Receitas'!$P$13,E98='PC Receitas'!$P$14)),-K98,0))</f>
        <v>-49210.899999999972</v>
      </c>
      <c r="O98" s="225"/>
      <c r="P98" s="225"/>
      <c r="Q98" s="225"/>
      <c r="R98" s="225"/>
      <c r="S98" s="235" t="e">
        <f t="shared" si="4"/>
        <v>#N/A</v>
      </c>
      <c r="T98" s="229" t="e">
        <f t="shared" si="5"/>
        <v>#N/A</v>
      </c>
      <c r="U98" s="229" t="e">
        <f t="shared" si="6"/>
        <v>#N/A</v>
      </c>
      <c r="V98" s="229" t="e">
        <f t="shared" si="7"/>
        <v>#N/A</v>
      </c>
      <c r="W98" s="113" t="e">
        <f>VLOOKUP(E98,'PC Receitas'!$P$4:$Q$14,2,FALSE)</f>
        <v>#N/A</v>
      </c>
      <c r="X98" s="230"/>
      <c r="Y98" s="225"/>
    </row>
    <row r="99" spans="1:25" ht="19.5" customHeight="1" thickTop="1" thickBot="1" x14ac:dyDescent="0.3">
      <c r="A99" s="247"/>
      <c r="B99" s="225"/>
      <c r="C99" s="43"/>
      <c r="D99" s="43"/>
      <c r="E99" s="43"/>
      <c r="F99" s="143"/>
      <c r="G99" s="43"/>
      <c r="H99" s="43"/>
      <c r="I99" s="43"/>
      <c r="J99" s="212"/>
      <c r="K99" s="212"/>
      <c r="L99" s="44" t="s">
        <v>446</v>
      </c>
      <c r="M99" s="44"/>
      <c r="N99" s="233">
        <f>N98+IF(AND(L99="Pago",OR(E99='PC Receitas'!$P$4,E99='PC Receitas'!$P$5,E99='PC Receitas'!$P$6)),K99,IF(AND(L99="Pago",OR(E99='PC Receitas'!$P$7,E99='PC Receitas'!$P$8,E99='PC Receitas'!$P$9,E99='PC Receitas'!$P$10,E99='PC Receitas'!$P$11,E99='PC Receitas'!$P$12,E99='PC Receitas'!$P$13,E99='PC Receitas'!$P$14)),-K99,0))</f>
        <v>-49210.899999999972</v>
      </c>
      <c r="O99" s="225"/>
      <c r="P99" s="225"/>
      <c r="Q99" s="225"/>
      <c r="R99" s="225"/>
      <c r="S99" s="235" t="e">
        <f t="shared" si="4"/>
        <v>#N/A</v>
      </c>
      <c r="T99" s="229" t="e">
        <f t="shared" si="5"/>
        <v>#N/A</v>
      </c>
      <c r="U99" s="229" t="e">
        <f t="shared" si="6"/>
        <v>#N/A</v>
      </c>
      <c r="V99" s="229" t="e">
        <f t="shared" si="7"/>
        <v>#N/A</v>
      </c>
      <c r="W99" s="113" t="e">
        <f>VLOOKUP(E99,'PC Receitas'!$P$4:$Q$14,2,FALSE)</f>
        <v>#N/A</v>
      </c>
      <c r="X99" s="230"/>
      <c r="Y99" s="225"/>
    </row>
    <row r="100" spans="1:25" ht="19.5" customHeight="1" thickTop="1" thickBot="1" x14ac:dyDescent="0.3">
      <c r="A100" s="247"/>
      <c r="B100" s="225"/>
      <c r="C100" s="43"/>
      <c r="D100" s="43"/>
      <c r="E100" s="43"/>
      <c r="F100" s="143"/>
      <c r="G100" s="43"/>
      <c r="H100" s="43"/>
      <c r="I100" s="43"/>
      <c r="J100" s="212"/>
      <c r="K100" s="212"/>
      <c r="L100" s="44" t="s">
        <v>446</v>
      </c>
      <c r="M100" s="44"/>
      <c r="N100" s="233">
        <f>N99+IF(AND(L100="Pago",OR(E100='PC Receitas'!$P$4,E100='PC Receitas'!$P$5,E100='PC Receitas'!$P$6)),K100,IF(AND(L100="Pago",OR(E100='PC Receitas'!$P$7,E100='PC Receitas'!$P$8,E100='PC Receitas'!$P$9,E100='PC Receitas'!$P$10,E100='PC Receitas'!$P$11,E100='PC Receitas'!$P$12,E100='PC Receitas'!$P$13,E100='PC Receitas'!$P$14)),-K100,0))</f>
        <v>-49210.899999999972</v>
      </c>
      <c r="O100" s="225"/>
      <c r="P100" s="225"/>
      <c r="Q100" s="225"/>
      <c r="R100" s="225"/>
      <c r="S100" s="235" t="e">
        <f t="shared" si="4"/>
        <v>#N/A</v>
      </c>
      <c r="T100" s="229" t="e">
        <f t="shared" si="5"/>
        <v>#N/A</v>
      </c>
      <c r="U100" s="229" t="e">
        <f t="shared" si="6"/>
        <v>#N/A</v>
      </c>
      <c r="V100" s="229" t="e">
        <f t="shared" si="7"/>
        <v>#N/A</v>
      </c>
      <c r="W100" s="113" t="e">
        <f>VLOOKUP(E100,'PC Receitas'!$P$4:$Q$14,2,FALSE)</f>
        <v>#N/A</v>
      </c>
      <c r="X100" s="230"/>
      <c r="Y100" s="225"/>
    </row>
    <row r="101" spans="1:25" ht="19.5" customHeight="1" thickTop="1" thickBot="1" x14ac:dyDescent="0.3">
      <c r="A101" s="247"/>
      <c r="B101" s="225"/>
      <c r="C101" s="43"/>
      <c r="D101" s="43"/>
      <c r="E101" s="43"/>
      <c r="F101" s="143"/>
      <c r="G101" s="43"/>
      <c r="H101" s="43"/>
      <c r="I101" s="43"/>
      <c r="J101" s="212"/>
      <c r="K101" s="212"/>
      <c r="L101" s="44" t="s">
        <v>446</v>
      </c>
      <c r="M101" s="44"/>
      <c r="N101" s="233">
        <f>N100+IF(AND(L101="Pago",OR(E101='PC Receitas'!$P$4,E101='PC Receitas'!$P$5,E101='PC Receitas'!$P$6)),K101,IF(AND(L101="Pago",OR(E101='PC Receitas'!$P$7,E101='PC Receitas'!$P$8,E101='PC Receitas'!$P$9,E101='PC Receitas'!$P$10,E101='PC Receitas'!$P$11,E101='PC Receitas'!$P$12,E101='PC Receitas'!$P$13,E101='PC Receitas'!$P$14)),-K101,0))</f>
        <v>-49210.899999999972</v>
      </c>
      <c r="O101" s="225"/>
      <c r="P101" s="225"/>
      <c r="Q101" s="225"/>
      <c r="R101" s="225"/>
      <c r="S101" s="235" t="e">
        <f t="shared" si="4"/>
        <v>#N/A</v>
      </c>
      <c r="T101" s="229" t="e">
        <f t="shared" si="5"/>
        <v>#N/A</v>
      </c>
      <c r="U101" s="229" t="e">
        <f t="shared" si="6"/>
        <v>#N/A</v>
      </c>
      <c r="V101" s="229" t="e">
        <f t="shared" si="7"/>
        <v>#N/A</v>
      </c>
      <c r="W101" s="113" t="e">
        <f>VLOOKUP(E101,'PC Receitas'!$P$4:$Q$14,2,FALSE)</f>
        <v>#N/A</v>
      </c>
      <c r="X101" s="230"/>
      <c r="Y101" s="225"/>
    </row>
    <row r="102" spans="1:25" ht="19.5" customHeight="1" thickTop="1" thickBot="1" x14ac:dyDescent="0.3">
      <c r="A102" s="247"/>
      <c r="B102" s="225"/>
      <c r="C102" s="43"/>
      <c r="D102" s="43"/>
      <c r="E102" s="43"/>
      <c r="F102" s="143"/>
      <c r="G102" s="43"/>
      <c r="H102" s="43"/>
      <c r="I102" s="43"/>
      <c r="J102" s="212"/>
      <c r="K102" s="212"/>
      <c r="L102" s="44" t="s">
        <v>446</v>
      </c>
      <c r="M102" s="44"/>
      <c r="N102" s="233">
        <f>N101+IF(AND(L102="Pago",OR(E102='PC Receitas'!$P$4,E102='PC Receitas'!$P$5,E102='PC Receitas'!$P$6)),K102,IF(AND(L102="Pago",OR(E102='PC Receitas'!$P$7,E102='PC Receitas'!$P$8,E102='PC Receitas'!$P$9,E102='PC Receitas'!$P$10,E102='PC Receitas'!$P$11,E102='PC Receitas'!$P$12,E102='PC Receitas'!$P$13,E102='PC Receitas'!$P$14)),-K102,0))</f>
        <v>-49210.899999999972</v>
      </c>
      <c r="O102" s="225"/>
      <c r="P102" s="225"/>
      <c r="Q102" s="225"/>
      <c r="R102" s="225"/>
      <c r="S102" s="235" t="e">
        <f t="shared" si="4"/>
        <v>#N/A</v>
      </c>
      <c r="T102" s="229" t="e">
        <f t="shared" si="5"/>
        <v>#N/A</v>
      </c>
      <c r="U102" s="229" t="e">
        <f t="shared" si="6"/>
        <v>#N/A</v>
      </c>
      <c r="V102" s="229" t="e">
        <f t="shared" si="7"/>
        <v>#N/A</v>
      </c>
      <c r="W102" s="113" t="e">
        <f>VLOOKUP(E102,'PC Receitas'!$P$4:$Q$14,2,FALSE)</f>
        <v>#N/A</v>
      </c>
      <c r="X102" s="230"/>
      <c r="Y102" s="225"/>
    </row>
    <row r="103" spans="1:25" ht="19.5" customHeight="1" thickTop="1" thickBot="1" x14ac:dyDescent="0.3">
      <c r="A103" s="247"/>
      <c r="B103" s="225"/>
      <c r="C103" s="43"/>
      <c r="D103" s="43"/>
      <c r="E103" s="43"/>
      <c r="F103" s="143"/>
      <c r="G103" s="43"/>
      <c r="H103" s="43"/>
      <c r="I103" s="43"/>
      <c r="J103" s="212"/>
      <c r="K103" s="212"/>
      <c r="L103" s="44" t="s">
        <v>446</v>
      </c>
      <c r="M103" s="44"/>
      <c r="N103" s="233">
        <f>N102+IF(AND(L103="Pago",OR(E103='PC Receitas'!$P$4,E103='PC Receitas'!$P$5,E103='PC Receitas'!$P$6)),K103,IF(AND(L103="Pago",OR(E103='PC Receitas'!$P$7,E103='PC Receitas'!$P$8,E103='PC Receitas'!$P$9,E103='PC Receitas'!$P$10,E103='PC Receitas'!$P$11,E103='PC Receitas'!$P$12,E103='PC Receitas'!$P$13,E103='PC Receitas'!$P$14)),-K103,0))</f>
        <v>-49210.899999999972</v>
      </c>
      <c r="O103" s="225"/>
      <c r="P103" s="225"/>
      <c r="Q103" s="225"/>
      <c r="R103" s="225"/>
      <c r="S103" s="235" t="e">
        <f t="shared" si="4"/>
        <v>#N/A</v>
      </c>
      <c r="T103" s="229" t="e">
        <f t="shared" si="5"/>
        <v>#N/A</v>
      </c>
      <c r="U103" s="229" t="e">
        <f t="shared" si="6"/>
        <v>#N/A</v>
      </c>
      <c r="V103" s="229" t="e">
        <f t="shared" si="7"/>
        <v>#N/A</v>
      </c>
      <c r="W103" s="113" t="e">
        <f>VLOOKUP(E103,'PC Receitas'!$P$4:$Q$14,2,FALSE)</f>
        <v>#N/A</v>
      </c>
      <c r="X103" s="230"/>
      <c r="Y103" s="225"/>
    </row>
    <row r="104" spans="1:25" ht="19.5" customHeight="1" thickTop="1" thickBot="1" x14ac:dyDescent="0.3">
      <c r="A104" s="247"/>
      <c r="B104" s="225"/>
      <c r="C104" s="43"/>
      <c r="D104" s="43"/>
      <c r="E104" s="43"/>
      <c r="F104" s="143"/>
      <c r="G104" s="43"/>
      <c r="H104" s="43"/>
      <c r="I104" s="43"/>
      <c r="J104" s="212"/>
      <c r="K104" s="212"/>
      <c r="L104" s="44" t="s">
        <v>446</v>
      </c>
      <c r="M104" s="44"/>
      <c r="N104" s="233">
        <f>N103+IF(AND(L104="Pago",OR(E104='PC Receitas'!$P$4,E104='PC Receitas'!$P$5,E104='PC Receitas'!$P$6)),K104,IF(AND(L104="Pago",OR(E104='PC Receitas'!$P$7,E104='PC Receitas'!$P$8,E104='PC Receitas'!$P$9,E104='PC Receitas'!$P$10,E104='PC Receitas'!$P$11,E104='PC Receitas'!$P$12,E104='PC Receitas'!$P$13,E104='PC Receitas'!$P$14)),-K104,0))</f>
        <v>-49210.899999999972</v>
      </c>
      <c r="O104" s="225"/>
      <c r="P104" s="225"/>
      <c r="Q104" s="225"/>
      <c r="R104" s="225"/>
      <c r="S104" s="235" t="e">
        <f t="shared" si="4"/>
        <v>#N/A</v>
      </c>
      <c r="T104" s="229" t="e">
        <f t="shared" si="5"/>
        <v>#N/A</v>
      </c>
      <c r="U104" s="229" t="e">
        <f t="shared" si="6"/>
        <v>#N/A</v>
      </c>
      <c r="V104" s="229" t="e">
        <f t="shared" si="7"/>
        <v>#N/A</v>
      </c>
      <c r="W104" s="113" t="e">
        <f>VLOOKUP(E104,'PC Receitas'!$P$4:$Q$14,2,FALSE)</f>
        <v>#N/A</v>
      </c>
      <c r="X104" s="230"/>
      <c r="Y104" s="225"/>
    </row>
    <row r="105" spans="1:25" ht="19.5" customHeight="1" thickTop="1" thickBot="1" x14ac:dyDescent="0.3">
      <c r="A105" s="247"/>
      <c r="B105" s="225"/>
      <c r="C105" s="43"/>
      <c r="D105" s="43"/>
      <c r="E105" s="43"/>
      <c r="F105" s="143"/>
      <c r="G105" s="43"/>
      <c r="H105" s="43"/>
      <c r="I105" s="43"/>
      <c r="J105" s="212"/>
      <c r="K105" s="212"/>
      <c r="L105" s="44" t="s">
        <v>446</v>
      </c>
      <c r="M105" s="44"/>
      <c r="N105" s="233">
        <f>N104+IF(AND(L105="Pago",OR(E105='PC Receitas'!$P$4,E105='PC Receitas'!$P$5,E105='PC Receitas'!$P$6)),K105,IF(AND(L105="Pago",OR(E105='PC Receitas'!$P$7,E105='PC Receitas'!$P$8,E105='PC Receitas'!$P$9,E105='PC Receitas'!$P$10,E105='PC Receitas'!$P$11,E105='PC Receitas'!$P$12,E105='PC Receitas'!$P$13,E105='PC Receitas'!$P$14)),-K105,0))</f>
        <v>-49210.899999999972</v>
      </c>
      <c r="O105" s="225"/>
      <c r="P105" s="225"/>
      <c r="Q105" s="225"/>
      <c r="R105" s="225"/>
      <c r="S105" s="235" t="e">
        <f t="shared" si="4"/>
        <v>#N/A</v>
      </c>
      <c r="T105" s="229" t="e">
        <f t="shared" si="5"/>
        <v>#N/A</v>
      </c>
      <c r="U105" s="229" t="e">
        <f t="shared" si="6"/>
        <v>#N/A</v>
      </c>
      <c r="V105" s="229" t="e">
        <f t="shared" si="7"/>
        <v>#N/A</v>
      </c>
      <c r="W105" s="113" t="e">
        <f>VLOOKUP(E105,'PC Receitas'!$P$4:$Q$14,2,FALSE)</f>
        <v>#N/A</v>
      </c>
      <c r="X105" s="230"/>
      <c r="Y105" s="225"/>
    </row>
    <row r="106" spans="1:25" ht="19.5" customHeight="1" thickTop="1" thickBot="1" x14ac:dyDescent="0.3">
      <c r="A106" s="247"/>
      <c r="B106" s="225"/>
      <c r="C106" s="43"/>
      <c r="D106" s="43"/>
      <c r="E106" s="43"/>
      <c r="F106" s="143"/>
      <c r="G106" s="43"/>
      <c r="H106" s="43"/>
      <c r="I106" s="43"/>
      <c r="J106" s="212"/>
      <c r="K106" s="212"/>
      <c r="L106" s="44" t="s">
        <v>446</v>
      </c>
      <c r="M106" s="44"/>
      <c r="N106" s="233">
        <f>N105+IF(AND(L106="Pago",OR(E106='PC Receitas'!$P$4,E106='PC Receitas'!$P$5,E106='PC Receitas'!$P$6)),K106,IF(AND(L106="Pago",OR(E106='PC Receitas'!$P$7,E106='PC Receitas'!$P$8,E106='PC Receitas'!$P$9,E106='PC Receitas'!$P$10,E106='PC Receitas'!$P$11,E106='PC Receitas'!$P$12,E106='PC Receitas'!$P$13,E106='PC Receitas'!$P$14)),-K106,0))</f>
        <v>-49210.899999999972</v>
      </c>
      <c r="O106" s="225"/>
      <c r="P106" s="225"/>
      <c r="Q106" s="225"/>
      <c r="R106" s="225"/>
      <c r="S106" s="235" t="e">
        <f t="shared" si="4"/>
        <v>#N/A</v>
      </c>
      <c r="T106" s="229" t="e">
        <f t="shared" si="5"/>
        <v>#N/A</v>
      </c>
      <c r="U106" s="229" t="e">
        <f t="shared" si="6"/>
        <v>#N/A</v>
      </c>
      <c r="V106" s="229" t="e">
        <f t="shared" si="7"/>
        <v>#N/A</v>
      </c>
      <c r="W106" s="113" t="e">
        <f>VLOOKUP(E106,'PC Receitas'!$P$4:$Q$14,2,FALSE)</f>
        <v>#N/A</v>
      </c>
      <c r="X106" s="230"/>
      <c r="Y106" s="225"/>
    </row>
    <row r="107" spans="1:25" ht="19.5" customHeight="1" thickTop="1" thickBot="1" x14ac:dyDescent="0.3">
      <c r="A107" s="247"/>
      <c r="B107" s="225"/>
      <c r="C107" s="43"/>
      <c r="D107" s="43"/>
      <c r="E107" s="43"/>
      <c r="F107" s="143"/>
      <c r="G107" s="43"/>
      <c r="H107" s="43"/>
      <c r="I107" s="43"/>
      <c r="J107" s="212"/>
      <c r="K107" s="212"/>
      <c r="L107" s="44" t="s">
        <v>446</v>
      </c>
      <c r="M107" s="44"/>
      <c r="N107" s="233">
        <f>N106+IF(AND(L107="Pago",OR(E107='PC Receitas'!$P$4,E107='PC Receitas'!$P$5,E107='PC Receitas'!$P$6)),K107,IF(AND(L107="Pago",OR(E107='PC Receitas'!$P$7,E107='PC Receitas'!$P$8,E107='PC Receitas'!$P$9,E107='PC Receitas'!$P$10,E107='PC Receitas'!$P$11,E107='PC Receitas'!$P$12,E107='PC Receitas'!$P$13,E107='PC Receitas'!$P$14)),-K107,0))</f>
        <v>-49210.899999999972</v>
      </c>
      <c r="O107" s="225"/>
      <c r="P107" s="225"/>
      <c r="Q107" s="225"/>
      <c r="R107" s="225"/>
      <c r="S107" s="235" t="e">
        <f t="shared" si="4"/>
        <v>#N/A</v>
      </c>
      <c r="T107" s="229" t="e">
        <f t="shared" si="5"/>
        <v>#N/A</v>
      </c>
      <c r="U107" s="229" t="e">
        <f t="shared" si="6"/>
        <v>#N/A</v>
      </c>
      <c r="V107" s="229" t="e">
        <f t="shared" si="7"/>
        <v>#N/A</v>
      </c>
      <c r="W107" s="113" t="e">
        <f>VLOOKUP(E107,'PC Receitas'!$P$4:$Q$14,2,FALSE)</f>
        <v>#N/A</v>
      </c>
      <c r="X107" s="230"/>
      <c r="Y107" s="225"/>
    </row>
    <row r="108" spans="1:25" ht="19.5" customHeight="1" thickTop="1" thickBot="1" x14ac:dyDescent="0.3">
      <c r="A108" s="247"/>
      <c r="B108" s="225"/>
      <c r="C108" s="43"/>
      <c r="D108" s="43"/>
      <c r="E108" s="43"/>
      <c r="F108" s="143"/>
      <c r="G108" s="43"/>
      <c r="H108" s="43"/>
      <c r="I108" s="43"/>
      <c r="J108" s="212"/>
      <c r="K108" s="212"/>
      <c r="L108" s="44" t="s">
        <v>446</v>
      </c>
      <c r="M108" s="44"/>
      <c r="N108" s="233">
        <f>N107+IF(AND(L108="Pago",OR(E108='PC Receitas'!$P$4,E108='PC Receitas'!$P$5,E108='PC Receitas'!$P$6)),K108,IF(AND(L108="Pago",OR(E108='PC Receitas'!$P$7,E108='PC Receitas'!$P$8,E108='PC Receitas'!$P$9,E108='PC Receitas'!$P$10,E108='PC Receitas'!$P$11,E108='PC Receitas'!$P$12,E108='PC Receitas'!$P$13,E108='PC Receitas'!$P$14)),-K108,0))</f>
        <v>-49210.899999999972</v>
      </c>
      <c r="O108" s="225"/>
      <c r="P108" s="225"/>
      <c r="Q108" s="225"/>
      <c r="R108" s="225"/>
      <c r="S108" s="235" t="e">
        <f t="shared" si="4"/>
        <v>#N/A</v>
      </c>
      <c r="T108" s="229" t="e">
        <f t="shared" si="5"/>
        <v>#N/A</v>
      </c>
      <c r="U108" s="229" t="e">
        <f t="shared" si="6"/>
        <v>#N/A</v>
      </c>
      <c r="V108" s="229" t="e">
        <f t="shared" si="7"/>
        <v>#N/A</v>
      </c>
      <c r="W108" s="113" t="e">
        <f>VLOOKUP(E108,'PC Receitas'!$P$4:$Q$14,2,FALSE)</f>
        <v>#N/A</v>
      </c>
      <c r="X108" s="230"/>
      <c r="Y108" s="225"/>
    </row>
    <row r="109" spans="1:25" ht="19.5" customHeight="1" thickTop="1" thickBot="1" x14ac:dyDescent="0.3">
      <c r="A109" s="247"/>
      <c r="B109" s="225"/>
      <c r="C109" s="43"/>
      <c r="D109" s="43"/>
      <c r="E109" s="43"/>
      <c r="F109" s="143"/>
      <c r="G109" s="43"/>
      <c r="H109" s="43"/>
      <c r="I109" s="43"/>
      <c r="J109" s="212"/>
      <c r="K109" s="212"/>
      <c r="L109" s="44" t="s">
        <v>446</v>
      </c>
      <c r="M109" s="44"/>
      <c r="N109" s="233">
        <f>N108+IF(AND(L109="Pago",OR(E109='PC Receitas'!$P$4,E109='PC Receitas'!$P$5,E109='PC Receitas'!$P$6)),K109,IF(AND(L109="Pago",OR(E109='PC Receitas'!$P$7,E109='PC Receitas'!$P$8,E109='PC Receitas'!$P$9,E109='PC Receitas'!$P$10,E109='PC Receitas'!$P$11,E109='PC Receitas'!$P$12,E109='PC Receitas'!$P$13,E109='PC Receitas'!$P$14)),-K109,0))</f>
        <v>-49210.899999999972</v>
      </c>
      <c r="O109" s="225"/>
      <c r="P109" s="225"/>
      <c r="Q109" s="225"/>
      <c r="R109" s="225"/>
      <c r="S109" s="235" t="e">
        <f t="shared" si="4"/>
        <v>#N/A</v>
      </c>
      <c r="T109" s="229" t="e">
        <f t="shared" si="5"/>
        <v>#N/A</v>
      </c>
      <c r="U109" s="229" t="e">
        <f t="shared" si="6"/>
        <v>#N/A</v>
      </c>
      <c r="V109" s="229" t="e">
        <f t="shared" si="7"/>
        <v>#N/A</v>
      </c>
      <c r="W109" s="113" t="e">
        <f>VLOOKUP(E109,'PC Receitas'!$P$4:$Q$14,2,FALSE)</f>
        <v>#N/A</v>
      </c>
      <c r="X109" s="230"/>
      <c r="Y109" s="225"/>
    </row>
    <row r="110" spans="1:25" ht="19.5" customHeight="1" thickTop="1" thickBot="1" x14ac:dyDescent="0.3">
      <c r="A110" s="247"/>
      <c r="B110" s="225"/>
      <c r="C110" s="43"/>
      <c r="D110" s="43"/>
      <c r="E110" s="43"/>
      <c r="F110" s="143"/>
      <c r="G110" s="43"/>
      <c r="H110" s="43"/>
      <c r="I110" s="43"/>
      <c r="J110" s="212"/>
      <c r="K110" s="212"/>
      <c r="L110" s="44" t="s">
        <v>446</v>
      </c>
      <c r="M110" s="44"/>
      <c r="N110" s="233">
        <f>N109+IF(AND(L110="Pago",OR(E110='PC Receitas'!$P$4,E110='PC Receitas'!$P$5,E110='PC Receitas'!$P$6)),K110,IF(AND(L110="Pago",OR(E110='PC Receitas'!$P$7,E110='PC Receitas'!$P$8,E110='PC Receitas'!$P$9,E110='PC Receitas'!$P$10,E110='PC Receitas'!$P$11,E110='PC Receitas'!$P$12,E110='PC Receitas'!$P$13,E110='PC Receitas'!$P$14)),-K110,0))</f>
        <v>-49210.899999999972</v>
      </c>
      <c r="O110" s="225"/>
      <c r="P110" s="225"/>
      <c r="Q110" s="225"/>
      <c r="R110" s="225"/>
      <c r="S110" s="235" t="e">
        <f t="shared" si="4"/>
        <v>#N/A</v>
      </c>
      <c r="T110" s="229" t="e">
        <f t="shared" si="5"/>
        <v>#N/A</v>
      </c>
      <c r="U110" s="229" t="e">
        <f t="shared" si="6"/>
        <v>#N/A</v>
      </c>
      <c r="V110" s="229" t="e">
        <f t="shared" si="7"/>
        <v>#N/A</v>
      </c>
      <c r="W110" s="113" t="e">
        <f>VLOOKUP(E110,'PC Receitas'!$P$4:$Q$14,2,FALSE)</f>
        <v>#N/A</v>
      </c>
      <c r="X110" s="230"/>
      <c r="Y110" s="225"/>
    </row>
    <row r="111" spans="1:25" ht="19.5" customHeight="1" thickTop="1" thickBot="1" x14ac:dyDescent="0.3">
      <c r="A111" s="247"/>
      <c r="B111" s="225"/>
      <c r="C111" s="43"/>
      <c r="D111" s="43"/>
      <c r="E111" s="43"/>
      <c r="F111" s="143"/>
      <c r="G111" s="43"/>
      <c r="H111" s="43"/>
      <c r="I111" s="43"/>
      <c r="J111" s="212"/>
      <c r="K111" s="212"/>
      <c r="L111" s="44" t="s">
        <v>446</v>
      </c>
      <c r="M111" s="44"/>
      <c r="N111" s="233">
        <f>N110+IF(AND(L111="Pago",OR(E111='PC Receitas'!$P$4,E111='PC Receitas'!$P$5,E111='PC Receitas'!$P$6)),K111,IF(AND(L111="Pago",OR(E111='PC Receitas'!$P$7,E111='PC Receitas'!$P$8,E111='PC Receitas'!$P$9,E111='PC Receitas'!$P$10,E111='PC Receitas'!$P$11,E111='PC Receitas'!$P$12,E111='PC Receitas'!$P$13,E111='PC Receitas'!$P$14)),-K111,0))</f>
        <v>-49210.899999999972</v>
      </c>
      <c r="O111" s="225"/>
      <c r="P111" s="225"/>
      <c r="Q111" s="225"/>
      <c r="R111" s="225"/>
      <c r="S111" s="235" t="e">
        <f t="shared" si="4"/>
        <v>#N/A</v>
      </c>
      <c r="T111" s="229" t="e">
        <f t="shared" si="5"/>
        <v>#N/A</v>
      </c>
      <c r="U111" s="229" t="e">
        <f t="shared" si="6"/>
        <v>#N/A</v>
      </c>
      <c r="V111" s="229" t="e">
        <f t="shared" si="7"/>
        <v>#N/A</v>
      </c>
      <c r="W111" s="113" t="e">
        <f>VLOOKUP(E111,'PC Receitas'!$P$4:$Q$14,2,FALSE)</f>
        <v>#N/A</v>
      </c>
      <c r="X111" s="230"/>
      <c r="Y111" s="225"/>
    </row>
    <row r="112" spans="1:25" ht="19.5" customHeight="1" thickTop="1" thickBot="1" x14ac:dyDescent="0.3">
      <c r="A112" s="247"/>
      <c r="B112" s="225"/>
      <c r="C112" s="43"/>
      <c r="D112" s="43"/>
      <c r="E112" s="43"/>
      <c r="F112" s="143"/>
      <c r="G112" s="43"/>
      <c r="H112" s="43"/>
      <c r="I112" s="43"/>
      <c r="J112" s="212"/>
      <c r="K112" s="212"/>
      <c r="L112" s="44" t="s">
        <v>446</v>
      </c>
      <c r="M112" s="44"/>
      <c r="N112" s="233">
        <f>N111+IF(AND(L112="Pago",OR(E112='PC Receitas'!$P$4,E112='PC Receitas'!$P$5,E112='PC Receitas'!$P$6)),K112,IF(AND(L112="Pago",OR(E112='PC Receitas'!$P$7,E112='PC Receitas'!$P$8,E112='PC Receitas'!$P$9,E112='PC Receitas'!$P$10,E112='PC Receitas'!$P$11,E112='PC Receitas'!$P$12,E112='PC Receitas'!$P$13,E112='PC Receitas'!$P$14)),-K112,0))</f>
        <v>-49210.899999999972</v>
      </c>
      <c r="O112" s="225"/>
      <c r="P112" s="225"/>
      <c r="Q112" s="225"/>
      <c r="R112" s="225"/>
      <c r="S112" s="235" t="e">
        <f t="shared" si="4"/>
        <v>#N/A</v>
      </c>
      <c r="T112" s="229" t="e">
        <f t="shared" si="5"/>
        <v>#N/A</v>
      </c>
      <c r="U112" s="229" t="e">
        <f t="shared" si="6"/>
        <v>#N/A</v>
      </c>
      <c r="V112" s="229" t="e">
        <f t="shared" si="7"/>
        <v>#N/A</v>
      </c>
      <c r="W112" s="113" t="e">
        <f>VLOOKUP(E112,'PC Receitas'!$P$4:$Q$14,2,FALSE)</f>
        <v>#N/A</v>
      </c>
      <c r="X112" s="230"/>
      <c r="Y112" s="225"/>
    </row>
    <row r="113" spans="1:25" ht="19.5" customHeight="1" thickTop="1" thickBot="1" x14ac:dyDescent="0.3">
      <c r="A113" s="247"/>
      <c r="B113" s="225"/>
      <c r="C113" s="43"/>
      <c r="D113" s="43"/>
      <c r="E113" s="43"/>
      <c r="F113" s="143"/>
      <c r="G113" s="43"/>
      <c r="H113" s="43"/>
      <c r="I113" s="43"/>
      <c r="J113" s="212"/>
      <c r="K113" s="212"/>
      <c r="L113" s="44" t="s">
        <v>446</v>
      </c>
      <c r="M113" s="44"/>
      <c r="N113" s="233">
        <f>N112+IF(AND(L113="Pago",OR(E113='PC Receitas'!$P$4,E113='PC Receitas'!$P$5,E113='PC Receitas'!$P$6)),K113,IF(AND(L113="Pago",OR(E113='PC Receitas'!$P$7,E113='PC Receitas'!$P$8,E113='PC Receitas'!$P$9,E113='PC Receitas'!$P$10,E113='PC Receitas'!$P$11,E113='PC Receitas'!$P$12,E113='PC Receitas'!$P$13,E113='PC Receitas'!$P$14)),-K113,0))</f>
        <v>-49210.899999999972</v>
      </c>
      <c r="O113" s="225"/>
      <c r="P113" s="225"/>
      <c r="Q113" s="225"/>
      <c r="R113" s="225"/>
      <c r="S113" s="235" t="e">
        <f t="shared" si="4"/>
        <v>#N/A</v>
      </c>
      <c r="T113" s="229" t="e">
        <f t="shared" si="5"/>
        <v>#N/A</v>
      </c>
      <c r="U113" s="229" t="e">
        <f t="shared" si="6"/>
        <v>#N/A</v>
      </c>
      <c r="V113" s="229" t="e">
        <f t="shared" si="7"/>
        <v>#N/A</v>
      </c>
      <c r="W113" s="113" t="e">
        <f>VLOOKUP(E113,'PC Receitas'!$P$4:$Q$14,2,FALSE)</f>
        <v>#N/A</v>
      </c>
      <c r="X113" s="230"/>
      <c r="Y113" s="225"/>
    </row>
    <row r="114" spans="1:25" ht="19.5" customHeight="1" thickTop="1" thickBot="1" x14ac:dyDescent="0.3">
      <c r="A114" s="247"/>
      <c r="B114" s="225"/>
      <c r="C114" s="43"/>
      <c r="D114" s="43"/>
      <c r="E114" s="43"/>
      <c r="F114" s="143"/>
      <c r="G114" s="43"/>
      <c r="H114" s="43"/>
      <c r="I114" s="43"/>
      <c r="J114" s="212"/>
      <c r="K114" s="212"/>
      <c r="L114" s="44" t="s">
        <v>446</v>
      </c>
      <c r="M114" s="44"/>
      <c r="N114" s="233">
        <f>N113+IF(AND(L114="Pago",OR(E114='PC Receitas'!$P$4,E114='PC Receitas'!$P$5,E114='PC Receitas'!$P$6)),K114,IF(AND(L114="Pago",OR(E114='PC Receitas'!$P$7,E114='PC Receitas'!$P$8,E114='PC Receitas'!$P$9,E114='PC Receitas'!$P$10,E114='PC Receitas'!$P$11,E114='PC Receitas'!$P$12,E114='PC Receitas'!$P$13,E114='PC Receitas'!$P$14)),-K114,0))</f>
        <v>-49210.899999999972</v>
      </c>
      <c r="O114" s="225"/>
      <c r="P114" s="225"/>
      <c r="Q114" s="225"/>
      <c r="R114" s="225"/>
      <c r="S114" s="235" t="e">
        <f t="shared" si="4"/>
        <v>#N/A</v>
      </c>
      <c r="T114" s="229" t="e">
        <f t="shared" si="5"/>
        <v>#N/A</v>
      </c>
      <c r="U114" s="229" t="e">
        <f t="shared" si="6"/>
        <v>#N/A</v>
      </c>
      <c r="V114" s="229" t="e">
        <f t="shared" si="7"/>
        <v>#N/A</v>
      </c>
      <c r="W114" s="113" t="e">
        <f>VLOOKUP(E114,'PC Receitas'!$P$4:$Q$14,2,FALSE)</f>
        <v>#N/A</v>
      </c>
      <c r="X114" s="230"/>
      <c r="Y114" s="225"/>
    </row>
    <row r="115" spans="1:25" ht="19.5" customHeight="1" thickTop="1" thickBot="1" x14ac:dyDescent="0.3">
      <c r="A115" s="247"/>
      <c r="B115" s="225"/>
      <c r="C115" s="43"/>
      <c r="D115" s="43"/>
      <c r="E115" s="43"/>
      <c r="F115" s="143"/>
      <c r="G115" s="43"/>
      <c r="H115" s="43"/>
      <c r="I115" s="43"/>
      <c r="J115" s="212"/>
      <c r="K115" s="212"/>
      <c r="L115" s="44" t="s">
        <v>446</v>
      </c>
      <c r="M115" s="44"/>
      <c r="N115" s="233">
        <f>N114+IF(AND(L115="Pago",OR(E115='PC Receitas'!$P$4,E115='PC Receitas'!$P$5,E115='PC Receitas'!$P$6)),K115,IF(AND(L115="Pago",OR(E115='PC Receitas'!$P$7,E115='PC Receitas'!$P$8,E115='PC Receitas'!$P$9,E115='PC Receitas'!$P$10,E115='PC Receitas'!$P$11,E115='PC Receitas'!$P$12,E115='PC Receitas'!$P$13,E115='PC Receitas'!$P$14)),-K115,0))</f>
        <v>-49210.899999999972</v>
      </c>
      <c r="O115" s="225"/>
      <c r="P115" s="225"/>
      <c r="Q115" s="225"/>
      <c r="R115" s="225"/>
      <c r="S115" s="235" t="e">
        <f t="shared" si="4"/>
        <v>#N/A</v>
      </c>
      <c r="T115" s="229" t="e">
        <f t="shared" si="5"/>
        <v>#N/A</v>
      </c>
      <c r="U115" s="229" t="e">
        <f t="shared" si="6"/>
        <v>#N/A</v>
      </c>
      <c r="V115" s="229" t="e">
        <f t="shared" si="7"/>
        <v>#N/A</v>
      </c>
      <c r="W115" s="113" t="e">
        <f>VLOOKUP(E115,'PC Receitas'!$P$4:$Q$14,2,FALSE)</f>
        <v>#N/A</v>
      </c>
      <c r="X115" s="230"/>
      <c r="Y115" s="225"/>
    </row>
    <row r="116" spans="1:25" ht="19.5" customHeight="1" thickTop="1" thickBot="1" x14ac:dyDescent="0.3">
      <c r="A116" s="247"/>
      <c r="B116" s="225"/>
      <c r="C116" s="43"/>
      <c r="D116" s="43"/>
      <c r="E116" s="43"/>
      <c r="F116" s="143"/>
      <c r="G116" s="43"/>
      <c r="H116" s="43"/>
      <c r="I116" s="43"/>
      <c r="J116" s="212"/>
      <c r="K116" s="212"/>
      <c r="L116" s="44" t="s">
        <v>446</v>
      </c>
      <c r="M116" s="44"/>
      <c r="N116" s="233">
        <f>N115+IF(AND(L116="Pago",OR(E116='PC Receitas'!$P$4,E116='PC Receitas'!$P$5,E116='PC Receitas'!$P$6)),K116,IF(AND(L116="Pago",OR(E116='PC Receitas'!$P$7,E116='PC Receitas'!$P$8,E116='PC Receitas'!$P$9,E116='PC Receitas'!$P$10,E116='PC Receitas'!$P$11,E116='PC Receitas'!$P$12,E116='PC Receitas'!$P$13,E116='PC Receitas'!$P$14)),-K116,0))</f>
        <v>-49210.899999999972</v>
      </c>
      <c r="O116" s="225"/>
      <c r="P116" s="225"/>
      <c r="Q116" s="225"/>
      <c r="R116" s="225"/>
      <c r="S116" s="235" t="e">
        <f t="shared" si="4"/>
        <v>#N/A</v>
      </c>
      <c r="T116" s="229" t="e">
        <f t="shared" si="5"/>
        <v>#N/A</v>
      </c>
      <c r="U116" s="229" t="e">
        <f t="shared" si="6"/>
        <v>#N/A</v>
      </c>
      <c r="V116" s="229" t="e">
        <f t="shared" si="7"/>
        <v>#N/A</v>
      </c>
      <c r="W116" s="113" t="e">
        <f>VLOOKUP(E116,'PC Receitas'!$P$4:$Q$14,2,FALSE)</f>
        <v>#N/A</v>
      </c>
      <c r="X116" s="230"/>
      <c r="Y116" s="225"/>
    </row>
    <row r="117" spans="1:25" ht="19.5" customHeight="1" thickTop="1" thickBot="1" x14ac:dyDescent="0.3">
      <c r="A117" s="247"/>
      <c r="B117" s="225"/>
      <c r="C117" s="43"/>
      <c r="D117" s="43"/>
      <c r="E117" s="43"/>
      <c r="F117" s="143"/>
      <c r="G117" s="43"/>
      <c r="H117" s="43"/>
      <c r="I117" s="43"/>
      <c r="J117" s="212"/>
      <c r="K117" s="212"/>
      <c r="L117" s="44" t="s">
        <v>446</v>
      </c>
      <c r="M117" s="44"/>
      <c r="N117" s="233">
        <f>N116+IF(AND(L117="Pago",OR(E117='PC Receitas'!$P$4,E117='PC Receitas'!$P$5,E117='PC Receitas'!$P$6)),K117,IF(AND(L117="Pago",OR(E117='PC Receitas'!$P$7,E117='PC Receitas'!$P$8,E117='PC Receitas'!$P$9,E117='PC Receitas'!$P$10,E117='PC Receitas'!$P$11,E117='PC Receitas'!$P$12,E117='PC Receitas'!$P$13,E117='PC Receitas'!$P$14)),-K117,0))</f>
        <v>-49210.899999999972</v>
      </c>
      <c r="O117" s="225"/>
      <c r="P117" s="225"/>
      <c r="Q117" s="225"/>
      <c r="R117" s="225"/>
      <c r="S117" s="235" t="e">
        <f t="shared" si="4"/>
        <v>#N/A</v>
      </c>
      <c r="T117" s="229" t="e">
        <f t="shared" si="5"/>
        <v>#N/A</v>
      </c>
      <c r="U117" s="229" t="e">
        <f t="shared" si="6"/>
        <v>#N/A</v>
      </c>
      <c r="V117" s="229" t="e">
        <f t="shared" si="7"/>
        <v>#N/A</v>
      </c>
      <c r="W117" s="113" t="e">
        <f>VLOOKUP(E117,'PC Receitas'!$P$4:$Q$14,2,FALSE)</f>
        <v>#N/A</v>
      </c>
      <c r="X117" s="230"/>
      <c r="Y117" s="225"/>
    </row>
    <row r="118" spans="1:25" ht="19.5" customHeight="1" thickTop="1" thickBot="1" x14ac:dyDescent="0.3">
      <c r="A118" s="247"/>
      <c r="B118" s="225"/>
      <c r="C118" s="43"/>
      <c r="D118" s="43"/>
      <c r="E118" s="43"/>
      <c r="F118" s="143"/>
      <c r="G118" s="43"/>
      <c r="H118" s="43"/>
      <c r="I118" s="43"/>
      <c r="J118" s="212"/>
      <c r="K118" s="212"/>
      <c r="L118" s="44" t="s">
        <v>446</v>
      </c>
      <c r="M118" s="44"/>
      <c r="N118" s="233">
        <f>N117+IF(AND(L118="Pago",OR(E118='PC Receitas'!$P$4,E118='PC Receitas'!$P$5,E118='PC Receitas'!$P$6)),K118,IF(AND(L118="Pago",OR(E118='PC Receitas'!$P$7,E118='PC Receitas'!$P$8,E118='PC Receitas'!$P$9,E118='PC Receitas'!$P$10,E118='PC Receitas'!$P$11,E118='PC Receitas'!$P$12,E118='PC Receitas'!$P$13,E118='PC Receitas'!$P$14)),-K118,0))</f>
        <v>-49210.899999999972</v>
      </c>
      <c r="O118" s="225"/>
      <c r="P118" s="225"/>
      <c r="Q118" s="225"/>
      <c r="R118" s="225"/>
      <c r="S118" s="235" t="e">
        <f t="shared" si="4"/>
        <v>#N/A</v>
      </c>
      <c r="T118" s="229" t="e">
        <f t="shared" si="5"/>
        <v>#N/A</v>
      </c>
      <c r="U118" s="229" t="e">
        <f t="shared" si="6"/>
        <v>#N/A</v>
      </c>
      <c r="V118" s="229" t="e">
        <f t="shared" si="7"/>
        <v>#N/A</v>
      </c>
      <c r="W118" s="113" t="e">
        <f>VLOOKUP(E118,'PC Receitas'!$P$4:$Q$14,2,FALSE)</f>
        <v>#N/A</v>
      </c>
      <c r="X118" s="230"/>
      <c r="Y118" s="225"/>
    </row>
    <row r="119" spans="1:25" ht="19.5" customHeight="1" thickTop="1" thickBot="1" x14ac:dyDescent="0.3">
      <c r="A119" s="247"/>
      <c r="B119" s="225"/>
      <c r="C119" s="43"/>
      <c r="D119" s="43"/>
      <c r="E119" s="43"/>
      <c r="F119" s="143"/>
      <c r="G119" s="43"/>
      <c r="H119" s="43"/>
      <c r="I119" s="43"/>
      <c r="J119" s="212"/>
      <c r="K119" s="212"/>
      <c r="L119" s="44" t="s">
        <v>446</v>
      </c>
      <c r="M119" s="44"/>
      <c r="N119" s="233">
        <f>N118+IF(AND(L119="Pago",OR(E119='PC Receitas'!$P$4,E119='PC Receitas'!$P$5,E119='PC Receitas'!$P$6)),K119,IF(AND(L119="Pago",OR(E119='PC Receitas'!$P$7,E119='PC Receitas'!$P$8,E119='PC Receitas'!$P$9,E119='PC Receitas'!$P$10,E119='PC Receitas'!$P$11,E119='PC Receitas'!$P$12,E119='PC Receitas'!$P$13,E119='PC Receitas'!$P$14)),-K119,0))</f>
        <v>-49210.899999999972</v>
      </c>
      <c r="O119" s="225"/>
      <c r="P119" s="225"/>
      <c r="Q119" s="225"/>
      <c r="R119" s="225"/>
      <c r="S119" s="235" t="e">
        <f t="shared" si="4"/>
        <v>#N/A</v>
      </c>
      <c r="T119" s="229" t="e">
        <f t="shared" si="5"/>
        <v>#N/A</v>
      </c>
      <c r="U119" s="229" t="e">
        <f t="shared" si="6"/>
        <v>#N/A</v>
      </c>
      <c r="V119" s="229" t="e">
        <f t="shared" si="7"/>
        <v>#N/A</v>
      </c>
      <c r="W119" s="113" t="e">
        <f>VLOOKUP(E119,'PC Receitas'!$P$4:$Q$14,2,FALSE)</f>
        <v>#N/A</v>
      </c>
      <c r="X119" s="230"/>
      <c r="Y119" s="225"/>
    </row>
    <row r="120" spans="1:25" ht="19.5" customHeight="1" thickTop="1" thickBot="1" x14ac:dyDescent="0.3">
      <c r="A120" s="247"/>
      <c r="B120" s="225"/>
      <c r="C120" s="43"/>
      <c r="D120" s="43"/>
      <c r="E120" s="43"/>
      <c r="F120" s="143"/>
      <c r="G120" s="43"/>
      <c r="H120" s="43"/>
      <c r="I120" s="43"/>
      <c r="J120" s="212"/>
      <c r="K120" s="212"/>
      <c r="L120" s="44" t="s">
        <v>446</v>
      </c>
      <c r="M120" s="44"/>
      <c r="N120" s="233">
        <f>N119+IF(AND(L120="Pago",OR(E120='PC Receitas'!$P$4,E120='PC Receitas'!$P$5,E120='PC Receitas'!$P$6)),K120,IF(AND(L120="Pago",OR(E120='PC Receitas'!$P$7,E120='PC Receitas'!$P$8,E120='PC Receitas'!$P$9,E120='PC Receitas'!$P$10,E120='PC Receitas'!$P$11,E120='PC Receitas'!$P$12,E120='PC Receitas'!$P$13,E120='PC Receitas'!$P$14)),-K120,0))</f>
        <v>-49210.899999999972</v>
      </c>
      <c r="O120" s="225"/>
      <c r="P120" s="225"/>
      <c r="Q120" s="225"/>
      <c r="R120" s="225"/>
      <c r="S120" s="235" t="e">
        <f t="shared" si="4"/>
        <v>#N/A</v>
      </c>
      <c r="T120" s="229" t="e">
        <f t="shared" si="5"/>
        <v>#N/A</v>
      </c>
      <c r="U120" s="229" t="e">
        <f t="shared" si="6"/>
        <v>#N/A</v>
      </c>
      <c r="V120" s="229" t="e">
        <f t="shared" si="7"/>
        <v>#N/A</v>
      </c>
      <c r="W120" s="113" t="e">
        <f>VLOOKUP(E120,'PC Receitas'!$P$4:$Q$14,2,FALSE)</f>
        <v>#N/A</v>
      </c>
      <c r="X120" s="230"/>
      <c r="Y120" s="225"/>
    </row>
    <row r="121" spans="1:25" ht="19.5" customHeight="1" thickTop="1" thickBot="1" x14ac:dyDescent="0.3">
      <c r="A121" s="247"/>
      <c r="B121" s="225"/>
      <c r="C121" s="43"/>
      <c r="D121" s="43"/>
      <c r="E121" s="43"/>
      <c r="F121" s="143"/>
      <c r="G121" s="43"/>
      <c r="H121" s="43"/>
      <c r="I121" s="43"/>
      <c r="J121" s="212"/>
      <c r="K121" s="212"/>
      <c r="L121" s="44" t="s">
        <v>446</v>
      </c>
      <c r="M121" s="44"/>
      <c r="N121" s="233">
        <f>N120+IF(AND(L121="Pago",OR(E121='PC Receitas'!$P$4,E121='PC Receitas'!$P$5,E121='PC Receitas'!$P$6)),K121,IF(AND(L121="Pago",OR(E121='PC Receitas'!$P$7,E121='PC Receitas'!$P$8,E121='PC Receitas'!$P$9,E121='PC Receitas'!$P$10,E121='PC Receitas'!$P$11,E121='PC Receitas'!$P$12,E121='PC Receitas'!$P$13,E121='PC Receitas'!$P$14)),-K121,0))</f>
        <v>-49210.899999999972</v>
      </c>
      <c r="O121" s="225"/>
      <c r="P121" s="225"/>
      <c r="Q121" s="225"/>
      <c r="R121" s="225"/>
      <c r="S121" s="235" t="e">
        <f t="shared" si="4"/>
        <v>#N/A</v>
      </c>
      <c r="T121" s="229" t="e">
        <f t="shared" si="5"/>
        <v>#N/A</v>
      </c>
      <c r="U121" s="229" t="e">
        <f t="shared" si="6"/>
        <v>#N/A</v>
      </c>
      <c r="V121" s="229" t="e">
        <f t="shared" si="7"/>
        <v>#N/A</v>
      </c>
      <c r="W121" s="113" t="e">
        <f>VLOOKUP(E121,'PC Receitas'!$P$4:$Q$14,2,FALSE)</f>
        <v>#N/A</v>
      </c>
      <c r="X121" s="230"/>
      <c r="Y121" s="225"/>
    </row>
    <row r="122" spans="1:25" ht="19.5" customHeight="1" thickTop="1" thickBot="1" x14ac:dyDescent="0.3">
      <c r="A122" s="247"/>
      <c r="B122" s="225"/>
      <c r="C122" s="43"/>
      <c r="D122" s="43"/>
      <c r="E122" s="43"/>
      <c r="F122" s="143"/>
      <c r="G122" s="43"/>
      <c r="H122" s="43"/>
      <c r="I122" s="43"/>
      <c r="J122" s="212"/>
      <c r="K122" s="212"/>
      <c r="L122" s="44" t="s">
        <v>446</v>
      </c>
      <c r="M122" s="44"/>
      <c r="N122" s="233">
        <f>N121+IF(AND(L122="Pago",OR(E122='PC Receitas'!$P$4,E122='PC Receitas'!$P$5,E122='PC Receitas'!$P$6)),K122,IF(AND(L122="Pago",OR(E122='PC Receitas'!$P$7,E122='PC Receitas'!$P$8,E122='PC Receitas'!$P$9,E122='PC Receitas'!$P$10,E122='PC Receitas'!$P$11,E122='PC Receitas'!$P$12,E122='PC Receitas'!$P$13,E122='PC Receitas'!$P$14)),-K122,0))</f>
        <v>-49210.899999999972</v>
      </c>
      <c r="O122" s="225"/>
      <c r="P122" s="225"/>
      <c r="Q122" s="225"/>
      <c r="R122" s="225"/>
      <c r="S122" s="235" t="e">
        <f t="shared" si="4"/>
        <v>#N/A</v>
      </c>
      <c r="T122" s="229" t="e">
        <f t="shared" si="5"/>
        <v>#N/A</v>
      </c>
      <c r="U122" s="229" t="e">
        <f t="shared" si="6"/>
        <v>#N/A</v>
      </c>
      <c r="V122" s="229" t="e">
        <f t="shared" si="7"/>
        <v>#N/A</v>
      </c>
      <c r="W122" s="113" t="e">
        <f>VLOOKUP(E122,'PC Receitas'!$P$4:$Q$14,2,FALSE)</f>
        <v>#N/A</v>
      </c>
      <c r="X122" s="230"/>
      <c r="Y122" s="225"/>
    </row>
    <row r="123" spans="1:25" ht="19.5" customHeight="1" thickTop="1" thickBot="1" x14ac:dyDescent="0.3">
      <c r="A123" s="247"/>
      <c r="B123" s="225"/>
      <c r="C123" s="43"/>
      <c r="D123" s="43"/>
      <c r="E123" s="43"/>
      <c r="F123" s="143"/>
      <c r="G123" s="43"/>
      <c r="H123" s="43"/>
      <c r="I123" s="43"/>
      <c r="J123" s="212"/>
      <c r="K123" s="212"/>
      <c r="L123" s="44" t="s">
        <v>446</v>
      </c>
      <c r="M123" s="44"/>
      <c r="N123" s="233">
        <f>N122+IF(AND(L123="Pago",OR(E123='PC Receitas'!$P$4,E123='PC Receitas'!$P$5,E123='PC Receitas'!$P$6)),K123,IF(AND(L123="Pago",OR(E123='PC Receitas'!$P$7,E123='PC Receitas'!$P$8,E123='PC Receitas'!$P$9,E123='PC Receitas'!$P$10,E123='PC Receitas'!$P$11,E123='PC Receitas'!$P$12,E123='PC Receitas'!$P$13,E123='PC Receitas'!$P$14)),-K123,0))</f>
        <v>-49210.899999999972</v>
      </c>
      <c r="O123" s="225"/>
      <c r="P123" s="225"/>
      <c r="Q123" s="225"/>
      <c r="R123" s="225"/>
      <c r="S123" s="235" t="e">
        <f t="shared" si="4"/>
        <v>#N/A</v>
      </c>
      <c r="T123" s="229" t="e">
        <f t="shared" si="5"/>
        <v>#N/A</v>
      </c>
      <c r="U123" s="229" t="e">
        <f t="shared" si="6"/>
        <v>#N/A</v>
      </c>
      <c r="V123" s="229" t="e">
        <f t="shared" si="7"/>
        <v>#N/A</v>
      </c>
      <c r="W123" s="113" t="e">
        <f>VLOOKUP(E123,'PC Receitas'!$P$4:$Q$14,2,FALSE)</f>
        <v>#N/A</v>
      </c>
      <c r="X123" s="230"/>
      <c r="Y123" s="225"/>
    </row>
    <row r="124" spans="1:25" ht="19.5" customHeight="1" thickTop="1" thickBot="1" x14ac:dyDescent="0.3">
      <c r="A124" s="247"/>
      <c r="B124" s="225"/>
      <c r="C124" s="43"/>
      <c r="D124" s="43"/>
      <c r="E124" s="43"/>
      <c r="F124" s="143"/>
      <c r="G124" s="43"/>
      <c r="H124" s="43"/>
      <c r="I124" s="43"/>
      <c r="J124" s="212"/>
      <c r="K124" s="212"/>
      <c r="L124" s="44" t="s">
        <v>446</v>
      </c>
      <c r="M124" s="44"/>
      <c r="N124" s="233">
        <f>N123+IF(AND(L124="Pago",OR(E124='PC Receitas'!$P$4,E124='PC Receitas'!$P$5,E124='PC Receitas'!$P$6)),K124,IF(AND(L124="Pago",OR(E124='PC Receitas'!$P$7,E124='PC Receitas'!$P$8,E124='PC Receitas'!$P$9,E124='PC Receitas'!$P$10,E124='PC Receitas'!$P$11,E124='PC Receitas'!$P$12,E124='PC Receitas'!$P$13,E124='PC Receitas'!$P$14)),-K124,0))</f>
        <v>-49210.899999999972</v>
      </c>
      <c r="O124" s="225"/>
      <c r="P124" s="225"/>
      <c r="Q124" s="225"/>
      <c r="R124" s="225"/>
      <c r="S124" s="235" t="e">
        <f t="shared" si="4"/>
        <v>#N/A</v>
      </c>
      <c r="T124" s="229" t="e">
        <f t="shared" si="5"/>
        <v>#N/A</v>
      </c>
      <c r="U124" s="229" t="e">
        <f t="shared" si="6"/>
        <v>#N/A</v>
      </c>
      <c r="V124" s="229" t="e">
        <f t="shared" si="7"/>
        <v>#N/A</v>
      </c>
      <c r="W124" s="113" t="e">
        <f>VLOOKUP(E124,'PC Receitas'!$P$4:$Q$14,2,FALSE)</f>
        <v>#N/A</v>
      </c>
      <c r="X124" s="230"/>
      <c r="Y124" s="225"/>
    </row>
    <row r="125" spans="1:25" ht="19.5" customHeight="1" thickTop="1" thickBot="1" x14ac:dyDescent="0.3">
      <c r="A125" s="247"/>
      <c r="B125" s="225"/>
      <c r="C125" s="43"/>
      <c r="D125" s="43"/>
      <c r="E125" s="43"/>
      <c r="F125" s="143"/>
      <c r="G125" s="43"/>
      <c r="H125" s="43"/>
      <c r="I125" s="43"/>
      <c r="J125" s="212"/>
      <c r="K125" s="212"/>
      <c r="L125" s="44" t="s">
        <v>446</v>
      </c>
      <c r="M125" s="44"/>
      <c r="N125" s="233">
        <f>N124+IF(AND(L125="Pago",OR(E125='PC Receitas'!$P$4,E125='PC Receitas'!$P$5,E125='PC Receitas'!$P$6)),K125,IF(AND(L125="Pago",OR(E125='PC Receitas'!$P$7,E125='PC Receitas'!$P$8,E125='PC Receitas'!$P$9,E125='PC Receitas'!$P$10,E125='PC Receitas'!$P$11,E125='PC Receitas'!$P$12,E125='PC Receitas'!$P$13,E125='PC Receitas'!$P$14)),-K125,0))</f>
        <v>-49210.899999999972</v>
      </c>
      <c r="O125" s="225"/>
      <c r="P125" s="225"/>
      <c r="Q125" s="225"/>
      <c r="R125" s="225"/>
      <c r="S125" s="235" t="e">
        <f t="shared" si="4"/>
        <v>#N/A</v>
      </c>
      <c r="T125" s="229" t="e">
        <f t="shared" si="5"/>
        <v>#N/A</v>
      </c>
      <c r="U125" s="229" t="e">
        <f t="shared" si="6"/>
        <v>#N/A</v>
      </c>
      <c r="V125" s="229" t="e">
        <f t="shared" si="7"/>
        <v>#N/A</v>
      </c>
      <c r="W125" s="113" t="e">
        <f>VLOOKUP(E125,'PC Receitas'!$P$4:$Q$14,2,FALSE)</f>
        <v>#N/A</v>
      </c>
      <c r="X125" s="230"/>
      <c r="Y125" s="225"/>
    </row>
    <row r="126" spans="1:25" ht="19.5" customHeight="1" thickTop="1" thickBot="1" x14ac:dyDescent="0.3">
      <c r="A126" s="247"/>
      <c r="B126" s="225"/>
      <c r="C126" s="43"/>
      <c r="D126" s="43"/>
      <c r="E126" s="43"/>
      <c r="F126" s="143"/>
      <c r="G126" s="43"/>
      <c r="H126" s="43"/>
      <c r="I126" s="43"/>
      <c r="J126" s="212"/>
      <c r="K126" s="212"/>
      <c r="L126" s="44" t="s">
        <v>446</v>
      </c>
      <c r="M126" s="44"/>
      <c r="N126" s="233">
        <f>N125+IF(AND(L126="Pago",OR(E126='PC Receitas'!$P$4,E126='PC Receitas'!$P$5,E126='PC Receitas'!$P$6)),K126,IF(AND(L126="Pago",OR(E126='PC Receitas'!$P$7,E126='PC Receitas'!$P$8,E126='PC Receitas'!$P$9,E126='PC Receitas'!$P$10,E126='PC Receitas'!$P$11,E126='PC Receitas'!$P$12,E126='PC Receitas'!$P$13,E126='PC Receitas'!$P$14)),-K126,0))</f>
        <v>-49210.899999999972</v>
      </c>
      <c r="O126" s="225"/>
      <c r="P126" s="225"/>
      <c r="Q126" s="225"/>
      <c r="R126" s="225"/>
      <c r="S126" s="235" t="e">
        <f t="shared" si="4"/>
        <v>#N/A</v>
      </c>
      <c r="T126" s="229" t="e">
        <f t="shared" si="5"/>
        <v>#N/A</v>
      </c>
      <c r="U126" s="229" t="e">
        <f t="shared" si="6"/>
        <v>#N/A</v>
      </c>
      <c r="V126" s="229" t="e">
        <f t="shared" si="7"/>
        <v>#N/A</v>
      </c>
      <c r="W126" s="113" t="e">
        <f>VLOOKUP(E126,'PC Receitas'!$P$4:$Q$14,2,FALSE)</f>
        <v>#N/A</v>
      </c>
      <c r="X126" s="230"/>
      <c r="Y126" s="225"/>
    </row>
    <row r="127" spans="1:25" ht="19.5" customHeight="1" thickTop="1" thickBot="1" x14ac:dyDescent="0.3">
      <c r="A127" s="247"/>
      <c r="B127" s="225"/>
      <c r="C127" s="43"/>
      <c r="D127" s="43"/>
      <c r="E127" s="43"/>
      <c r="F127" s="143"/>
      <c r="G127" s="43"/>
      <c r="H127" s="43"/>
      <c r="I127" s="43"/>
      <c r="J127" s="212"/>
      <c r="K127" s="212"/>
      <c r="L127" s="44" t="s">
        <v>446</v>
      </c>
      <c r="M127" s="44"/>
      <c r="N127" s="233">
        <f>N126+IF(AND(L127="Pago",OR(E127='PC Receitas'!$P$4,E127='PC Receitas'!$P$5,E127='PC Receitas'!$P$6)),K127,IF(AND(L127="Pago",OR(E127='PC Receitas'!$P$7,E127='PC Receitas'!$P$8,E127='PC Receitas'!$P$9,E127='PC Receitas'!$P$10,E127='PC Receitas'!$P$11,E127='PC Receitas'!$P$12,E127='PC Receitas'!$P$13,E127='PC Receitas'!$P$14)),-K127,0))</f>
        <v>-49210.899999999972</v>
      </c>
      <c r="O127" s="225"/>
      <c r="P127" s="225"/>
      <c r="Q127" s="225"/>
      <c r="R127" s="225"/>
      <c r="S127" s="235" t="e">
        <f t="shared" si="4"/>
        <v>#N/A</v>
      </c>
      <c r="T127" s="229" t="e">
        <f t="shared" si="5"/>
        <v>#N/A</v>
      </c>
      <c r="U127" s="229" t="e">
        <f t="shared" si="6"/>
        <v>#N/A</v>
      </c>
      <c r="V127" s="229" t="e">
        <f t="shared" si="7"/>
        <v>#N/A</v>
      </c>
      <c r="W127" s="113" t="e">
        <f>VLOOKUP(E127,'PC Receitas'!$P$4:$Q$14,2,FALSE)</f>
        <v>#N/A</v>
      </c>
      <c r="X127" s="230"/>
      <c r="Y127" s="225"/>
    </row>
    <row r="128" spans="1:25" ht="19.5" customHeight="1" thickTop="1" thickBot="1" x14ac:dyDescent="0.3">
      <c r="A128" s="247"/>
      <c r="B128" s="225"/>
      <c r="C128" s="43"/>
      <c r="D128" s="43"/>
      <c r="E128" s="43"/>
      <c r="F128" s="143"/>
      <c r="G128" s="43"/>
      <c r="H128" s="43"/>
      <c r="I128" s="43"/>
      <c r="J128" s="212"/>
      <c r="K128" s="212"/>
      <c r="L128" s="44" t="s">
        <v>446</v>
      </c>
      <c r="M128" s="44"/>
      <c r="N128" s="233">
        <f>N127+IF(AND(L128="Pago",OR(E128='PC Receitas'!$P$4,E128='PC Receitas'!$P$5,E128='PC Receitas'!$P$6)),K128,IF(AND(L128="Pago",OR(E128='PC Receitas'!$P$7,E128='PC Receitas'!$P$8,E128='PC Receitas'!$P$9,E128='PC Receitas'!$P$10,E128='PC Receitas'!$P$11,E128='PC Receitas'!$P$12,E128='PC Receitas'!$P$13,E128='PC Receitas'!$P$14)),-K128,0))</f>
        <v>-49210.899999999972</v>
      </c>
      <c r="O128" s="225"/>
      <c r="P128" s="225"/>
      <c r="Q128" s="225"/>
      <c r="R128" s="225"/>
      <c r="S128" s="235" t="e">
        <f t="shared" si="4"/>
        <v>#N/A</v>
      </c>
      <c r="T128" s="229" t="e">
        <f t="shared" si="5"/>
        <v>#N/A</v>
      </c>
      <c r="U128" s="229" t="e">
        <f t="shared" si="6"/>
        <v>#N/A</v>
      </c>
      <c r="V128" s="229" t="e">
        <f t="shared" si="7"/>
        <v>#N/A</v>
      </c>
      <c r="W128" s="113" t="e">
        <f>VLOOKUP(E128,'PC Receitas'!$P$4:$Q$14,2,FALSE)</f>
        <v>#N/A</v>
      </c>
      <c r="X128" s="230"/>
      <c r="Y128" s="225"/>
    </row>
    <row r="129" spans="1:25" ht="19.5" customHeight="1" thickTop="1" thickBot="1" x14ac:dyDescent="0.3">
      <c r="A129" s="247"/>
      <c r="B129" s="225"/>
      <c r="C129" s="43"/>
      <c r="D129" s="43"/>
      <c r="E129" s="43"/>
      <c r="F129" s="143"/>
      <c r="G129" s="43"/>
      <c r="H129" s="43"/>
      <c r="I129" s="43"/>
      <c r="J129" s="212"/>
      <c r="K129" s="212"/>
      <c r="L129" s="44" t="s">
        <v>446</v>
      </c>
      <c r="M129" s="44"/>
      <c r="N129" s="233">
        <f>N128+IF(AND(L129="Pago",OR(E129='PC Receitas'!$P$4,E129='PC Receitas'!$P$5,E129='PC Receitas'!$P$6)),K129,IF(AND(L129="Pago",OR(E129='PC Receitas'!$P$7,E129='PC Receitas'!$P$8,E129='PC Receitas'!$P$9,E129='PC Receitas'!$P$10,E129='PC Receitas'!$P$11,E129='PC Receitas'!$P$12,E129='PC Receitas'!$P$13,E129='PC Receitas'!$P$14)),-K129,0))</f>
        <v>-49210.899999999972</v>
      </c>
      <c r="O129" s="225"/>
      <c r="P129" s="225"/>
      <c r="Q129" s="225"/>
      <c r="R129" s="225"/>
      <c r="S129" s="235" t="e">
        <f t="shared" si="4"/>
        <v>#N/A</v>
      </c>
      <c r="T129" s="229" t="e">
        <f t="shared" si="5"/>
        <v>#N/A</v>
      </c>
      <c r="U129" s="229" t="e">
        <f t="shared" si="6"/>
        <v>#N/A</v>
      </c>
      <c r="V129" s="229" t="e">
        <f t="shared" si="7"/>
        <v>#N/A</v>
      </c>
      <c r="W129" s="113" t="e">
        <f>VLOOKUP(E129,'PC Receitas'!$P$4:$Q$14,2,FALSE)</f>
        <v>#N/A</v>
      </c>
      <c r="X129" s="230"/>
      <c r="Y129" s="225"/>
    </row>
    <row r="130" spans="1:25" ht="19.5" customHeight="1" thickTop="1" thickBot="1" x14ac:dyDescent="0.3">
      <c r="A130" s="247"/>
      <c r="B130" s="225"/>
      <c r="C130" s="43"/>
      <c r="D130" s="43"/>
      <c r="E130" s="43"/>
      <c r="F130" s="143"/>
      <c r="G130" s="43"/>
      <c r="H130" s="43"/>
      <c r="I130" s="43"/>
      <c r="J130" s="212"/>
      <c r="K130" s="212"/>
      <c r="L130" s="44" t="s">
        <v>446</v>
      </c>
      <c r="M130" s="44"/>
      <c r="N130" s="233">
        <f>N129+IF(AND(L130="Pago",OR(E130='PC Receitas'!$P$4,E130='PC Receitas'!$P$5,E130='PC Receitas'!$P$6)),K130,IF(AND(L130="Pago",OR(E130='PC Receitas'!$P$7,E130='PC Receitas'!$P$8,E130='PC Receitas'!$P$9,E130='PC Receitas'!$P$10,E130='PC Receitas'!$P$11,E130='PC Receitas'!$P$12,E130='PC Receitas'!$P$13,E130='PC Receitas'!$P$14)),-K130,0))</f>
        <v>-49210.899999999972</v>
      </c>
      <c r="O130" s="225"/>
      <c r="P130" s="225"/>
      <c r="Q130" s="225"/>
      <c r="R130" s="225"/>
      <c r="S130" s="235" t="e">
        <f t="shared" si="4"/>
        <v>#N/A</v>
      </c>
      <c r="T130" s="229" t="e">
        <f t="shared" si="5"/>
        <v>#N/A</v>
      </c>
      <c r="U130" s="229" t="e">
        <f t="shared" si="6"/>
        <v>#N/A</v>
      </c>
      <c r="V130" s="229" t="e">
        <f t="shared" si="7"/>
        <v>#N/A</v>
      </c>
      <c r="W130" s="113" t="e">
        <f>VLOOKUP(E130,'PC Receitas'!$P$4:$Q$14,2,FALSE)</f>
        <v>#N/A</v>
      </c>
      <c r="X130" s="230"/>
      <c r="Y130" s="225"/>
    </row>
    <row r="131" spans="1:25" ht="19.5" customHeight="1" thickTop="1" thickBot="1" x14ac:dyDescent="0.3">
      <c r="A131" s="247"/>
      <c r="B131" s="225"/>
      <c r="C131" s="43"/>
      <c r="D131" s="43"/>
      <c r="E131" s="43"/>
      <c r="F131" s="143"/>
      <c r="G131" s="43"/>
      <c r="H131" s="43"/>
      <c r="I131" s="43"/>
      <c r="J131" s="212"/>
      <c r="K131" s="212"/>
      <c r="L131" s="44" t="s">
        <v>446</v>
      </c>
      <c r="M131" s="44"/>
      <c r="N131" s="233">
        <f>N130+IF(AND(L131="Pago",OR(E131='PC Receitas'!$P$4,E131='PC Receitas'!$P$5,E131='PC Receitas'!$P$6)),K131,IF(AND(L131="Pago",OR(E131='PC Receitas'!$P$7,E131='PC Receitas'!$P$8,E131='PC Receitas'!$P$9,E131='PC Receitas'!$P$10,E131='PC Receitas'!$P$11,E131='PC Receitas'!$P$12,E131='PC Receitas'!$P$13,E131='PC Receitas'!$P$14)),-K131,0))</f>
        <v>-49210.899999999972</v>
      </c>
      <c r="O131" s="225"/>
      <c r="P131" s="225"/>
      <c r="Q131" s="225"/>
      <c r="R131" s="225"/>
      <c r="S131" s="235" t="e">
        <f t="shared" si="4"/>
        <v>#N/A</v>
      </c>
      <c r="T131" s="229" t="e">
        <f t="shared" si="5"/>
        <v>#N/A</v>
      </c>
      <c r="U131" s="229" t="e">
        <f t="shared" si="6"/>
        <v>#N/A</v>
      </c>
      <c r="V131" s="229" t="e">
        <f t="shared" si="7"/>
        <v>#N/A</v>
      </c>
      <c r="W131" s="113" t="e">
        <f>VLOOKUP(E131,'PC Receitas'!$P$4:$Q$14,2,FALSE)</f>
        <v>#N/A</v>
      </c>
      <c r="X131" s="230"/>
      <c r="Y131" s="225"/>
    </row>
    <row r="132" spans="1:25" ht="19.5" customHeight="1" thickTop="1" thickBot="1" x14ac:dyDescent="0.3">
      <c r="A132" s="247"/>
      <c r="B132" s="225"/>
      <c r="C132" s="43"/>
      <c r="D132" s="43"/>
      <c r="E132" s="43"/>
      <c r="F132" s="143"/>
      <c r="G132" s="43"/>
      <c r="H132" s="43"/>
      <c r="I132" s="43"/>
      <c r="J132" s="212"/>
      <c r="K132" s="212"/>
      <c r="L132" s="44" t="s">
        <v>446</v>
      </c>
      <c r="M132" s="44"/>
      <c r="N132" s="233">
        <f>N131+IF(AND(L132="Pago",OR(E132='PC Receitas'!$P$4,E132='PC Receitas'!$P$5,E132='PC Receitas'!$P$6)),K132,IF(AND(L132="Pago",OR(E132='PC Receitas'!$P$7,E132='PC Receitas'!$P$8,E132='PC Receitas'!$P$9,E132='PC Receitas'!$P$10,E132='PC Receitas'!$P$11,E132='PC Receitas'!$P$12,E132='PC Receitas'!$P$13,E132='PC Receitas'!$P$14)),-K132,0))</f>
        <v>-49210.899999999972</v>
      </c>
      <c r="O132" s="225"/>
      <c r="P132" s="225"/>
      <c r="Q132" s="225"/>
      <c r="R132" s="225"/>
      <c r="S132" s="235" t="e">
        <f t="shared" si="4"/>
        <v>#N/A</v>
      </c>
      <c r="T132" s="229" t="e">
        <f t="shared" si="5"/>
        <v>#N/A</v>
      </c>
      <c r="U132" s="229" t="e">
        <f t="shared" si="6"/>
        <v>#N/A</v>
      </c>
      <c r="V132" s="229" t="e">
        <f t="shared" si="7"/>
        <v>#N/A</v>
      </c>
      <c r="W132" s="113" t="e">
        <f>VLOOKUP(E132,'PC Receitas'!$P$4:$Q$14,2,FALSE)</f>
        <v>#N/A</v>
      </c>
      <c r="X132" s="230"/>
      <c r="Y132" s="225"/>
    </row>
    <row r="133" spans="1:25" ht="19.5" customHeight="1" thickTop="1" thickBot="1" x14ac:dyDescent="0.3">
      <c r="A133" s="247"/>
      <c r="B133" s="225"/>
      <c r="C133" s="43"/>
      <c r="D133" s="43"/>
      <c r="E133" s="43"/>
      <c r="F133" s="143"/>
      <c r="G133" s="43"/>
      <c r="H133" s="43"/>
      <c r="I133" s="43"/>
      <c r="J133" s="212"/>
      <c r="K133" s="212"/>
      <c r="L133" s="44" t="s">
        <v>446</v>
      </c>
      <c r="M133" s="44"/>
      <c r="N133" s="233">
        <f>N132+IF(AND(L133="Pago",OR(E133='PC Receitas'!$P$4,E133='PC Receitas'!$P$5,E133='PC Receitas'!$P$6)),K133,IF(AND(L133="Pago",OR(E133='PC Receitas'!$P$7,E133='PC Receitas'!$P$8,E133='PC Receitas'!$P$9,E133='PC Receitas'!$P$10,E133='PC Receitas'!$P$11,E133='PC Receitas'!$P$12,E133='PC Receitas'!$P$13,E133='PC Receitas'!$P$14)),-K133,0))</f>
        <v>-49210.899999999972</v>
      </c>
      <c r="O133" s="225"/>
      <c r="P133" s="225"/>
      <c r="Q133" s="225"/>
      <c r="R133" s="225"/>
      <c r="S133" s="235" t="e">
        <f t="shared" si="4"/>
        <v>#N/A</v>
      </c>
      <c r="T133" s="229" t="e">
        <f t="shared" si="5"/>
        <v>#N/A</v>
      </c>
      <c r="U133" s="229" t="e">
        <f t="shared" si="6"/>
        <v>#N/A</v>
      </c>
      <c r="V133" s="229" t="e">
        <f t="shared" si="7"/>
        <v>#N/A</v>
      </c>
      <c r="W133" s="113" t="e">
        <f>VLOOKUP(E133,'PC Receitas'!$P$4:$Q$14,2,FALSE)</f>
        <v>#N/A</v>
      </c>
      <c r="X133" s="230"/>
      <c r="Y133" s="225"/>
    </row>
    <row r="134" spans="1:25" ht="19.5" customHeight="1" thickTop="1" thickBot="1" x14ac:dyDescent="0.3">
      <c r="A134" s="247"/>
      <c r="B134" s="225"/>
      <c r="C134" s="43"/>
      <c r="D134" s="43"/>
      <c r="E134" s="43"/>
      <c r="F134" s="143"/>
      <c r="G134" s="43"/>
      <c r="H134" s="43"/>
      <c r="I134" s="43"/>
      <c r="J134" s="212"/>
      <c r="K134" s="212"/>
      <c r="L134" s="44" t="s">
        <v>446</v>
      </c>
      <c r="M134" s="44"/>
      <c r="N134" s="233">
        <f>N133+IF(AND(L134="Pago",OR(E134='PC Receitas'!$P$4,E134='PC Receitas'!$P$5,E134='PC Receitas'!$P$6)),K134,IF(AND(L134="Pago",OR(E134='PC Receitas'!$P$7,E134='PC Receitas'!$P$8,E134='PC Receitas'!$P$9,E134='PC Receitas'!$P$10,E134='PC Receitas'!$P$11,E134='PC Receitas'!$P$12,E134='PC Receitas'!$P$13,E134='PC Receitas'!$P$14)),-K134,0))</f>
        <v>-49210.899999999972</v>
      </c>
      <c r="O134" s="225"/>
      <c r="P134" s="225"/>
      <c r="Q134" s="225"/>
      <c r="R134" s="225"/>
      <c r="S134" s="235" t="e">
        <f t="shared" ref="S134:S197" si="8">IF(W134="Despesas_com_RH","Despesa",IF(W134="Despesas_Operacionais","Despesa",IF(W134="Despesas_com_Marketing","Despesa",IF(W134="Impostos","Despesa",IF(W134="Investimentos","Despesa","")))))</f>
        <v>#N/A</v>
      </c>
      <c r="T134" s="229" t="e">
        <f t="shared" ref="T134:T197" si="9">IF(W134="Despesas_com_Produtos","Despesa",IF(W134="Despesas_com_Serviços","Despesa",IF(W134="Despesas_Não_Operacionais","Despesa","")))</f>
        <v>#N/A</v>
      </c>
      <c r="U134" s="229" t="e">
        <f t="shared" ref="U134:U197" si="10">IF(W134="Receitas_com_Produtos","Receita",IF(W134="Receitas_com_Serviços","Receita",IF(W134="Receitas_Não_Operacionais","Receita","")))</f>
        <v>#N/A</v>
      </c>
      <c r="V134" s="229" t="e">
        <f t="shared" ref="V134:V197" si="11">IF(S134&lt;&gt;"",S134,IF(T134&lt;&gt;"",T134,IF(U134&lt;&gt;"",U134,"")))</f>
        <v>#N/A</v>
      </c>
      <c r="W134" s="113" t="e">
        <f>VLOOKUP(E134,'PC Receitas'!$P$4:$Q$14,2,FALSE)</f>
        <v>#N/A</v>
      </c>
      <c r="X134" s="230"/>
      <c r="Y134" s="225"/>
    </row>
    <row r="135" spans="1:25" ht="19.5" customHeight="1" thickTop="1" thickBot="1" x14ac:dyDescent="0.3">
      <c r="A135" s="247"/>
      <c r="B135" s="225"/>
      <c r="C135" s="43"/>
      <c r="D135" s="43"/>
      <c r="E135" s="43"/>
      <c r="F135" s="143"/>
      <c r="G135" s="43"/>
      <c r="H135" s="43"/>
      <c r="I135" s="43"/>
      <c r="J135" s="212"/>
      <c r="K135" s="212"/>
      <c r="L135" s="44" t="s">
        <v>446</v>
      </c>
      <c r="M135" s="44"/>
      <c r="N135" s="233">
        <f>N134+IF(AND(L135="Pago",OR(E135='PC Receitas'!$P$4,E135='PC Receitas'!$P$5,E135='PC Receitas'!$P$6)),K135,IF(AND(L135="Pago",OR(E135='PC Receitas'!$P$7,E135='PC Receitas'!$P$8,E135='PC Receitas'!$P$9,E135='PC Receitas'!$P$10,E135='PC Receitas'!$P$11,E135='PC Receitas'!$P$12,E135='PC Receitas'!$P$13,E135='PC Receitas'!$P$14)),-K135,0))</f>
        <v>-49210.899999999972</v>
      </c>
      <c r="O135" s="225"/>
      <c r="P135" s="225"/>
      <c r="Q135" s="225"/>
      <c r="R135" s="225"/>
      <c r="S135" s="235" t="e">
        <f t="shared" si="8"/>
        <v>#N/A</v>
      </c>
      <c r="T135" s="229" t="e">
        <f t="shared" si="9"/>
        <v>#N/A</v>
      </c>
      <c r="U135" s="229" t="e">
        <f t="shared" si="10"/>
        <v>#N/A</v>
      </c>
      <c r="V135" s="229" t="e">
        <f t="shared" si="11"/>
        <v>#N/A</v>
      </c>
      <c r="W135" s="113" t="e">
        <f>VLOOKUP(E135,'PC Receitas'!$P$4:$Q$14,2,FALSE)</f>
        <v>#N/A</v>
      </c>
      <c r="X135" s="230"/>
      <c r="Y135" s="225"/>
    </row>
    <row r="136" spans="1:25" ht="19.5" customHeight="1" thickTop="1" thickBot="1" x14ac:dyDescent="0.3">
      <c r="A136" s="247"/>
      <c r="B136" s="225"/>
      <c r="C136" s="43"/>
      <c r="D136" s="43"/>
      <c r="E136" s="43"/>
      <c r="F136" s="143"/>
      <c r="G136" s="43"/>
      <c r="H136" s="43"/>
      <c r="I136" s="43"/>
      <c r="J136" s="212"/>
      <c r="K136" s="212"/>
      <c r="L136" s="44" t="s">
        <v>446</v>
      </c>
      <c r="M136" s="44"/>
      <c r="N136" s="233">
        <f>N135+IF(AND(L136="Pago",OR(E136='PC Receitas'!$P$4,E136='PC Receitas'!$P$5,E136='PC Receitas'!$P$6)),K136,IF(AND(L136="Pago",OR(E136='PC Receitas'!$P$7,E136='PC Receitas'!$P$8,E136='PC Receitas'!$P$9,E136='PC Receitas'!$P$10,E136='PC Receitas'!$P$11,E136='PC Receitas'!$P$12,E136='PC Receitas'!$P$13,E136='PC Receitas'!$P$14)),-K136,0))</f>
        <v>-49210.899999999972</v>
      </c>
      <c r="O136" s="225"/>
      <c r="P136" s="225"/>
      <c r="Q136" s="225"/>
      <c r="R136" s="225"/>
      <c r="S136" s="235" t="e">
        <f t="shared" si="8"/>
        <v>#N/A</v>
      </c>
      <c r="T136" s="229" t="e">
        <f t="shared" si="9"/>
        <v>#N/A</v>
      </c>
      <c r="U136" s="229" t="e">
        <f t="shared" si="10"/>
        <v>#N/A</v>
      </c>
      <c r="V136" s="229" t="e">
        <f t="shared" si="11"/>
        <v>#N/A</v>
      </c>
      <c r="W136" s="113" t="e">
        <f>VLOOKUP(E136,'PC Receitas'!$P$4:$Q$14,2,FALSE)</f>
        <v>#N/A</v>
      </c>
      <c r="X136" s="230"/>
      <c r="Y136" s="225"/>
    </row>
    <row r="137" spans="1:25" ht="19.5" customHeight="1" thickTop="1" thickBot="1" x14ac:dyDescent="0.3">
      <c r="A137" s="247"/>
      <c r="B137" s="225"/>
      <c r="C137" s="43"/>
      <c r="D137" s="43"/>
      <c r="E137" s="43"/>
      <c r="F137" s="143"/>
      <c r="G137" s="43"/>
      <c r="H137" s="43"/>
      <c r="I137" s="43"/>
      <c r="J137" s="212"/>
      <c r="K137" s="212"/>
      <c r="L137" s="44" t="s">
        <v>446</v>
      </c>
      <c r="M137" s="44"/>
      <c r="N137" s="233">
        <f>N136+IF(AND(L137="Pago",OR(E137='PC Receitas'!$P$4,E137='PC Receitas'!$P$5,E137='PC Receitas'!$P$6)),K137,IF(AND(L137="Pago",OR(E137='PC Receitas'!$P$7,E137='PC Receitas'!$P$8,E137='PC Receitas'!$P$9,E137='PC Receitas'!$P$10,E137='PC Receitas'!$P$11,E137='PC Receitas'!$P$12,E137='PC Receitas'!$P$13,E137='PC Receitas'!$P$14)),-K137,0))</f>
        <v>-49210.899999999972</v>
      </c>
      <c r="O137" s="225"/>
      <c r="P137" s="225"/>
      <c r="Q137" s="225"/>
      <c r="R137" s="225"/>
      <c r="S137" s="235" t="e">
        <f t="shared" si="8"/>
        <v>#N/A</v>
      </c>
      <c r="T137" s="229" t="e">
        <f t="shared" si="9"/>
        <v>#N/A</v>
      </c>
      <c r="U137" s="229" t="e">
        <f t="shared" si="10"/>
        <v>#N/A</v>
      </c>
      <c r="V137" s="229" t="e">
        <f t="shared" si="11"/>
        <v>#N/A</v>
      </c>
      <c r="W137" s="113" t="e">
        <f>VLOOKUP(E137,'PC Receitas'!$P$4:$Q$14,2,FALSE)</f>
        <v>#N/A</v>
      </c>
      <c r="X137" s="230"/>
      <c r="Y137" s="225"/>
    </row>
    <row r="138" spans="1:25" ht="19.5" customHeight="1" thickTop="1" thickBot="1" x14ac:dyDescent="0.3">
      <c r="A138" s="247"/>
      <c r="B138" s="225"/>
      <c r="C138" s="43"/>
      <c r="D138" s="43"/>
      <c r="E138" s="43"/>
      <c r="F138" s="143"/>
      <c r="G138" s="43"/>
      <c r="H138" s="43"/>
      <c r="I138" s="43"/>
      <c r="J138" s="212"/>
      <c r="K138" s="212"/>
      <c r="L138" s="44" t="s">
        <v>446</v>
      </c>
      <c r="M138" s="44"/>
      <c r="N138" s="233">
        <f>N137+IF(AND(L138="Pago",OR(E138='PC Receitas'!$P$4,E138='PC Receitas'!$P$5,E138='PC Receitas'!$P$6)),K138,IF(AND(L138="Pago",OR(E138='PC Receitas'!$P$7,E138='PC Receitas'!$P$8,E138='PC Receitas'!$P$9,E138='PC Receitas'!$P$10,E138='PC Receitas'!$P$11,E138='PC Receitas'!$P$12,E138='PC Receitas'!$P$13,E138='PC Receitas'!$P$14)),-K138,0))</f>
        <v>-49210.899999999972</v>
      </c>
      <c r="O138" s="225"/>
      <c r="P138" s="225"/>
      <c r="Q138" s="225"/>
      <c r="R138" s="225"/>
      <c r="S138" s="235" t="e">
        <f t="shared" si="8"/>
        <v>#N/A</v>
      </c>
      <c r="T138" s="229" t="e">
        <f t="shared" si="9"/>
        <v>#N/A</v>
      </c>
      <c r="U138" s="229" t="e">
        <f t="shared" si="10"/>
        <v>#N/A</v>
      </c>
      <c r="V138" s="229" t="e">
        <f t="shared" si="11"/>
        <v>#N/A</v>
      </c>
      <c r="W138" s="113" t="e">
        <f>VLOOKUP(E138,'PC Receitas'!$P$4:$Q$14,2,FALSE)</f>
        <v>#N/A</v>
      </c>
      <c r="X138" s="230"/>
      <c r="Y138" s="225"/>
    </row>
    <row r="139" spans="1:25" ht="19.5" customHeight="1" thickTop="1" thickBot="1" x14ac:dyDescent="0.3">
      <c r="A139" s="247"/>
      <c r="B139" s="225"/>
      <c r="C139" s="43"/>
      <c r="D139" s="43"/>
      <c r="E139" s="43"/>
      <c r="F139" s="143"/>
      <c r="G139" s="43"/>
      <c r="H139" s="43"/>
      <c r="I139" s="43"/>
      <c r="J139" s="212"/>
      <c r="K139" s="212"/>
      <c r="L139" s="44" t="s">
        <v>446</v>
      </c>
      <c r="M139" s="44"/>
      <c r="N139" s="233">
        <f>N138+IF(AND(L139="Pago",OR(E139='PC Receitas'!$P$4,E139='PC Receitas'!$P$5,E139='PC Receitas'!$P$6)),K139,IF(AND(L139="Pago",OR(E139='PC Receitas'!$P$7,E139='PC Receitas'!$P$8,E139='PC Receitas'!$P$9,E139='PC Receitas'!$P$10,E139='PC Receitas'!$P$11,E139='PC Receitas'!$P$12,E139='PC Receitas'!$P$13,E139='PC Receitas'!$P$14)),-K139,0))</f>
        <v>-49210.899999999972</v>
      </c>
      <c r="O139" s="225"/>
      <c r="P139" s="225"/>
      <c r="Q139" s="225"/>
      <c r="R139" s="225"/>
      <c r="S139" s="235" t="e">
        <f t="shared" si="8"/>
        <v>#N/A</v>
      </c>
      <c r="T139" s="229" t="e">
        <f t="shared" si="9"/>
        <v>#N/A</v>
      </c>
      <c r="U139" s="229" t="e">
        <f t="shared" si="10"/>
        <v>#N/A</v>
      </c>
      <c r="V139" s="229" t="e">
        <f t="shared" si="11"/>
        <v>#N/A</v>
      </c>
      <c r="W139" s="113" t="e">
        <f>VLOOKUP(E139,'PC Receitas'!$P$4:$Q$14,2,FALSE)</f>
        <v>#N/A</v>
      </c>
      <c r="X139" s="230"/>
      <c r="Y139" s="225"/>
    </row>
    <row r="140" spans="1:25" ht="19.5" customHeight="1" thickTop="1" thickBot="1" x14ac:dyDescent="0.3">
      <c r="A140" s="247"/>
      <c r="B140" s="225"/>
      <c r="C140" s="43"/>
      <c r="D140" s="43"/>
      <c r="E140" s="43"/>
      <c r="F140" s="143"/>
      <c r="G140" s="43"/>
      <c r="H140" s="43"/>
      <c r="I140" s="43"/>
      <c r="J140" s="212"/>
      <c r="K140" s="212"/>
      <c r="L140" s="44" t="s">
        <v>446</v>
      </c>
      <c r="M140" s="44"/>
      <c r="N140" s="233">
        <f>N139+IF(AND(L140="Pago",OR(E140='PC Receitas'!$P$4,E140='PC Receitas'!$P$5,E140='PC Receitas'!$P$6)),K140,IF(AND(L140="Pago",OR(E140='PC Receitas'!$P$7,E140='PC Receitas'!$P$8,E140='PC Receitas'!$P$9,E140='PC Receitas'!$P$10,E140='PC Receitas'!$P$11,E140='PC Receitas'!$P$12,E140='PC Receitas'!$P$13,E140='PC Receitas'!$P$14)),-K140,0))</f>
        <v>-49210.899999999972</v>
      </c>
      <c r="O140" s="225"/>
      <c r="P140" s="225"/>
      <c r="Q140" s="225"/>
      <c r="R140" s="225"/>
      <c r="S140" s="235" t="e">
        <f t="shared" si="8"/>
        <v>#N/A</v>
      </c>
      <c r="T140" s="229" t="e">
        <f t="shared" si="9"/>
        <v>#N/A</v>
      </c>
      <c r="U140" s="229" t="e">
        <f t="shared" si="10"/>
        <v>#N/A</v>
      </c>
      <c r="V140" s="229" t="e">
        <f t="shared" si="11"/>
        <v>#N/A</v>
      </c>
      <c r="W140" s="113" t="e">
        <f>VLOOKUP(E140,'PC Receitas'!$P$4:$Q$14,2,FALSE)</f>
        <v>#N/A</v>
      </c>
      <c r="X140" s="230"/>
      <c r="Y140" s="225"/>
    </row>
    <row r="141" spans="1:25" ht="19.5" customHeight="1" thickTop="1" thickBot="1" x14ac:dyDescent="0.3">
      <c r="A141" s="247"/>
      <c r="B141" s="225"/>
      <c r="C141" s="43"/>
      <c r="D141" s="43"/>
      <c r="E141" s="43"/>
      <c r="F141" s="143"/>
      <c r="G141" s="43"/>
      <c r="H141" s="43"/>
      <c r="I141" s="43"/>
      <c r="J141" s="212"/>
      <c r="K141" s="212"/>
      <c r="L141" s="44" t="s">
        <v>446</v>
      </c>
      <c r="M141" s="44"/>
      <c r="N141" s="233">
        <f>N140+IF(AND(L141="Pago",OR(E141='PC Receitas'!$P$4,E141='PC Receitas'!$P$5,E141='PC Receitas'!$P$6)),K141,IF(AND(L141="Pago",OR(E141='PC Receitas'!$P$7,E141='PC Receitas'!$P$8,E141='PC Receitas'!$P$9,E141='PC Receitas'!$P$10,E141='PC Receitas'!$P$11,E141='PC Receitas'!$P$12,E141='PC Receitas'!$P$13,E141='PC Receitas'!$P$14)),-K141,0))</f>
        <v>-49210.899999999972</v>
      </c>
      <c r="O141" s="225"/>
      <c r="P141" s="225"/>
      <c r="Q141" s="225"/>
      <c r="R141" s="225"/>
      <c r="S141" s="235" t="e">
        <f t="shared" si="8"/>
        <v>#N/A</v>
      </c>
      <c r="T141" s="229" t="e">
        <f t="shared" si="9"/>
        <v>#N/A</v>
      </c>
      <c r="U141" s="229" t="e">
        <f t="shared" si="10"/>
        <v>#N/A</v>
      </c>
      <c r="V141" s="229" t="e">
        <f t="shared" si="11"/>
        <v>#N/A</v>
      </c>
      <c r="W141" s="113" t="e">
        <f>VLOOKUP(E141,'PC Receitas'!$P$4:$Q$14,2,FALSE)</f>
        <v>#N/A</v>
      </c>
      <c r="X141" s="230"/>
      <c r="Y141" s="225"/>
    </row>
    <row r="142" spans="1:25" ht="19.5" customHeight="1" thickTop="1" thickBot="1" x14ac:dyDescent="0.3">
      <c r="A142" s="247"/>
      <c r="B142" s="225"/>
      <c r="C142" s="43"/>
      <c r="D142" s="43"/>
      <c r="E142" s="43"/>
      <c r="F142" s="143"/>
      <c r="G142" s="43"/>
      <c r="H142" s="43"/>
      <c r="I142" s="43"/>
      <c r="J142" s="212"/>
      <c r="K142" s="212"/>
      <c r="L142" s="44" t="s">
        <v>446</v>
      </c>
      <c r="M142" s="44"/>
      <c r="N142" s="233">
        <f>N141+IF(AND(L142="Pago",OR(E142='PC Receitas'!$P$4,E142='PC Receitas'!$P$5,E142='PC Receitas'!$P$6)),K142,IF(AND(L142="Pago",OR(E142='PC Receitas'!$P$7,E142='PC Receitas'!$P$8,E142='PC Receitas'!$P$9,E142='PC Receitas'!$P$10,E142='PC Receitas'!$P$11,E142='PC Receitas'!$P$12,E142='PC Receitas'!$P$13,E142='PC Receitas'!$P$14)),-K142,0))</f>
        <v>-49210.899999999972</v>
      </c>
      <c r="O142" s="225"/>
      <c r="P142" s="225"/>
      <c r="Q142" s="225"/>
      <c r="R142" s="225"/>
      <c r="S142" s="235" t="e">
        <f t="shared" si="8"/>
        <v>#N/A</v>
      </c>
      <c r="T142" s="229" t="e">
        <f t="shared" si="9"/>
        <v>#N/A</v>
      </c>
      <c r="U142" s="229" t="e">
        <f t="shared" si="10"/>
        <v>#N/A</v>
      </c>
      <c r="V142" s="229" t="e">
        <f t="shared" si="11"/>
        <v>#N/A</v>
      </c>
      <c r="W142" s="113" t="e">
        <f>VLOOKUP(E142,'PC Receitas'!$P$4:$Q$14,2,FALSE)</f>
        <v>#N/A</v>
      </c>
      <c r="X142" s="230"/>
      <c r="Y142" s="225"/>
    </row>
    <row r="143" spans="1:25" ht="19.5" customHeight="1" thickTop="1" thickBot="1" x14ac:dyDescent="0.3">
      <c r="A143" s="247"/>
      <c r="B143" s="225"/>
      <c r="C143" s="43"/>
      <c r="D143" s="43"/>
      <c r="E143" s="43"/>
      <c r="F143" s="143"/>
      <c r="G143" s="43"/>
      <c r="H143" s="43"/>
      <c r="I143" s="43"/>
      <c r="J143" s="212"/>
      <c r="K143" s="212"/>
      <c r="L143" s="44" t="s">
        <v>446</v>
      </c>
      <c r="M143" s="44"/>
      <c r="N143" s="233">
        <f>N142+IF(AND(L143="Pago",OR(E143='PC Receitas'!$P$4,E143='PC Receitas'!$P$5,E143='PC Receitas'!$P$6)),K143,IF(AND(L143="Pago",OR(E143='PC Receitas'!$P$7,E143='PC Receitas'!$P$8,E143='PC Receitas'!$P$9,E143='PC Receitas'!$P$10,E143='PC Receitas'!$P$11,E143='PC Receitas'!$P$12,E143='PC Receitas'!$P$13,E143='PC Receitas'!$P$14)),-K143,0))</f>
        <v>-49210.899999999972</v>
      </c>
      <c r="O143" s="225"/>
      <c r="P143" s="225"/>
      <c r="Q143" s="225"/>
      <c r="R143" s="225"/>
      <c r="S143" s="235" t="e">
        <f t="shared" si="8"/>
        <v>#N/A</v>
      </c>
      <c r="T143" s="229" t="e">
        <f t="shared" si="9"/>
        <v>#N/A</v>
      </c>
      <c r="U143" s="229" t="e">
        <f t="shared" si="10"/>
        <v>#N/A</v>
      </c>
      <c r="V143" s="229" t="e">
        <f t="shared" si="11"/>
        <v>#N/A</v>
      </c>
      <c r="W143" s="113" t="e">
        <f>VLOOKUP(E143,'PC Receitas'!$P$4:$Q$14,2,FALSE)</f>
        <v>#N/A</v>
      </c>
      <c r="X143" s="230"/>
      <c r="Y143" s="225"/>
    </row>
    <row r="144" spans="1:25" ht="19.5" customHeight="1" thickTop="1" thickBot="1" x14ac:dyDescent="0.3">
      <c r="A144" s="247"/>
      <c r="B144" s="225"/>
      <c r="C144" s="43"/>
      <c r="D144" s="43"/>
      <c r="E144" s="43"/>
      <c r="F144" s="143"/>
      <c r="G144" s="43"/>
      <c r="H144" s="43"/>
      <c r="I144" s="43"/>
      <c r="J144" s="212"/>
      <c r="K144" s="212"/>
      <c r="L144" s="44" t="s">
        <v>446</v>
      </c>
      <c r="M144" s="44"/>
      <c r="N144" s="233">
        <f>N143+IF(AND(L144="Pago",OR(E144='PC Receitas'!$P$4,E144='PC Receitas'!$P$5,E144='PC Receitas'!$P$6)),K144,IF(AND(L144="Pago",OR(E144='PC Receitas'!$P$7,E144='PC Receitas'!$P$8,E144='PC Receitas'!$P$9,E144='PC Receitas'!$P$10,E144='PC Receitas'!$P$11,E144='PC Receitas'!$P$12,E144='PC Receitas'!$P$13,E144='PC Receitas'!$P$14)),-K144,0))</f>
        <v>-49210.899999999972</v>
      </c>
      <c r="O144" s="225"/>
      <c r="P144" s="225"/>
      <c r="Q144" s="225"/>
      <c r="R144" s="225"/>
      <c r="S144" s="235" t="e">
        <f t="shared" si="8"/>
        <v>#N/A</v>
      </c>
      <c r="T144" s="229" t="e">
        <f t="shared" si="9"/>
        <v>#N/A</v>
      </c>
      <c r="U144" s="229" t="e">
        <f t="shared" si="10"/>
        <v>#N/A</v>
      </c>
      <c r="V144" s="229" t="e">
        <f t="shared" si="11"/>
        <v>#N/A</v>
      </c>
      <c r="W144" s="113" t="e">
        <f>VLOOKUP(E144,'PC Receitas'!$P$4:$Q$14,2,FALSE)</f>
        <v>#N/A</v>
      </c>
      <c r="X144" s="230"/>
      <c r="Y144" s="225"/>
    </row>
    <row r="145" spans="1:25" ht="19.5" customHeight="1" thickTop="1" thickBot="1" x14ac:dyDescent="0.3">
      <c r="A145" s="247"/>
      <c r="B145" s="225"/>
      <c r="C145" s="43"/>
      <c r="D145" s="43"/>
      <c r="E145" s="43"/>
      <c r="F145" s="143"/>
      <c r="G145" s="43"/>
      <c r="H145" s="43"/>
      <c r="I145" s="43"/>
      <c r="J145" s="212"/>
      <c r="K145" s="212"/>
      <c r="L145" s="44" t="s">
        <v>446</v>
      </c>
      <c r="M145" s="44"/>
      <c r="N145" s="233">
        <f>N144+IF(AND(L145="Pago",OR(E145='PC Receitas'!$P$4,E145='PC Receitas'!$P$5,E145='PC Receitas'!$P$6)),K145,IF(AND(L145="Pago",OR(E145='PC Receitas'!$P$7,E145='PC Receitas'!$P$8,E145='PC Receitas'!$P$9,E145='PC Receitas'!$P$10,E145='PC Receitas'!$P$11,E145='PC Receitas'!$P$12,E145='PC Receitas'!$P$13,E145='PC Receitas'!$P$14)),-K145,0))</f>
        <v>-49210.899999999972</v>
      </c>
      <c r="O145" s="225"/>
      <c r="P145" s="225"/>
      <c r="Q145" s="225"/>
      <c r="R145" s="225"/>
      <c r="S145" s="235" t="e">
        <f t="shared" si="8"/>
        <v>#N/A</v>
      </c>
      <c r="T145" s="229" t="e">
        <f t="shared" si="9"/>
        <v>#N/A</v>
      </c>
      <c r="U145" s="229" t="e">
        <f t="shared" si="10"/>
        <v>#N/A</v>
      </c>
      <c r="V145" s="229" t="e">
        <f t="shared" si="11"/>
        <v>#N/A</v>
      </c>
      <c r="W145" s="113" t="e">
        <f>VLOOKUP(E145,'PC Receitas'!$P$4:$Q$14,2,FALSE)</f>
        <v>#N/A</v>
      </c>
      <c r="X145" s="230"/>
      <c r="Y145" s="225"/>
    </row>
    <row r="146" spans="1:25" ht="19.5" customHeight="1" thickTop="1" thickBot="1" x14ac:dyDescent="0.3">
      <c r="A146" s="247"/>
      <c r="B146" s="225"/>
      <c r="C146" s="43"/>
      <c r="D146" s="43"/>
      <c r="E146" s="43"/>
      <c r="F146" s="143"/>
      <c r="G146" s="43"/>
      <c r="H146" s="43"/>
      <c r="I146" s="43"/>
      <c r="J146" s="212"/>
      <c r="K146" s="212"/>
      <c r="L146" s="44" t="s">
        <v>446</v>
      </c>
      <c r="M146" s="44"/>
      <c r="N146" s="233">
        <f>N145+IF(AND(L146="Pago",OR(E146='PC Receitas'!$P$4,E146='PC Receitas'!$P$5,E146='PC Receitas'!$P$6)),K146,IF(AND(L146="Pago",OR(E146='PC Receitas'!$P$7,E146='PC Receitas'!$P$8,E146='PC Receitas'!$P$9,E146='PC Receitas'!$P$10,E146='PC Receitas'!$P$11,E146='PC Receitas'!$P$12,E146='PC Receitas'!$P$13,E146='PC Receitas'!$P$14)),-K146,0))</f>
        <v>-49210.899999999972</v>
      </c>
      <c r="O146" s="225"/>
      <c r="P146" s="225"/>
      <c r="Q146" s="225"/>
      <c r="R146" s="225"/>
      <c r="S146" s="235" t="e">
        <f t="shared" si="8"/>
        <v>#N/A</v>
      </c>
      <c r="T146" s="229" t="e">
        <f t="shared" si="9"/>
        <v>#N/A</v>
      </c>
      <c r="U146" s="229" t="e">
        <f t="shared" si="10"/>
        <v>#N/A</v>
      </c>
      <c r="V146" s="229" t="e">
        <f t="shared" si="11"/>
        <v>#N/A</v>
      </c>
      <c r="W146" s="113" t="e">
        <f>VLOOKUP(E146,'PC Receitas'!$P$4:$Q$14,2,FALSE)</f>
        <v>#N/A</v>
      </c>
      <c r="X146" s="230"/>
      <c r="Y146" s="225"/>
    </row>
    <row r="147" spans="1:25" ht="19.5" customHeight="1" thickTop="1" thickBot="1" x14ac:dyDescent="0.3">
      <c r="A147" s="247"/>
      <c r="B147" s="225"/>
      <c r="C147" s="43"/>
      <c r="D147" s="43"/>
      <c r="E147" s="43"/>
      <c r="F147" s="143"/>
      <c r="G147" s="43"/>
      <c r="H147" s="43"/>
      <c r="I147" s="43"/>
      <c r="J147" s="212"/>
      <c r="K147" s="212"/>
      <c r="L147" s="44" t="s">
        <v>446</v>
      </c>
      <c r="M147" s="44"/>
      <c r="N147" s="233">
        <f>N146+IF(AND(L147="Pago",OR(E147='PC Receitas'!$P$4,E147='PC Receitas'!$P$5,E147='PC Receitas'!$P$6)),K147,IF(AND(L147="Pago",OR(E147='PC Receitas'!$P$7,E147='PC Receitas'!$P$8,E147='PC Receitas'!$P$9,E147='PC Receitas'!$P$10,E147='PC Receitas'!$P$11,E147='PC Receitas'!$P$12,E147='PC Receitas'!$P$13,E147='PC Receitas'!$P$14)),-K147,0))</f>
        <v>-49210.899999999972</v>
      </c>
      <c r="O147" s="225"/>
      <c r="P147" s="225"/>
      <c r="Q147" s="225"/>
      <c r="R147" s="225"/>
      <c r="S147" s="235" t="e">
        <f t="shared" si="8"/>
        <v>#N/A</v>
      </c>
      <c r="T147" s="229" t="e">
        <f t="shared" si="9"/>
        <v>#N/A</v>
      </c>
      <c r="U147" s="229" t="e">
        <f t="shared" si="10"/>
        <v>#N/A</v>
      </c>
      <c r="V147" s="229" t="e">
        <f t="shared" si="11"/>
        <v>#N/A</v>
      </c>
      <c r="W147" s="113" t="e">
        <f>VLOOKUP(E147,'PC Receitas'!$P$4:$Q$14,2,FALSE)</f>
        <v>#N/A</v>
      </c>
      <c r="X147" s="230"/>
      <c r="Y147" s="225"/>
    </row>
    <row r="148" spans="1:25" ht="19.5" customHeight="1" thickTop="1" thickBot="1" x14ac:dyDescent="0.3">
      <c r="A148" s="247"/>
      <c r="B148" s="225"/>
      <c r="C148" s="43"/>
      <c r="D148" s="43"/>
      <c r="E148" s="43"/>
      <c r="F148" s="143"/>
      <c r="G148" s="43"/>
      <c r="H148" s="43"/>
      <c r="I148" s="43"/>
      <c r="J148" s="212"/>
      <c r="K148" s="212"/>
      <c r="L148" s="44" t="s">
        <v>446</v>
      </c>
      <c r="M148" s="44"/>
      <c r="N148" s="233">
        <f>N147+IF(AND(L148="Pago",OR(E148='PC Receitas'!$P$4,E148='PC Receitas'!$P$5,E148='PC Receitas'!$P$6)),K148,IF(AND(L148="Pago",OR(E148='PC Receitas'!$P$7,E148='PC Receitas'!$P$8,E148='PC Receitas'!$P$9,E148='PC Receitas'!$P$10,E148='PC Receitas'!$P$11,E148='PC Receitas'!$P$12,E148='PC Receitas'!$P$13,E148='PC Receitas'!$P$14)),-K148,0))</f>
        <v>-49210.899999999972</v>
      </c>
      <c r="O148" s="225"/>
      <c r="P148" s="225"/>
      <c r="Q148" s="225"/>
      <c r="R148" s="225"/>
      <c r="S148" s="235" t="e">
        <f t="shared" si="8"/>
        <v>#N/A</v>
      </c>
      <c r="T148" s="229" t="e">
        <f t="shared" si="9"/>
        <v>#N/A</v>
      </c>
      <c r="U148" s="229" t="e">
        <f t="shared" si="10"/>
        <v>#N/A</v>
      </c>
      <c r="V148" s="229" t="e">
        <f t="shared" si="11"/>
        <v>#N/A</v>
      </c>
      <c r="W148" s="113" t="e">
        <f>VLOOKUP(E148,'PC Receitas'!$P$4:$Q$14,2,FALSE)</f>
        <v>#N/A</v>
      </c>
      <c r="X148" s="230"/>
      <c r="Y148" s="225"/>
    </row>
    <row r="149" spans="1:25" ht="19.5" customHeight="1" thickTop="1" thickBot="1" x14ac:dyDescent="0.3">
      <c r="A149" s="247"/>
      <c r="B149" s="225"/>
      <c r="C149" s="43"/>
      <c r="D149" s="43"/>
      <c r="E149" s="43"/>
      <c r="F149" s="143"/>
      <c r="G149" s="43"/>
      <c r="H149" s="43"/>
      <c r="I149" s="43"/>
      <c r="J149" s="212"/>
      <c r="K149" s="212"/>
      <c r="L149" s="44" t="s">
        <v>446</v>
      </c>
      <c r="M149" s="44"/>
      <c r="N149" s="233">
        <f>N148+IF(AND(L149="Pago",OR(E149='PC Receitas'!$P$4,E149='PC Receitas'!$P$5,E149='PC Receitas'!$P$6)),K149,IF(AND(L149="Pago",OR(E149='PC Receitas'!$P$7,E149='PC Receitas'!$P$8,E149='PC Receitas'!$P$9,E149='PC Receitas'!$P$10,E149='PC Receitas'!$P$11,E149='PC Receitas'!$P$12,E149='PC Receitas'!$P$13,E149='PC Receitas'!$P$14)),-K149,0))</f>
        <v>-49210.899999999972</v>
      </c>
      <c r="O149" s="225"/>
      <c r="P149" s="225"/>
      <c r="Q149" s="225"/>
      <c r="R149" s="225"/>
      <c r="S149" s="235" t="e">
        <f t="shared" si="8"/>
        <v>#N/A</v>
      </c>
      <c r="T149" s="229" t="e">
        <f t="shared" si="9"/>
        <v>#N/A</v>
      </c>
      <c r="U149" s="229" t="e">
        <f t="shared" si="10"/>
        <v>#N/A</v>
      </c>
      <c r="V149" s="229" t="e">
        <f t="shared" si="11"/>
        <v>#N/A</v>
      </c>
      <c r="W149" s="113" t="e">
        <f>VLOOKUP(E149,'PC Receitas'!$P$4:$Q$14,2,FALSE)</f>
        <v>#N/A</v>
      </c>
      <c r="X149" s="230"/>
      <c r="Y149" s="225"/>
    </row>
    <row r="150" spans="1:25" ht="19.5" customHeight="1" thickTop="1" thickBot="1" x14ac:dyDescent="0.3">
      <c r="A150" s="247"/>
      <c r="B150" s="225"/>
      <c r="C150" s="43"/>
      <c r="D150" s="43"/>
      <c r="E150" s="43"/>
      <c r="F150" s="143"/>
      <c r="G150" s="43"/>
      <c r="H150" s="43"/>
      <c r="I150" s="43"/>
      <c r="J150" s="212"/>
      <c r="K150" s="212"/>
      <c r="L150" s="44" t="s">
        <v>446</v>
      </c>
      <c r="M150" s="44"/>
      <c r="N150" s="233">
        <f>N149+IF(AND(L150="Pago",OR(E150='PC Receitas'!$P$4,E150='PC Receitas'!$P$5,E150='PC Receitas'!$P$6)),K150,IF(AND(L150="Pago",OR(E150='PC Receitas'!$P$7,E150='PC Receitas'!$P$8,E150='PC Receitas'!$P$9,E150='PC Receitas'!$P$10,E150='PC Receitas'!$P$11,E150='PC Receitas'!$P$12,E150='PC Receitas'!$P$13,E150='PC Receitas'!$P$14)),-K150,0))</f>
        <v>-49210.899999999972</v>
      </c>
      <c r="O150" s="225"/>
      <c r="P150" s="225"/>
      <c r="Q150" s="225"/>
      <c r="R150" s="225"/>
      <c r="S150" s="235" t="e">
        <f t="shared" si="8"/>
        <v>#N/A</v>
      </c>
      <c r="T150" s="229" t="e">
        <f t="shared" si="9"/>
        <v>#N/A</v>
      </c>
      <c r="U150" s="229" t="e">
        <f t="shared" si="10"/>
        <v>#N/A</v>
      </c>
      <c r="V150" s="229" t="e">
        <f t="shared" si="11"/>
        <v>#N/A</v>
      </c>
      <c r="W150" s="113" t="e">
        <f>VLOOKUP(E150,'PC Receitas'!$P$4:$Q$14,2,FALSE)</f>
        <v>#N/A</v>
      </c>
      <c r="X150" s="230"/>
      <c r="Y150" s="225"/>
    </row>
    <row r="151" spans="1:25" ht="19.5" customHeight="1" thickTop="1" thickBot="1" x14ac:dyDescent="0.3">
      <c r="A151" s="247"/>
      <c r="B151" s="225"/>
      <c r="C151" s="43"/>
      <c r="D151" s="43"/>
      <c r="E151" s="43"/>
      <c r="F151" s="143"/>
      <c r="G151" s="43"/>
      <c r="H151" s="43"/>
      <c r="I151" s="43"/>
      <c r="J151" s="212"/>
      <c r="K151" s="212"/>
      <c r="L151" s="44" t="s">
        <v>446</v>
      </c>
      <c r="M151" s="44"/>
      <c r="N151" s="233">
        <f>N150+IF(AND(L151="Pago",OR(E151='PC Receitas'!$P$4,E151='PC Receitas'!$P$5,E151='PC Receitas'!$P$6)),K151,IF(AND(L151="Pago",OR(E151='PC Receitas'!$P$7,E151='PC Receitas'!$P$8,E151='PC Receitas'!$P$9,E151='PC Receitas'!$P$10,E151='PC Receitas'!$P$11,E151='PC Receitas'!$P$12,E151='PC Receitas'!$P$13,E151='PC Receitas'!$P$14)),-K151,0))</f>
        <v>-49210.899999999972</v>
      </c>
      <c r="O151" s="225"/>
      <c r="P151" s="225"/>
      <c r="Q151" s="225"/>
      <c r="R151" s="225"/>
      <c r="S151" s="235" t="e">
        <f t="shared" si="8"/>
        <v>#N/A</v>
      </c>
      <c r="T151" s="229" t="e">
        <f t="shared" si="9"/>
        <v>#N/A</v>
      </c>
      <c r="U151" s="229" t="e">
        <f t="shared" si="10"/>
        <v>#N/A</v>
      </c>
      <c r="V151" s="229" t="e">
        <f t="shared" si="11"/>
        <v>#N/A</v>
      </c>
      <c r="W151" s="113" t="e">
        <f>VLOOKUP(E151,'PC Receitas'!$P$4:$Q$14,2,FALSE)</f>
        <v>#N/A</v>
      </c>
      <c r="X151" s="230"/>
      <c r="Y151" s="225"/>
    </row>
    <row r="152" spans="1:25" ht="19.5" customHeight="1" thickTop="1" thickBot="1" x14ac:dyDescent="0.3">
      <c r="A152" s="247"/>
      <c r="B152" s="225"/>
      <c r="C152" s="43"/>
      <c r="D152" s="43"/>
      <c r="E152" s="43"/>
      <c r="F152" s="143"/>
      <c r="G152" s="43"/>
      <c r="H152" s="43"/>
      <c r="I152" s="43"/>
      <c r="J152" s="212"/>
      <c r="K152" s="212"/>
      <c r="L152" s="44" t="s">
        <v>446</v>
      </c>
      <c r="M152" s="44"/>
      <c r="N152" s="233">
        <f>N151+IF(AND(L152="Pago",OR(E152='PC Receitas'!$P$4,E152='PC Receitas'!$P$5,E152='PC Receitas'!$P$6)),K152,IF(AND(L152="Pago",OR(E152='PC Receitas'!$P$7,E152='PC Receitas'!$P$8,E152='PC Receitas'!$P$9,E152='PC Receitas'!$P$10,E152='PC Receitas'!$P$11,E152='PC Receitas'!$P$12,E152='PC Receitas'!$P$13,E152='PC Receitas'!$P$14)),-K152,0))</f>
        <v>-49210.899999999972</v>
      </c>
      <c r="O152" s="225"/>
      <c r="P152" s="225"/>
      <c r="Q152" s="225"/>
      <c r="R152" s="225"/>
      <c r="S152" s="235" t="e">
        <f t="shared" si="8"/>
        <v>#N/A</v>
      </c>
      <c r="T152" s="229" t="e">
        <f t="shared" si="9"/>
        <v>#N/A</v>
      </c>
      <c r="U152" s="229" t="e">
        <f t="shared" si="10"/>
        <v>#N/A</v>
      </c>
      <c r="V152" s="229" t="e">
        <f t="shared" si="11"/>
        <v>#N/A</v>
      </c>
      <c r="W152" s="113" t="e">
        <f>VLOOKUP(E152,'PC Receitas'!$P$4:$Q$14,2,FALSE)</f>
        <v>#N/A</v>
      </c>
      <c r="X152" s="230"/>
      <c r="Y152" s="225"/>
    </row>
    <row r="153" spans="1:25" ht="19.5" customHeight="1" thickTop="1" thickBot="1" x14ac:dyDescent="0.3">
      <c r="A153" s="247"/>
      <c r="B153" s="225"/>
      <c r="C153" s="43"/>
      <c r="D153" s="43"/>
      <c r="E153" s="43"/>
      <c r="F153" s="143"/>
      <c r="G153" s="43"/>
      <c r="H153" s="43"/>
      <c r="I153" s="43"/>
      <c r="J153" s="212"/>
      <c r="K153" s="212"/>
      <c r="L153" s="44" t="s">
        <v>446</v>
      </c>
      <c r="M153" s="44"/>
      <c r="N153" s="233">
        <f>N152+IF(AND(L153="Pago",OR(E153='PC Receitas'!$P$4,E153='PC Receitas'!$P$5,E153='PC Receitas'!$P$6)),K153,IF(AND(L153="Pago",OR(E153='PC Receitas'!$P$7,E153='PC Receitas'!$P$8,E153='PC Receitas'!$P$9,E153='PC Receitas'!$P$10,E153='PC Receitas'!$P$11,E153='PC Receitas'!$P$12,E153='PC Receitas'!$P$13,E153='PC Receitas'!$P$14)),-K153,0))</f>
        <v>-49210.899999999972</v>
      </c>
      <c r="O153" s="225"/>
      <c r="P153" s="225"/>
      <c r="Q153" s="225"/>
      <c r="R153" s="225"/>
      <c r="S153" s="235" t="e">
        <f t="shared" si="8"/>
        <v>#N/A</v>
      </c>
      <c r="T153" s="229" t="e">
        <f t="shared" si="9"/>
        <v>#N/A</v>
      </c>
      <c r="U153" s="229" t="e">
        <f t="shared" si="10"/>
        <v>#N/A</v>
      </c>
      <c r="V153" s="229" t="e">
        <f t="shared" si="11"/>
        <v>#N/A</v>
      </c>
      <c r="W153" s="113" t="e">
        <f>VLOOKUP(E153,'PC Receitas'!$P$4:$Q$14,2,FALSE)</f>
        <v>#N/A</v>
      </c>
      <c r="X153" s="230"/>
      <c r="Y153" s="225"/>
    </row>
    <row r="154" spans="1:25" ht="19.5" customHeight="1" thickTop="1" thickBot="1" x14ac:dyDescent="0.3">
      <c r="A154" s="247"/>
      <c r="B154" s="225"/>
      <c r="C154" s="43"/>
      <c r="D154" s="43"/>
      <c r="E154" s="43"/>
      <c r="F154" s="143"/>
      <c r="G154" s="43"/>
      <c r="H154" s="43"/>
      <c r="I154" s="43"/>
      <c r="J154" s="212"/>
      <c r="K154" s="212"/>
      <c r="L154" s="44" t="s">
        <v>446</v>
      </c>
      <c r="M154" s="44"/>
      <c r="N154" s="233">
        <f>N153+IF(AND(L154="Pago",OR(E154='PC Receitas'!$P$4,E154='PC Receitas'!$P$5,E154='PC Receitas'!$P$6)),K154,IF(AND(L154="Pago",OR(E154='PC Receitas'!$P$7,E154='PC Receitas'!$P$8,E154='PC Receitas'!$P$9,E154='PC Receitas'!$P$10,E154='PC Receitas'!$P$11,E154='PC Receitas'!$P$12,E154='PC Receitas'!$P$13,E154='PC Receitas'!$P$14)),-K154,0))</f>
        <v>-49210.899999999972</v>
      </c>
      <c r="O154" s="225"/>
      <c r="P154" s="225"/>
      <c r="Q154" s="225"/>
      <c r="R154" s="225"/>
      <c r="S154" s="235" t="e">
        <f t="shared" si="8"/>
        <v>#N/A</v>
      </c>
      <c r="T154" s="229" t="e">
        <f t="shared" si="9"/>
        <v>#N/A</v>
      </c>
      <c r="U154" s="229" t="e">
        <f t="shared" si="10"/>
        <v>#N/A</v>
      </c>
      <c r="V154" s="229" t="e">
        <f t="shared" si="11"/>
        <v>#N/A</v>
      </c>
      <c r="W154" s="113" t="e">
        <f>VLOOKUP(E154,'PC Receitas'!$P$4:$Q$14,2,FALSE)</f>
        <v>#N/A</v>
      </c>
      <c r="X154" s="230"/>
      <c r="Y154" s="225"/>
    </row>
    <row r="155" spans="1:25" ht="19.5" customHeight="1" thickTop="1" thickBot="1" x14ac:dyDescent="0.3">
      <c r="A155" s="247"/>
      <c r="B155" s="225"/>
      <c r="C155" s="43"/>
      <c r="D155" s="43"/>
      <c r="E155" s="43"/>
      <c r="F155" s="143"/>
      <c r="G155" s="43"/>
      <c r="H155" s="43"/>
      <c r="I155" s="43"/>
      <c r="J155" s="212"/>
      <c r="K155" s="212"/>
      <c r="L155" s="44" t="s">
        <v>446</v>
      </c>
      <c r="M155" s="44"/>
      <c r="N155" s="233">
        <f>N154+IF(AND(L155="Pago",OR(E155='PC Receitas'!$P$4,E155='PC Receitas'!$P$5,E155='PC Receitas'!$P$6)),K155,IF(AND(L155="Pago",OR(E155='PC Receitas'!$P$7,E155='PC Receitas'!$P$8,E155='PC Receitas'!$P$9,E155='PC Receitas'!$P$10,E155='PC Receitas'!$P$11,E155='PC Receitas'!$P$12,E155='PC Receitas'!$P$13,E155='PC Receitas'!$P$14)),-K155,0))</f>
        <v>-49210.899999999972</v>
      </c>
      <c r="O155" s="225"/>
      <c r="P155" s="225"/>
      <c r="Q155" s="225"/>
      <c r="R155" s="225"/>
      <c r="S155" s="235" t="e">
        <f t="shared" si="8"/>
        <v>#N/A</v>
      </c>
      <c r="T155" s="229" t="e">
        <f t="shared" si="9"/>
        <v>#N/A</v>
      </c>
      <c r="U155" s="229" t="e">
        <f t="shared" si="10"/>
        <v>#N/A</v>
      </c>
      <c r="V155" s="229" t="e">
        <f t="shared" si="11"/>
        <v>#N/A</v>
      </c>
      <c r="W155" s="113" t="e">
        <f>VLOOKUP(E155,'PC Receitas'!$P$4:$Q$14,2,FALSE)</f>
        <v>#N/A</v>
      </c>
      <c r="X155" s="230"/>
      <c r="Y155" s="225"/>
    </row>
    <row r="156" spans="1:25" ht="19.5" customHeight="1" thickTop="1" thickBot="1" x14ac:dyDescent="0.3">
      <c r="A156" s="247"/>
      <c r="B156" s="225"/>
      <c r="C156" s="43"/>
      <c r="D156" s="43"/>
      <c r="E156" s="43"/>
      <c r="F156" s="143"/>
      <c r="G156" s="43"/>
      <c r="H156" s="43"/>
      <c r="I156" s="43"/>
      <c r="J156" s="212"/>
      <c r="K156" s="212"/>
      <c r="L156" s="44" t="s">
        <v>446</v>
      </c>
      <c r="M156" s="44"/>
      <c r="N156" s="233">
        <f>N155+IF(AND(L156="Pago",OR(E156='PC Receitas'!$P$4,E156='PC Receitas'!$P$5,E156='PC Receitas'!$P$6)),K156,IF(AND(L156="Pago",OR(E156='PC Receitas'!$P$7,E156='PC Receitas'!$P$8,E156='PC Receitas'!$P$9,E156='PC Receitas'!$P$10,E156='PC Receitas'!$P$11,E156='PC Receitas'!$P$12,E156='PC Receitas'!$P$13,E156='PC Receitas'!$P$14)),-K156,0))</f>
        <v>-49210.899999999972</v>
      </c>
      <c r="O156" s="225"/>
      <c r="P156" s="225"/>
      <c r="Q156" s="225"/>
      <c r="R156" s="225"/>
      <c r="S156" s="235" t="e">
        <f t="shared" si="8"/>
        <v>#N/A</v>
      </c>
      <c r="T156" s="229" t="e">
        <f t="shared" si="9"/>
        <v>#N/A</v>
      </c>
      <c r="U156" s="229" t="e">
        <f t="shared" si="10"/>
        <v>#N/A</v>
      </c>
      <c r="V156" s="229" t="e">
        <f t="shared" si="11"/>
        <v>#N/A</v>
      </c>
      <c r="W156" s="113" t="e">
        <f>VLOOKUP(E156,'PC Receitas'!$P$4:$Q$14,2,FALSE)</f>
        <v>#N/A</v>
      </c>
      <c r="X156" s="230"/>
      <c r="Y156" s="225"/>
    </row>
    <row r="157" spans="1:25" ht="19.5" customHeight="1" thickTop="1" thickBot="1" x14ac:dyDescent="0.3">
      <c r="A157" s="247"/>
      <c r="B157" s="225"/>
      <c r="C157" s="43"/>
      <c r="D157" s="43"/>
      <c r="E157" s="43"/>
      <c r="F157" s="143"/>
      <c r="G157" s="43"/>
      <c r="H157" s="43"/>
      <c r="I157" s="43"/>
      <c r="J157" s="212"/>
      <c r="K157" s="212"/>
      <c r="L157" s="44" t="s">
        <v>446</v>
      </c>
      <c r="M157" s="44"/>
      <c r="N157" s="233">
        <f>N156+IF(AND(L157="Pago",OR(E157='PC Receitas'!$P$4,E157='PC Receitas'!$P$5,E157='PC Receitas'!$P$6)),K157,IF(AND(L157="Pago",OR(E157='PC Receitas'!$P$7,E157='PC Receitas'!$P$8,E157='PC Receitas'!$P$9,E157='PC Receitas'!$P$10,E157='PC Receitas'!$P$11,E157='PC Receitas'!$P$12,E157='PC Receitas'!$P$13,E157='PC Receitas'!$P$14)),-K157,0))</f>
        <v>-49210.899999999972</v>
      </c>
      <c r="O157" s="225"/>
      <c r="P157" s="225"/>
      <c r="Q157" s="225"/>
      <c r="R157" s="225"/>
      <c r="S157" s="235" t="e">
        <f t="shared" si="8"/>
        <v>#N/A</v>
      </c>
      <c r="T157" s="229" t="e">
        <f t="shared" si="9"/>
        <v>#N/A</v>
      </c>
      <c r="U157" s="229" t="e">
        <f t="shared" si="10"/>
        <v>#N/A</v>
      </c>
      <c r="V157" s="229" t="e">
        <f t="shared" si="11"/>
        <v>#N/A</v>
      </c>
      <c r="W157" s="113" t="e">
        <f>VLOOKUP(E157,'PC Receitas'!$P$4:$Q$14,2,FALSE)</f>
        <v>#N/A</v>
      </c>
      <c r="X157" s="230"/>
      <c r="Y157" s="225"/>
    </row>
    <row r="158" spans="1:25" ht="19.5" customHeight="1" thickTop="1" thickBot="1" x14ac:dyDescent="0.3">
      <c r="A158" s="247"/>
      <c r="B158" s="225"/>
      <c r="C158" s="43"/>
      <c r="D158" s="43"/>
      <c r="E158" s="43"/>
      <c r="F158" s="143"/>
      <c r="G158" s="43"/>
      <c r="H158" s="43"/>
      <c r="I158" s="43"/>
      <c r="J158" s="212"/>
      <c r="K158" s="212"/>
      <c r="L158" s="44" t="s">
        <v>446</v>
      </c>
      <c r="M158" s="44"/>
      <c r="N158" s="233">
        <f>N157+IF(AND(L158="Pago",OR(E158='PC Receitas'!$P$4,E158='PC Receitas'!$P$5,E158='PC Receitas'!$P$6)),K158,IF(AND(L158="Pago",OR(E158='PC Receitas'!$P$7,E158='PC Receitas'!$P$8,E158='PC Receitas'!$P$9,E158='PC Receitas'!$P$10,E158='PC Receitas'!$P$11,E158='PC Receitas'!$P$12,E158='PC Receitas'!$P$13,E158='PC Receitas'!$P$14)),-K158,0))</f>
        <v>-49210.899999999972</v>
      </c>
      <c r="O158" s="225"/>
      <c r="P158" s="225"/>
      <c r="Q158" s="225"/>
      <c r="R158" s="225"/>
      <c r="S158" s="235" t="e">
        <f t="shared" si="8"/>
        <v>#N/A</v>
      </c>
      <c r="T158" s="229" t="e">
        <f t="shared" si="9"/>
        <v>#N/A</v>
      </c>
      <c r="U158" s="229" t="e">
        <f t="shared" si="10"/>
        <v>#N/A</v>
      </c>
      <c r="V158" s="229" t="e">
        <f t="shared" si="11"/>
        <v>#N/A</v>
      </c>
      <c r="W158" s="113" t="e">
        <f>VLOOKUP(E158,'PC Receitas'!$P$4:$Q$14,2,FALSE)</f>
        <v>#N/A</v>
      </c>
      <c r="X158" s="230"/>
      <c r="Y158" s="225"/>
    </row>
    <row r="159" spans="1:25" ht="19.5" customHeight="1" thickTop="1" thickBot="1" x14ac:dyDescent="0.3">
      <c r="A159" s="247"/>
      <c r="B159" s="225"/>
      <c r="C159" s="43"/>
      <c r="D159" s="43"/>
      <c r="E159" s="43"/>
      <c r="F159" s="143"/>
      <c r="G159" s="43"/>
      <c r="H159" s="43"/>
      <c r="I159" s="43"/>
      <c r="J159" s="212"/>
      <c r="K159" s="212"/>
      <c r="L159" s="44" t="s">
        <v>446</v>
      </c>
      <c r="M159" s="44"/>
      <c r="N159" s="233">
        <f>N158+IF(AND(L159="Pago",OR(E159='PC Receitas'!$P$4,E159='PC Receitas'!$P$5,E159='PC Receitas'!$P$6)),K159,IF(AND(L159="Pago",OR(E159='PC Receitas'!$P$7,E159='PC Receitas'!$P$8,E159='PC Receitas'!$P$9,E159='PC Receitas'!$P$10,E159='PC Receitas'!$P$11,E159='PC Receitas'!$P$12,E159='PC Receitas'!$P$13,E159='PC Receitas'!$P$14)),-K159,0))</f>
        <v>-49210.899999999972</v>
      </c>
      <c r="O159" s="225"/>
      <c r="P159" s="225"/>
      <c r="Q159" s="225"/>
      <c r="R159" s="225"/>
      <c r="S159" s="235" t="e">
        <f t="shared" si="8"/>
        <v>#N/A</v>
      </c>
      <c r="T159" s="229" t="e">
        <f t="shared" si="9"/>
        <v>#N/A</v>
      </c>
      <c r="U159" s="229" t="e">
        <f t="shared" si="10"/>
        <v>#N/A</v>
      </c>
      <c r="V159" s="229" t="e">
        <f t="shared" si="11"/>
        <v>#N/A</v>
      </c>
      <c r="W159" s="113" t="e">
        <f>VLOOKUP(E159,'PC Receitas'!$P$4:$Q$14,2,FALSE)</f>
        <v>#N/A</v>
      </c>
      <c r="X159" s="230"/>
      <c r="Y159" s="225"/>
    </row>
    <row r="160" spans="1:25" ht="19.5" customHeight="1" thickTop="1" thickBot="1" x14ac:dyDescent="0.3">
      <c r="A160" s="247"/>
      <c r="B160" s="225"/>
      <c r="C160" s="43"/>
      <c r="D160" s="43"/>
      <c r="E160" s="43"/>
      <c r="F160" s="143"/>
      <c r="G160" s="43"/>
      <c r="H160" s="43"/>
      <c r="I160" s="43"/>
      <c r="J160" s="212"/>
      <c r="K160" s="212"/>
      <c r="L160" s="44" t="s">
        <v>446</v>
      </c>
      <c r="M160" s="44"/>
      <c r="N160" s="233">
        <f>N159+IF(AND(L160="Pago",OR(E160='PC Receitas'!$P$4,E160='PC Receitas'!$P$5,E160='PC Receitas'!$P$6)),K160,IF(AND(L160="Pago",OR(E160='PC Receitas'!$P$7,E160='PC Receitas'!$P$8,E160='PC Receitas'!$P$9,E160='PC Receitas'!$P$10,E160='PC Receitas'!$P$11,E160='PC Receitas'!$P$12,E160='PC Receitas'!$P$13,E160='PC Receitas'!$P$14)),-K160,0))</f>
        <v>-49210.899999999972</v>
      </c>
      <c r="O160" s="225"/>
      <c r="P160" s="225"/>
      <c r="Q160" s="225"/>
      <c r="R160" s="225"/>
      <c r="S160" s="235" t="e">
        <f t="shared" si="8"/>
        <v>#N/A</v>
      </c>
      <c r="T160" s="229" t="e">
        <f t="shared" si="9"/>
        <v>#N/A</v>
      </c>
      <c r="U160" s="229" t="e">
        <f t="shared" si="10"/>
        <v>#N/A</v>
      </c>
      <c r="V160" s="229" t="e">
        <f t="shared" si="11"/>
        <v>#N/A</v>
      </c>
      <c r="W160" s="113" t="e">
        <f>VLOOKUP(E160,'PC Receitas'!$P$4:$Q$14,2,FALSE)</f>
        <v>#N/A</v>
      </c>
      <c r="X160" s="230"/>
      <c r="Y160" s="225"/>
    </row>
    <row r="161" spans="1:25" ht="19.5" customHeight="1" thickTop="1" thickBot="1" x14ac:dyDescent="0.3">
      <c r="A161" s="247"/>
      <c r="B161" s="225"/>
      <c r="C161" s="43"/>
      <c r="D161" s="43"/>
      <c r="E161" s="43"/>
      <c r="F161" s="143"/>
      <c r="G161" s="43"/>
      <c r="H161" s="43"/>
      <c r="I161" s="43"/>
      <c r="J161" s="212"/>
      <c r="K161" s="212"/>
      <c r="L161" s="44" t="s">
        <v>446</v>
      </c>
      <c r="M161" s="44"/>
      <c r="N161" s="233">
        <f>N160+IF(AND(L161="Pago",OR(E161='PC Receitas'!$P$4,E161='PC Receitas'!$P$5,E161='PC Receitas'!$P$6)),K161,IF(AND(L161="Pago",OR(E161='PC Receitas'!$P$7,E161='PC Receitas'!$P$8,E161='PC Receitas'!$P$9,E161='PC Receitas'!$P$10,E161='PC Receitas'!$P$11,E161='PC Receitas'!$P$12,E161='PC Receitas'!$P$13,E161='PC Receitas'!$P$14)),-K161,0))</f>
        <v>-49210.899999999972</v>
      </c>
      <c r="O161" s="225"/>
      <c r="P161" s="225"/>
      <c r="Q161" s="225"/>
      <c r="R161" s="225"/>
      <c r="S161" s="235" t="e">
        <f t="shared" si="8"/>
        <v>#N/A</v>
      </c>
      <c r="T161" s="229" t="e">
        <f t="shared" si="9"/>
        <v>#N/A</v>
      </c>
      <c r="U161" s="229" t="e">
        <f t="shared" si="10"/>
        <v>#N/A</v>
      </c>
      <c r="V161" s="229" t="e">
        <f t="shared" si="11"/>
        <v>#N/A</v>
      </c>
      <c r="W161" s="113" t="e">
        <f>VLOOKUP(E161,'PC Receitas'!$P$4:$Q$14,2,FALSE)</f>
        <v>#N/A</v>
      </c>
      <c r="X161" s="230"/>
      <c r="Y161" s="225"/>
    </row>
    <row r="162" spans="1:25" ht="19.5" customHeight="1" thickTop="1" thickBot="1" x14ac:dyDescent="0.3">
      <c r="A162" s="247"/>
      <c r="B162" s="225"/>
      <c r="C162" s="43"/>
      <c r="D162" s="43"/>
      <c r="E162" s="43"/>
      <c r="F162" s="143"/>
      <c r="G162" s="43"/>
      <c r="H162" s="43"/>
      <c r="I162" s="43"/>
      <c r="J162" s="212"/>
      <c r="K162" s="212"/>
      <c r="L162" s="44" t="s">
        <v>446</v>
      </c>
      <c r="M162" s="44"/>
      <c r="N162" s="233">
        <f>N161+IF(AND(L162="Pago",OR(E162='PC Receitas'!$P$4,E162='PC Receitas'!$P$5,E162='PC Receitas'!$P$6)),K162,IF(AND(L162="Pago",OR(E162='PC Receitas'!$P$7,E162='PC Receitas'!$P$8,E162='PC Receitas'!$P$9,E162='PC Receitas'!$P$10,E162='PC Receitas'!$P$11,E162='PC Receitas'!$P$12,E162='PC Receitas'!$P$13,E162='PC Receitas'!$P$14)),-K162,0))</f>
        <v>-49210.899999999972</v>
      </c>
      <c r="O162" s="225"/>
      <c r="P162" s="225"/>
      <c r="Q162" s="225"/>
      <c r="R162" s="225"/>
      <c r="S162" s="235" t="e">
        <f t="shared" si="8"/>
        <v>#N/A</v>
      </c>
      <c r="T162" s="229" t="e">
        <f t="shared" si="9"/>
        <v>#N/A</v>
      </c>
      <c r="U162" s="229" t="e">
        <f t="shared" si="10"/>
        <v>#N/A</v>
      </c>
      <c r="V162" s="229" t="e">
        <f t="shared" si="11"/>
        <v>#N/A</v>
      </c>
      <c r="W162" s="113" t="e">
        <f>VLOOKUP(E162,'PC Receitas'!$P$4:$Q$14,2,FALSE)</f>
        <v>#N/A</v>
      </c>
      <c r="X162" s="230"/>
      <c r="Y162" s="225"/>
    </row>
    <row r="163" spans="1:25" ht="19.5" customHeight="1" thickTop="1" thickBot="1" x14ac:dyDescent="0.3">
      <c r="A163" s="247"/>
      <c r="B163" s="225"/>
      <c r="C163" s="43"/>
      <c r="D163" s="43"/>
      <c r="E163" s="43"/>
      <c r="F163" s="143"/>
      <c r="G163" s="43"/>
      <c r="H163" s="43"/>
      <c r="I163" s="43"/>
      <c r="J163" s="212"/>
      <c r="K163" s="212"/>
      <c r="L163" s="44" t="s">
        <v>446</v>
      </c>
      <c r="M163" s="44"/>
      <c r="N163" s="233">
        <f>N162+IF(AND(L163="Pago",OR(E163='PC Receitas'!$P$4,E163='PC Receitas'!$P$5,E163='PC Receitas'!$P$6)),K163,IF(AND(L163="Pago",OR(E163='PC Receitas'!$P$7,E163='PC Receitas'!$P$8,E163='PC Receitas'!$P$9,E163='PC Receitas'!$P$10,E163='PC Receitas'!$P$11,E163='PC Receitas'!$P$12,E163='PC Receitas'!$P$13,E163='PC Receitas'!$P$14)),-K163,0))</f>
        <v>-49210.899999999972</v>
      </c>
      <c r="O163" s="225"/>
      <c r="P163" s="225"/>
      <c r="Q163" s="225"/>
      <c r="R163" s="225"/>
      <c r="S163" s="235" t="e">
        <f t="shared" si="8"/>
        <v>#N/A</v>
      </c>
      <c r="T163" s="229" t="e">
        <f t="shared" si="9"/>
        <v>#N/A</v>
      </c>
      <c r="U163" s="229" t="e">
        <f t="shared" si="10"/>
        <v>#N/A</v>
      </c>
      <c r="V163" s="229" t="e">
        <f t="shared" si="11"/>
        <v>#N/A</v>
      </c>
      <c r="W163" s="113" t="e">
        <f>VLOOKUP(E163,'PC Receitas'!$P$4:$Q$14,2,FALSE)</f>
        <v>#N/A</v>
      </c>
      <c r="X163" s="230"/>
      <c r="Y163" s="225"/>
    </row>
    <row r="164" spans="1:25" ht="19.5" customHeight="1" thickTop="1" thickBot="1" x14ac:dyDescent="0.3">
      <c r="A164" s="247"/>
      <c r="B164" s="225"/>
      <c r="C164" s="43"/>
      <c r="D164" s="43"/>
      <c r="E164" s="43"/>
      <c r="F164" s="143"/>
      <c r="G164" s="43"/>
      <c r="H164" s="43"/>
      <c r="I164" s="43"/>
      <c r="J164" s="212"/>
      <c r="K164" s="212"/>
      <c r="L164" s="44" t="s">
        <v>446</v>
      </c>
      <c r="M164" s="44"/>
      <c r="N164" s="233">
        <f>N163+IF(AND(L164="Pago",OR(E164='PC Receitas'!$P$4,E164='PC Receitas'!$P$5,E164='PC Receitas'!$P$6)),K164,IF(AND(L164="Pago",OR(E164='PC Receitas'!$P$7,E164='PC Receitas'!$P$8,E164='PC Receitas'!$P$9,E164='PC Receitas'!$P$10,E164='PC Receitas'!$P$11,E164='PC Receitas'!$P$12,E164='PC Receitas'!$P$13,E164='PC Receitas'!$P$14)),-K164,0))</f>
        <v>-49210.899999999972</v>
      </c>
      <c r="O164" s="225"/>
      <c r="P164" s="225"/>
      <c r="Q164" s="225"/>
      <c r="R164" s="225"/>
      <c r="S164" s="235" t="e">
        <f t="shared" si="8"/>
        <v>#N/A</v>
      </c>
      <c r="T164" s="229" t="e">
        <f t="shared" si="9"/>
        <v>#N/A</v>
      </c>
      <c r="U164" s="229" t="e">
        <f t="shared" si="10"/>
        <v>#N/A</v>
      </c>
      <c r="V164" s="229" t="e">
        <f t="shared" si="11"/>
        <v>#N/A</v>
      </c>
      <c r="W164" s="113" t="e">
        <f>VLOOKUP(E164,'PC Receitas'!$P$4:$Q$14,2,FALSE)</f>
        <v>#N/A</v>
      </c>
      <c r="X164" s="230"/>
      <c r="Y164" s="225"/>
    </row>
    <row r="165" spans="1:25" ht="19.5" customHeight="1" thickTop="1" thickBot="1" x14ac:dyDescent="0.3">
      <c r="A165" s="247"/>
      <c r="B165" s="225"/>
      <c r="C165" s="43"/>
      <c r="D165" s="43"/>
      <c r="E165" s="43"/>
      <c r="F165" s="143"/>
      <c r="G165" s="43"/>
      <c r="H165" s="43"/>
      <c r="I165" s="43"/>
      <c r="J165" s="212"/>
      <c r="K165" s="212"/>
      <c r="L165" s="44" t="s">
        <v>446</v>
      </c>
      <c r="M165" s="44"/>
      <c r="N165" s="233">
        <f>N164+IF(AND(L165="Pago",OR(E165='PC Receitas'!$P$4,E165='PC Receitas'!$P$5,E165='PC Receitas'!$P$6)),K165,IF(AND(L165="Pago",OR(E165='PC Receitas'!$P$7,E165='PC Receitas'!$P$8,E165='PC Receitas'!$P$9,E165='PC Receitas'!$P$10,E165='PC Receitas'!$P$11,E165='PC Receitas'!$P$12,E165='PC Receitas'!$P$13,E165='PC Receitas'!$P$14)),-K165,0))</f>
        <v>-49210.899999999972</v>
      </c>
      <c r="O165" s="225"/>
      <c r="P165" s="225"/>
      <c r="Q165" s="225"/>
      <c r="R165" s="225"/>
      <c r="S165" s="235" t="e">
        <f t="shared" si="8"/>
        <v>#N/A</v>
      </c>
      <c r="T165" s="229" t="e">
        <f t="shared" si="9"/>
        <v>#N/A</v>
      </c>
      <c r="U165" s="229" t="e">
        <f t="shared" si="10"/>
        <v>#N/A</v>
      </c>
      <c r="V165" s="229" t="e">
        <f t="shared" si="11"/>
        <v>#N/A</v>
      </c>
      <c r="W165" s="113" t="e">
        <f>VLOOKUP(E165,'PC Receitas'!$P$4:$Q$14,2,FALSE)</f>
        <v>#N/A</v>
      </c>
      <c r="X165" s="230"/>
      <c r="Y165" s="225"/>
    </row>
    <row r="166" spans="1:25" ht="19.5" customHeight="1" thickTop="1" thickBot="1" x14ac:dyDescent="0.3">
      <c r="A166" s="247"/>
      <c r="B166" s="225"/>
      <c r="C166" s="43"/>
      <c r="D166" s="43"/>
      <c r="E166" s="43"/>
      <c r="F166" s="143"/>
      <c r="G166" s="43"/>
      <c r="H166" s="43"/>
      <c r="I166" s="43"/>
      <c r="J166" s="212"/>
      <c r="K166" s="212"/>
      <c r="L166" s="44" t="s">
        <v>446</v>
      </c>
      <c r="M166" s="44"/>
      <c r="N166" s="233">
        <f>N165+IF(AND(L166="Pago",OR(E166='PC Receitas'!$P$4,E166='PC Receitas'!$P$5,E166='PC Receitas'!$P$6)),K166,IF(AND(L166="Pago",OR(E166='PC Receitas'!$P$7,E166='PC Receitas'!$P$8,E166='PC Receitas'!$P$9,E166='PC Receitas'!$P$10,E166='PC Receitas'!$P$11,E166='PC Receitas'!$P$12,E166='PC Receitas'!$P$13,E166='PC Receitas'!$P$14)),-K166,0))</f>
        <v>-49210.899999999972</v>
      </c>
      <c r="O166" s="225"/>
      <c r="P166" s="225"/>
      <c r="Q166" s="225"/>
      <c r="R166" s="225"/>
      <c r="S166" s="235" t="e">
        <f t="shared" si="8"/>
        <v>#N/A</v>
      </c>
      <c r="T166" s="229" t="e">
        <f t="shared" si="9"/>
        <v>#N/A</v>
      </c>
      <c r="U166" s="229" t="e">
        <f t="shared" si="10"/>
        <v>#N/A</v>
      </c>
      <c r="V166" s="229" t="e">
        <f t="shared" si="11"/>
        <v>#N/A</v>
      </c>
      <c r="W166" s="113" t="e">
        <f>VLOOKUP(E166,'PC Receitas'!$P$4:$Q$14,2,FALSE)</f>
        <v>#N/A</v>
      </c>
      <c r="X166" s="230"/>
      <c r="Y166" s="225"/>
    </row>
    <row r="167" spans="1:25" ht="19.5" customHeight="1" thickTop="1" thickBot="1" x14ac:dyDescent="0.3">
      <c r="A167" s="247"/>
      <c r="B167" s="225"/>
      <c r="C167" s="43"/>
      <c r="D167" s="43"/>
      <c r="E167" s="43"/>
      <c r="F167" s="143"/>
      <c r="G167" s="43"/>
      <c r="H167" s="43"/>
      <c r="I167" s="43"/>
      <c r="J167" s="212"/>
      <c r="K167" s="212"/>
      <c r="L167" s="44" t="s">
        <v>446</v>
      </c>
      <c r="M167" s="44"/>
      <c r="N167" s="233">
        <f>N166+IF(AND(L167="Pago",OR(E167='PC Receitas'!$P$4,E167='PC Receitas'!$P$5,E167='PC Receitas'!$P$6)),K167,IF(AND(L167="Pago",OR(E167='PC Receitas'!$P$7,E167='PC Receitas'!$P$8,E167='PC Receitas'!$P$9,E167='PC Receitas'!$P$10,E167='PC Receitas'!$P$11,E167='PC Receitas'!$P$12,E167='PC Receitas'!$P$13,E167='PC Receitas'!$P$14)),-K167,0))</f>
        <v>-49210.899999999972</v>
      </c>
      <c r="O167" s="225"/>
      <c r="P167" s="225"/>
      <c r="Q167" s="225"/>
      <c r="R167" s="225"/>
      <c r="S167" s="235" t="e">
        <f t="shared" si="8"/>
        <v>#N/A</v>
      </c>
      <c r="T167" s="229" t="e">
        <f t="shared" si="9"/>
        <v>#N/A</v>
      </c>
      <c r="U167" s="229" t="e">
        <f t="shared" si="10"/>
        <v>#N/A</v>
      </c>
      <c r="V167" s="229" t="e">
        <f t="shared" si="11"/>
        <v>#N/A</v>
      </c>
      <c r="W167" s="113" t="e">
        <f>VLOOKUP(E167,'PC Receitas'!$P$4:$Q$14,2,FALSE)</f>
        <v>#N/A</v>
      </c>
      <c r="X167" s="230"/>
      <c r="Y167" s="225"/>
    </row>
    <row r="168" spans="1:25" ht="19.5" customHeight="1" thickTop="1" thickBot="1" x14ac:dyDescent="0.3">
      <c r="A168" s="247"/>
      <c r="B168" s="225"/>
      <c r="C168" s="43"/>
      <c r="D168" s="43"/>
      <c r="E168" s="43"/>
      <c r="F168" s="143"/>
      <c r="G168" s="43"/>
      <c r="H168" s="43"/>
      <c r="I168" s="43"/>
      <c r="J168" s="212"/>
      <c r="K168" s="212"/>
      <c r="L168" s="44" t="s">
        <v>446</v>
      </c>
      <c r="M168" s="44"/>
      <c r="N168" s="233">
        <f>N167+IF(AND(L168="Pago",OR(E168='PC Receitas'!$P$4,E168='PC Receitas'!$P$5,E168='PC Receitas'!$P$6)),K168,IF(AND(L168="Pago",OR(E168='PC Receitas'!$P$7,E168='PC Receitas'!$P$8,E168='PC Receitas'!$P$9,E168='PC Receitas'!$P$10,E168='PC Receitas'!$P$11,E168='PC Receitas'!$P$12,E168='PC Receitas'!$P$13,E168='PC Receitas'!$P$14)),-K168,0))</f>
        <v>-49210.899999999972</v>
      </c>
      <c r="O168" s="225"/>
      <c r="P168" s="225"/>
      <c r="Q168" s="225"/>
      <c r="R168" s="225"/>
      <c r="S168" s="235" t="e">
        <f t="shared" si="8"/>
        <v>#N/A</v>
      </c>
      <c r="T168" s="229" t="e">
        <f t="shared" si="9"/>
        <v>#N/A</v>
      </c>
      <c r="U168" s="229" t="e">
        <f t="shared" si="10"/>
        <v>#N/A</v>
      </c>
      <c r="V168" s="229" t="e">
        <f t="shared" si="11"/>
        <v>#N/A</v>
      </c>
      <c r="W168" s="113" t="e">
        <f>VLOOKUP(E168,'PC Receitas'!$P$4:$Q$14,2,FALSE)</f>
        <v>#N/A</v>
      </c>
      <c r="X168" s="230"/>
      <c r="Y168" s="225"/>
    </row>
    <row r="169" spans="1:25" ht="19.5" customHeight="1" thickTop="1" thickBot="1" x14ac:dyDescent="0.3">
      <c r="A169" s="247"/>
      <c r="B169" s="225"/>
      <c r="C169" s="43"/>
      <c r="D169" s="43"/>
      <c r="E169" s="43"/>
      <c r="F169" s="143"/>
      <c r="G169" s="43"/>
      <c r="H169" s="43"/>
      <c r="I169" s="43"/>
      <c r="J169" s="212"/>
      <c r="K169" s="212"/>
      <c r="L169" s="44" t="s">
        <v>446</v>
      </c>
      <c r="M169" s="44"/>
      <c r="N169" s="233">
        <f>N168+IF(AND(L169="Pago",OR(E169='PC Receitas'!$P$4,E169='PC Receitas'!$P$5,E169='PC Receitas'!$P$6)),K169,IF(AND(L169="Pago",OR(E169='PC Receitas'!$P$7,E169='PC Receitas'!$P$8,E169='PC Receitas'!$P$9,E169='PC Receitas'!$P$10,E169='PC Receitas'!$P$11,E169='PC Receitas'!$P$12,E169='PC Receitas'!$P$13,E169='PC Receitas'!$P$14)),-K169,0))</f>
        <v>-49210.899999999972</v>
      </c>
      <c r="O169" s="225"/>
      <c r="P169" s="225"/>
      <c r="Q169" s="225"/>
      <c r="R169" s="225"/>
      <c r="S169" s="235" t="e">
        <f t="shared" si="8"/>
        <v>#N/A</v>
      </c>
      <c r="T169" s="229" t="e">
        <f t="shared" si="9"/>
        <v>#N/A</v>
      </c>
      <c r="U169" s="229" t="e">
        <f t="shared" si="10"/>
        <v>#N/A</v>
      </c>
      <c r="V169" s="229" t="e">
        <f t="shared" si="11"/>
        <v>#N/A</v>
      </c>
      <c r="W169" s="113" t="e">
        <f>VLOOKUP(E169,'PC Receitas'!$P$4:$Q$14,2,FALSE)</f>
        <v>#N/A</v>
      </c>
      <c r="X169" s="230"/>
      <c r="Y169" s="225"/>
    </row>
    <row r="170" spans="1:25" ht="19.5" customHeight="1" thickTop="1" thickBot="1" x14ac:dyDescent="0.3">
      <c r="A170" s="247"/>
      <c r="B170" s="225"/>
      <c r="C170" s="43"/>
      <c r="D170" s="43"/>
      <c r="E170" s="43"/>
      <c r="F170" s="143"/>
      <c r="G170" s="43"/>
      <c r="H170" s="43"/>
      <c r="I170" s="43"/>
      <c r="J170" s="212"/>
      <c r="K170" s="212"/>
      <c r="L170" s="44" t="s">
        <v>446</v>
      </c>
      <c r="M170" s="44"/>
      <c r="N170" s="233">
        <f>N169+IF(AND(L170="Pago",OR(E170='PC Receitas'!$P$4,E170='PC Receitas'!$P$5,E170='PC Receitas'!$P$6)),K170,IF(AND(L170="Pago",OR(E170='PC Receitas'!$P$7,E170='PC Receitas'!$P$8,E170='PC Receitas'!$P$9,E170='PC Receitas'!$P$10,E170='PC Receitas'!$P$11,E170='PC Receitas'!$P$12,E170='PC Receitas'!$P$13,E170='PC Receitas'!$P$14)),-K170,0))</f>
        <v>-49210.899999999972</v>
      </c>
      <c r="O170" s="225"/>
      <c r="P170" s="225"/>
      <c r="Q170" s="225"/>
      <c r="R170" s="225"/>
      <c r="S170" s="235" t="e">
        <f t="shared" si="8"/>
        <v>#N/A</v>
      </c>
      <c r="T170" s="229" t="e">
        <f t="shared" si="9"/>
        <v>#N/A</v>
      </c>
      <c r="U170" s="229" t="e">
        <f t="shared" si="10"/>
        <v>#N/A</v>
      </c>
      <c r="V170" s="229" t="e">
        <f t="shared" si="11"/>
        <v>#N/A</v>
      </c>
      <c r="W170" s="113" t="e">
        <f>VLOOKUP(E170,'PC Receitas'!$P$4:$Q$14,2,FALSE)</f>
        <v>#N/A</v>
      </c>
      <c r="X170" s="230"/>
      <c r="Y170" s="225"/>
    </row>
    <row r="171" spans="1:25" ht="19.5" customHeight="1" thickTop="1" thickBot="1" x14ac:dyDescent="0.3">
      <c r="A171" s="247"/>
      <c r="B171" s="225"/>
      <c r="C171" s="43"/>
      <c r="D171" s="43"/>
      <c r="E171" s="43"/>
      <c r="F171" s="143"/>
      <c r="G171" s="43"/>
      <c r="H171" s="43"/>
      <c r="I171" s="43"/>
      <c r="J171" s="212"/>
      <c r="K171" s="212"/>
      <c r="L171" s="44" t="s">
        <v>446</v>
      </c>
      <c r="M171" s="44"/>
      <c r="N171" s="233">
        <f>N170+IF(AND(L171="Pago",OR(E171='PC Receitas'!$P$4,E171='PC Receitas'!$P$5,E171='PC Receitas'!$P$6)),K171,IF(AND(L171="Pago",OR(E171='PC Receitas'!$P$7,E171='PC Receitas'!$P$8,E171='PC Receitas'!$P$9,E171='PC Receitas'!$P$10,E171='PC Receitas'!$P$11,E171='PC Receitas'!$P$12,E171='PC Receitas'!$P$13,E171='PC Receitas'!$P$14)),-K171,0))</f>
        <v>-49210.899999999972</v>
      </c>
      <c r="O171" s="225"/>
      <c r="P171" s="225"/>
      <c r="Q171" s="225"/>
      <c r="R171" s="225"/>
      <c r="S171" s="235" t="e">
        <f t="shared" si="8"/>
        <v>#N/A</v>
      </c>
      <c r="T171" s="229" t="e">
        <f t="shared" si="9"/>
        <v>#N/A</v>
      </c>
      <c r="U171" s="229" t="e">
        <f t="shared" si="10"/>
        <v>#N/A</v>
      </c>
      <c r="V171" s="229" t="e">
        <f t="shared" si="11"/>
        <v>#N/A</v>
      </c>
      <c r="W171" s="113" t="e">
        <f>VLOOKUP(E171,'PC Receitas'!$P$4:$Q$14,2,FALSE)</f>
        <v>#N/A</v>
      </c>
      <c r="X171" s="230"/>
      <c r="Y171" s="225"/>
    </row>
    <row r="172" spans="1:25" ht="19.5" customHeight="1" thickTop="1" thickBot="1" x14ac:dyDescent="0.3">
      <c r="A172" s="247"/>
      <c r="B172" s="225"/>
      <c r="C172" s="43"/>
      <c r="D172" s="43"/>
      <c r="E172" s="43"/>
      <c r="F172" s="143"/>
      <c r="G172" s="43"/>
      <c r="H172" s="43"/>
      <c r="I172" s="43"/>
      <c r="J172" s="212"/>
      <c r="K172" s="212"/>
      <c r="L172" s="44" t="s">
        <v>446</v>
      </c>
      <c r="M172" s="44"/>
      <c r="N172" s="233">
        <f>N171+IF(AND(L172="Pago",OR(E172='PC Receitas'!$P$4,E172='PC Receitas'!$P$5,E172='PC Receitas'!$P$6)),K172,IF(AND(L172="Pago",OR(E172='PC Receitas'!$P$7,E172='PC Receitas'!$P$8,E172='PC Receitas'!$P$9,E172='PC Receitas'!$P$10,E172='PC Receitas'!$P$11,E172='PC Receitas'!$P$12,E172='PC Receitas'!$P$13,E172='PC Receitas'!$P$14)),-K172,0))</f>
        <v>-49210.899999999972</v>
      </c>
      <c r="O172" s="225"/>
      <c r="P172" s="225"/>
      <c r="Q172" s="225"/>
      <c r="R172" s="225"/>
      <c r="S172" s="235" t="e">
        <f t="shared" si="8"/>
        <v>#N/A</v>
      </c>
      <c r="T172" s="229" t="e">
        <f t="shared" si="9"/>
        <v>#N/A</v>
      </c>
      <c r="U172" s="229" t="e">
        <f t="shared" si="10"/>
        <v>#N/A</v>
      </c>
      <c r="V172" s="229" t="e">
        <f t="shared" si="11"/>
        <v>#N/A</v>
      </c>
      <c r="W172" s="113" t="e">
        <f>VLOOKUP(E172,'PC Receitas'!$P$4:$Q$14,2,FALSE)</f>
        <v>#N/A</v>
      </c>
      <c r="X172" s="230"/>
      <c r="Y172" s="225"/>
    </row>
    <row r="173" spans="1:25" ht="19.5" customHeight="1" thickTop="1" thickBot="1" x14ac:dyDescent="0.3">
      <c r="A173" s="247"/>
      <c r="B173" s="225"/>
      <c r="C173" s="43"/>
      <c r="D173" s="43"/>
      <c r="E173" s="43"/>
      <c r="F173" s="143"/>
      <c r="G173" s="43"/>
      <c r="H173" s="43"/>
      <c r="I173" s="43"/>
      <c r="J173" s="212"/>
      <c r="K173" s="212"/>
      <c r="L173" s="44" t="s">
        <v>446</v>
      </c>
      <c r="M173" s="44"/>
      <c r="N173" s="233">
        <f>N172+IF(AND(L173="Pago",OR(E173='PC Receitas'!$P$4,E173='PC Receitas'!$P$5,E173='PC Receitas'!$P$6)),K173,IF(AND(L173="Pago",OR(E173='PC Receitas'!$P$7,E173='PC Receitas'!$P$8,E173='PC Receitas'!$P$9,E173='PC Receitas'!$P$10,E173='PC Receitas'!$P$11,E173='PC Receitas'!$P$12,E173='PC Receitas'!$P$13,E173='PC Receitas'!$P$14)),-K173,0))</f>
        <v>-49210.899999999972</v>
      </c>
      <c r="O173" s="225"/>
      <c r="P173" s="225"/>
      <c r="Q173" s="225"/>
      <c r="R173" s="225"/>
      <c r="S173" s="235" t="e">
        <f t="shared" si="8"/>
        <v>#N/A</v>
      </c>
      <c r="T173" s="229" t="e">
        <f t="shared" si="9"/>
        <v>#N/A</v>
      </c>
      <c r="U173" s="229" t="e">
        <f t="shared" si="10"/>
        <v>#N/A</v>
      </c>
      <c r="V173" s="229" t="e">
        <f t="shared" si="11"/>
        <v>#N/A</v>
      </c>
      <c r="W173" s="113" t="e">
        <f>VLOOKUP(E173,'PC Receitas'!$P$4:$Q$14,2,FALSE)</f>
        <v>#N/A</v>
      </c>
      <c r="X173" s="230"/>
      <c r="Y173" s="225"/>
    </row>
    <row r="174" spans="1:25" ht="19.5" customHeight="1" thickTop="1" thickBot="1" x14ac:dyDescent="0.3">
      <c r="A174" s="247"/>
      <c r="B174" s="225"/>
      <c r="C174" s="43"/>
      <c r="D174" s="43"/>
      <c r="E174" s="43"/>
      <c r="F174" s="143"/>
      <c r="G174" s="43"/>
      <c r="H174" s="43"/>
      <c r="I174" s="43"/>
      <c r="J174" s="212"/>
      <c r="K174" s="212"/>
      <c r="L174" s="44" t="s">
        <v>446</v>
      </c>
      <c r="M174" s="44"/>
      <c r="N174" s="233">
        <f>N173+IF(AND(L174="Pago",OR(E174='PC Receitas'!$P$4,E174='PC Receitas'!$P$5,E174='PC Receitas'!$P$6)),K174,IF(AND(L174="Pago",OR(E174='PC Receitas'!$P$7,E174='PC Receitas'!$P$8,E174='PC Receitas'!$P$9,E174='PC Receitas'!$P$10,E174='PC Receitas'!$P$11,E174='PC Receitas'!$P$12,E174='PC Receitas'!$P$13,E174='PC Receitas'!$P$14)),-K174,0))</f>
        <v>-49210.899999999972</v>
      </c>
      <c r="O174" s="225"/>
      <c r="P174" s="225"/>
      <c r="Q174" s="225"/>
      <c r="R174" s="225"/>
      <c r="S174" s="235" t="e">
        <f t="shared" si="8"/>
        <v>#N/A</v>
      </c>
      <c r="T174" s="229" t="e">
        <f t="shared" si="9"/>
        <v>#N/A</v>
      </c>
      <c r="U174" s="229" t="e">
        <f t="shared" si="10"/>
        <v>#N/A</v>
      </c>
      <c r="V174" s="229" t="e">
        <f t="shared" si="11"/>
        <v>#N/A</v>
      </c>
      <c r="W174" s="113" t="e">
        <f>VLOOKUP(E174,'PC Receitas'!$P$4:$Q$14,2,FALSE)</f>
        <v>#N/A</v>
      </c>
      <c r="X174" s="230"/>
      <c r="Y174" s="225"/>
    </row>
    <row r="175" spans="1:25" ht="19.5" customHeight="1" thickTop="1" thickBot="1" x14ac:dyDescent="0.3">
      <c r="A175" s="247"/>
      <c r="B175" s="225"/>
      <c r="C175" s="43"/>
      <c r="D175" s="43"/>
      <c r="E175" s="43"/>
      <c r="F175" s="143"/>
      <c r="G175" s="43"/>
      <c r="H175" s="43"/>
      <c r="I175" s="43"/>
      <c r="J175" s="212"/>
      <c r="K175" s="212"/>
      <c r="L175" s="44" t="s">
        <v>446</v>
      </c>
      <c r="M175" s="44"/>
      <c r="N175" s="233">
        <f>N174+IF(AND(L175="Pago",OR(E175='PC Receitas'!$P$4,E175='PC Receitas'!$P$5,E175='PC Receitas'!$P$6)),K175,IF(AND(L175="Pago",OR(E175='PC Receitas'!$P$7,E175='PC Receitas'!$P$8,E175='PC Receitas'!$P$9,E175='PC Receitas'!$P$10,E175='PC Receitas'!$P$11,E175='PC Receitas'!$P$12,E175='PC Receitas'!$P$13,E175='PC Receitas'!$P$14)),-K175,0))</f>
        <v>-49210.899999999972</v>
      </c>
      <c r="O175" s="225"/>
      <c r="P175" s="225"/>
      <c r="Q175" s="225"/>
      <c r="R175" s="225"/>
      <c r="S175" s="235" t="e">
        <f t="shared" si="8"/>
        <v>#N/A</v>
      </c>
      <c r="T175" s="229" t="e">
        <f t="shared" si="9"/>
        <v>#N/A</v>
      </c>
      <c r="U175" s="229" t="e">
        <f t="shared" si="10"/>
        <v>#N/A</v>
      </c>
      <c r="V175" s="229" t="e">
        <f t="shared" si="11"/>
        <v>#N/A</v>
      </c>
      <c r="W175" s="113" t="e">
        <f>VLOOKUP(E175,'PC Receitas'!$P$4:$Q$14,2,FALSE)</f>
        <v>#N/A</v>
      </c>
      <c r="X175" s="230"/>
      <c r="Y175" s="225"/>
    </row>
    <row r="176" spans="1:25" ht="19.5" customHeight="1" thickTop="1" thickBot="1" x14ac:dyDescent="0.3">
      <c r="A176" s="247"/>
      <c r="B176" s="225"/>
      <c r="C176" s="43"/>
      <c r="D176" s="43"/>
      <c r="E176" s="43"/>
      <c r="F176" s="143"/>
      <c r="G176" s="43"/>
      <c r="H176" s="43"/>
      <c r="I176" s="43"/>
      <c r="J176" s="212"/>
      <c r="K176" s="212"/>
      <c r="L176" s="44" t="s">
        <v>446</v>
      </c>
      <c r="M176" s="44"/>
      <c r="N176" s="233">
        <f>N175+IF(AND(L176="Pago",OR(E176='PC Receitas'!$P$4,E176='PC Receitas'!$P$5,E176='PC Receitas'!$P$6)),K176,IF(AND(L176="Pago",OR(E176='PC Receitas'!$P$7,E176='PC Receitas'!$P$8,E176='PC Receitas'!$P$9,E176='PC Receitas'!$P$10,E176='PC Receitas'!$P$11,E176='PC Receitas'!$P$12,E176='PC Receitas'!$P$13,E176='PC Receitas'!$P$14)),-K176,0))</f>
        <v>-49210.899999999972</v>
      </c>
      <c r="O176" s="225"/>
      <c r="P176" s="225"/>
      <c r="Q176" s="225"/>
      <c r="R176" s="225"/>
      <c r="S176" s="235" t="e">
        <f t="shared" si="8"/>
        <v>#N/A</v>
      </c>
      <c r="T176" s="229" t="e">
        <f t="shared" si="9"/>
        <v>#N/A</v>
      </c>
      <c r="U176" s="229" t="e">
        <f t="shared" si="10"/>
        <v>#N/A</v>
      </c>
      <c r="V176" s="229" t="e">
        <f t="shared" si="11"/>
        <v>#N/A</v>
      </c>
      <c r="W176" s="113" t="e">
        <f>VLOOKUP(E176,'PC Receitas'!$P$4:$Q$14,2,FALSE)</f>
        <v>#N/A</v>
      </c>
      <c r="X176" s="230"/>
      <c r="Y176" s="225"/>
    </row>
    <row r="177" spans="1:25" ht="19.5" customHeight="1" thickTop="1" thickBot="1" x14ac:dyDescent="0.3">
      <c r="A177" s="247"/>
      <c r="B177" s="225"/>
      <c r="C177" s="43"/>
      <c r="D177" s="43"/>
      <c r="E177" s="43"/>
      <c r="F177" s="143"/>
      <c r="G177" s="43"/>
      <c r="H177" s="43"/>
      <c r="I177" s="43"/>
      <c r="J177" s="212"/>
      <c r="K177" s="212"/>
      <c r="L177" s="44" t="s">
        <v>446</v>
      </c>
      <c r="M177" s="44"/>
      <c r="N177" s="233">
        <f>N176+IF(AND(L177="Pago",OR(E177='PC Receitas'!$P$4,E177='PC Receitas'!$P$5,E177='PC Receitas'!$P$6)),K177,IF(AND(L177="Pago",OR(E177='PC Receitas'!$P$7,E177='PC Receitas'!$P$8,E177='PC Receitas'!$P$9,E177='PC Receitas'!$P$10,E177='PC Receitas'!$P$11,E177='PC Receitas'!$P$12,E177='PC Receitas'!$P$13,E177='PC Receitas'!$P$14)),-K177,0))</f>
        <v>-49210.899999999972</v>
      </c>
      <c r="O177" s="225"/>
      <c r="P177" s="225"/>
      <c r="Q177" s="225"/>
      <c r="R177" s="225"/>
      <c r="S177" s="235" t="e">
        <f t="shared" si="8"/>
        <v>#N/A</v>
      </c>
      <c r="T177" s="229" t="e">
        <f t="shared" si="9"/>
        <v>#N/A</v>
      </c>
      <c r="U177" s="229" t="e">
        <f t="shared" si="10"/>
        <v>#N/A</v>
      </c>
      <c r="V177" s="229" t="e">
        <f t="shared" si="11"/>
        <v>#N/A</v>
      </c>
      <c r="W177" s="113" t="e">
        <f>VLOOKUP(E177,'PC Receitas'!$P$4:$Q$14,2,FALSE)</f>
        <v>#N/A</v>
      </c>
      <c r="X177" s="230"/>
      <c r="Y177" s="225"/>
    </row>
    <row r="178" spans="1:25" ht="19.5" customHeight="1" thickTop="1" thickBot="1" x14ac:dyDescent="0.3">
      <c r="A178" s="247"/>
      <c r="B178" s="225"/>
      <c r="C178" s="43"/>
      <c r="D178" s="43"/>
      <c r="E178" s="43"/>
      <c r="F178" s="143"/>
      <c r="G178" s="43"/>
      <c r="H178" s="43"/>
      <c r="I178" s="43"/>
      <c r="J178" s="212"/>
      <c r="K178" s="212"/>
      <c r="L178" s="44" t="s">
        <v>446</v>
      </c>
      <c r="M178" s="44"/>
      <c r="N178" s="233">
        <f>N177+IF(AND(L178="Pago",OR(E178='PC Receitas'!$P$4,E178='PC Receitas'!$P$5,E178='PC Receitas'!$P$6)),K178,IF(AND(L178="Pago",OR(E178='PC Receitas'!$P$7,E178='PC Receitas'!$P$8,E178='PC Receitas'!$P$9,E178='PC Receitas'!$P$10,E178='PC Receitas'!$P$11,E178='PC Receitas'!$P$12,E178='PC Receitas'!$P$13,E178='PC Receitas'!$P$14)),-K178,0))</f>
        <v>-49210.899999999972</v>
      </c>
      <c r="O178" s="225"/>
      <c r="P178" s="225"/>
      <c r="Q178" s="225"/>
      <c r="R178" s="225"/>
      <c r="S178" s="235" t="e">
        <f t="shared" si="8"/>
        <v>#N/A</v>
      </c>
      <c r="T178" s="229" t="e">
        <f t="shared" si="9"/>
        <v>#N/A</v>
      </c>
      <c r="U178" s="229" t="e">
        <f t="shared" si="10"/>
        <v>#N/A</v>
      </c>
      <c r="V178" s="229" t="e">
        <f t="shared" si="11"/>
        <v>#N/A</v>
      </c>
      <c r="W178" s="113" t="e">
        <f>VLOOKUP(E178,'PC Receitas'!$P$4:$Q$14,2,FALSE)</f>
        <v>#N/A</v>
      </c>
      <c r="X178" s="230"/>
      <c r="Y178" s="225"/>
    </row>
    <row r="179" spans="1:25" ht="19.5" customHeight="1" thickTop="1" thickBot="1" x14ac:dyDescent="0.3">
      <c r="A179" s="247"/>
      <c r="B179" s="225"/>
      <c r="C179" s="43"/>
      <c r="D179" s="43"/>
      <c r="E179" s="43"/>
      <c r="F179" s="143"/>
      <c r="G179" s="43"/>
      <c r="H179" s="43"/>
      <c r="I179" s="43"/>
      <c r="J179" s="212"/>
      <c r="K179" s="212"/>
      <c r="L179" s="44" t="s">
        <v>446</v>
      </c>
      <c r="M179" s="44"/>
      <c r="N179" s="233">
        <f>N178+IF(AND(L179="Pago",OR(E179='PC Receitas'!$P$4,E179='PC Receitas'!$P$5,E179='PC Receitas'!$P$6)),K179,IF(AND(L179="Pago",OR(E179='PC Receitas'!$P$7,E179='PC Receitas'!$P$8,E179='PC Receitas'!$P$9,E179='PC Receitas'!$P$10,E179='PC Receitas'!$P$11,E179='PC Receitas'!$P$12,E179='PC Receitas'!$P$13,E179='PC Receitas'!$P$14)),-K179,0))</f>
        <v>-49210.899999999972</v>
      </c>
      <c r="O179" s="225"/>
      <c r="P179" s="225"/>
      <c r="Q179" s="225"/>
      <c r="R179" s="225"/>
      <c r="S179" s="235" t="e">
        <f t="shared" si="8"/>
        <v>#N/A</v>
      </c>
      <c r="T179" s="229" t="e">
        <f t="shared" si="9"/>
        <v>#N/A</v>
      </c>
      <c r="U179" s="229" t="e">
        <f t="shared" si="10"/>
        <v>#N/A</v>
      </c>
      <c r="V179" s="229" t="e">
        <f t="shared" si="11"/>
        <v>#N/A</v>
      </c>
      <c r="W179" s="113" t="e">
        <f>VLOOKUP(E179,'PC Receitas'!$P$4:$Q$14,2,FALSE)</f>
        <v>#N/A</v>
      </c>
      <c r="X179" s="230"/>
      <c r="Y179" s="225"/>
    </row>
    <row r="180" spans="1:25" ht="19.5" customHeight="1" thickTop="1" thickBot="1" x14ac:dyDescent="0.3">
      <c r="A180" s="247"/>
      <c r="B180" s="225"/>
      <c r="C180" s="43"/>
      <c r="D180" s="43"/>
      <c r="E180" s="43"/>
      <c r="F180" s="143"/>
      <c r="G180" s="43"/>
      <c r="H180" s="43"/>
      <c r="I180" s="43"/>
      <c r="J180" s="212"/>
      <c r="K180" s="212"/>
      <c r="L180" s="44" t="s">
        <v>446</v>
      </c>
      <c r="M180" s="44"/>
      <c r="N180" s="233">
        <f>N179+IF(AND(L180="Pago",OR(E180='PC Receitas'!$P$4,E180='PC Receitas'!$P$5,E180='PC Receitas'!$P$6)),K180,IF(AND(L180="Pago",OR(E180='PC Receitas'!$P$7,E180='PC Receitas'!$P$8,E180='PC Receitas'!$P$9,E180='PC Receitas'!$P$10,E180='PC Receitas'!$P$11,E180='PC Receitas'!$P$12,E180='PC Receitas'!$P$13,E180='PC Receitas'!$P$14)),-K180,0))</f>
        <v>-49210.899999999972</v>
      </c>
      <c r="O180" s="225"/>
      <c r="P180" s="225"/>
      <c r="Q180" s="225"/>
      <c r="R180" s="225"/>
      <c r="S180" s="235" t="e">
        <f t="shared" si="8"/>
        <v>#N/A</v>
      </c>
      <c r="T180" s="229" t="e">
        <f t="shared" si="9"/>
        <v>#N/A</v>
      </c>
      <c r="U180" s="229" t="e">
        <f t="shared" si="10"/>
        <v>#N/A</v>
      </c>
      <c r="V180" s="229" t="e">
        <f t="shared" si="11"/>
        <v>#N/A</v>
      </c>
      <c r="W180" s="113" t="e">
        <f>VLOOKUP(E180,'PC Receitas'!$P$4:$Q$14,2,FALSE)</f>
        <v>#N/A</v>
      </c>
      <c r="X180" s="230"/>
      <c r="Y180" s="225"/>
    </row>
    <row r="181" spans="1:25" ht="19.5" customHeight="1" thickTop="1" thickBot="1" x14ac:dyDescent="0.3">
      <c r="A181" s="247"/>
      <c r="B181" s="225"/>
      <c r="C181" s="43"/>
      <c r="D181" s="43"/>
      <c r="E181" s="43"/>
      <c r="F181" s="143"/>
      <c r="G181" s="43"/>
      <c r="H181" s="43"/>
      <c r="I181" s="43"/>
      <c r="J181" s="212"/>
      <c r="K181" s="212"/>
      <c r="L181" s="44" t="s">
        <v>446</v>
      </c>
      <c r="M181" s="44"/>
      <c r="N181" s="233">
        <f>N180+IF(AND(L181="Pago",OR(E181='PC Receitas'!$P$4,E181='PC Receitas'!$P$5,E181='PC Receitas'!$P$6)),K181,IF(AND(L181="Pago",OR(E181='PC Receitas'!$P$7,E181='PC Receitas'!$P$8,E181='PC Receitas'!$P$9,E181='PC Receitas'!$P$10,E181='PC Receitas'!$P$11,E181='PC Receitas'!$P$12,E181='PC Receitas'!$P$13,E181='PC Receitas'!$P$14)),-K181,0))</f>
        <v>-49210.899999999972</v>
      </c>
      <c r="O181" s="225"/>
      <c r="P181" s="225"/>
      <c r="Q181" s="225"/>
      <c r="R181" s="225"/>
      <c r="S181" s="235" t="e">
        <f t="shared" si="8"/>
        <v>#N/A</v>
      </c>
      <c r="T181" s="229" t="e">
        <f t="shared" si="9"/>
        <v>#N/A</v>
      </c>
      <c r="U181" s="229" t="e">
        <f t="shared" si="10"/>
        <v>#N/A</v>
      </c>
      <c r="V181" s="229" t="e">
        <f t="shared" si="11"/>
        <v>#N/A</v>
      </c>
      <c r="W181" s="113" t="e">
        <f>VLOOKUP(E181,'PC Receitas'!$P$4:$Q$14,2,FALSE)</f>
        <v>#N/A</v>
      </c>
      <c r="X181" s="230"/>
      <c r="Y181" s="225"/>
    </row>
    <row r="182" spans="1:25" ht="19.5" customHeight="1" thickTop="1" thickBot="1" x14ac:dyDescent="0.3">
      <c r="A182" s="247"/>
      <c r="B182" s="225"/>
      <c r="C182" s="43"/>
      <c r="D182" s="43"/>
      <c r="E182" s="43"/>
      <c r="F182" s="143"/>
      <c r="G182" s="43"/>
      <c r="H182" s="43"/>
      <c r="I182" s="43"/>
      <c r="J182" s="212"/>
      <c r="K182" s="212"/>
      <c r="L182" s="44" t="s">
        <v>446</v>
      </c>
      <c r="M182" s="44"/>
      <c r="N182" s="233">
        <f>N181+IF(AND(L182="Pago",OR(E182='PC Receitas'!$P$4,E182='PC Receitas'!$P$5,E182='PC Receitas'!$P$6)),K182,IF(AND(L182="Pago",OR(E182='PC Receitas'!$P$7,E182='PC Receitas'!$P$8,E182='PC Receitas'!$P$9,E182='PC Receitas'!$P$10,E182='PC Receitas'!$P$11,E182='PC Receitas'!$P$12,E182='PC Receitas'!$P$13,E182='PC Receitas'!$P$14)),-K182,0))</f>
        <v>-49210.899999999972</v>
      </c>
      <c r="O182" s="225"/>
      <c r="P182" s="225"/>
      <c r="Q182" s="225"/>
      <c r="R182" s="225"/>
      <c r="S182" s="235" t="e">
        <f t="shared" si="8"/>
        <v>#N/A</v>
      </c>
      <c r="T182" s="229" t="e">
        <f t="shared" si="9"/>
        <v>#N/A</v>
      </c>
      <c r="U182" s="229" t="e">
        <f t="shared" si="10"/>
        <v>#N/A</v>
      </c>
      <c r="V182" s="229" t="e">
        <f t="shared" si="11"/>
        <v>#N/A</v>
      </c>
      <c r="W182" s="113" t="e">
        <f>VLOOKUP(E182,'PC Receitas'!$P$4:$Q$14,2,FALSE)</f>
        <v>#N/A</v>
      </c>
      <c r="X182" s="230"/>
      <c r="Y182" s="225"/>
    </row>
    <row r="183" spans="1:25" ht="19.5" customHeight="1" thickTop="1" thickBot="1" x14ac:dyDescent="0.3">
      <c r="A183" s="247"/>
      <c r="B183" s="225"/>
      <c r="C183" s="43"/>
      <c r="D183" s="43"/>
      <c r="E183" s="43"/>
      <c r="F183" s="143"/>
      <c r="G183" s="43"/>
      <c r="H183" s="43"/>
      <c r="I183" s="43"/>
      <c r="J183" s="212"/>
      <c r="K183" s="212"/>
      <c r="L183" s="44" t="s">
        <v>446</v>
      </c>
      <c r="M183" s="44"/>
      <c r="N183" s="233">
        <f>N182+IF(AND(L183="Pago",OR(E183='PC Receitas'!$P$4,E183='PC Receitas'!$P$5,E183='PC Receitas'!$P$6)),K183,IF(AND(L183="Pago",OR(E183='PC Receitas'!$P$7,E183='PC Receitas'!$P$8,E183='PC Receitas'!$P$9,E183='PC Receitas'!$P$10,E183='PC Receitas'!$P$11,E183='PC Receitas'!$P$12,E183='PC Receitas'!$P$13,E183='PC Receitas'!$P$14)),-K183,0))</f>
        <v>-49210.899999999972</v>
      </c>
      <c r="O183" s="225"/>
      <c r="P183" s="225"/>
      <c r="Q183" s="225"/>
      <c r="R183" s="225"/>
      <c r="S183" s="235" t="e">
        <f t="shared" si="8"/>
        <v>#N/A</v>
      </c>
      <c r="T183" s="229" t="e">
        <f t="shared" si="9"/>
        <v>#N/A</v>
      </c>
      <c r="U183" s="229" t="e">
        <f t="shared" si="10"/>
        <v>#N/A</v>
      </c>
      <c r="V183" s="229" t="e">
        <f t="shared" si="11"/>
        <v>#N/A</v>
      </c>
      <c r="W183" s="113" t="e">
        <f>VLOOKUP(E183,'PC Receitas'!$P$4:$Q$14,2,FALSE)</f>
        <v>#N/A</v>
      </c>
      <c r="X183" s="230"/>
      <c r="Y183" s="225"/>
    </row>
    <row r="184" spans="1:25" ht="19.5" customHeight="1" thickTop="1" thickBot="1" x14ac:dyDescent="0.3">
      <c r="A184" s="247"/>
      <c r="B184" s="225"/>
      <c r="C184" s="43"/>
      <c r="D184" s="43"/>
      <c r="E184" s="43"/>
      <c r="F184" s="143"/>
      <c r="G184" s="43"/>
      <c r="H184" s="43"/>
      <c r="I184" s="43"/>
      <c r="J184" s="212"/>
      <c r="K184" s="212"/>
      <c r="L184" s="44" t="s">
        <v>446</v>
      </c>
      <c r="M184" s="44"/>
      <c r="N184" s="233">
        <f>N183+IF(AND(L184="Pago",OR(E184='PC Receitas'!$P$4,E184='PC Receitas'!$P$5,E184='PC Receitas'!$P$6)),K184,IF(AND(L184="Pago",OR(E184='PC Receitas'!$P$7,E184='PC Receitas'!$P$8,E184='PC Receitas'!$P$9,E184='PC Receitas'!$P$10,E184='PC Receitas'!$P$11,E184='PC Receitas'!$P$12,E184='PC Receitas'!$P$13,E184='PC Receitas'!$P$14)),-K184,0))</f>
        <v>-49210.899999999972</v>
      </c>
      <c r="O184" s="225"/>
      <c r="P184" s="225"/>
      <c r="Q184" s="225"/>
      <c r="R184" s="225"/>
      <c r="S184" s="235" t="e">
        <f t="shared" si="8"/>
        <v>#N/A</v>
      </c>
      <c r="T184" s="229" t="e">
        <f t="shared" si="9"/>
        <v>#N/A</v>
      </c>
      <c r="U184" s="229" t="e">
        <f t="shared" si="10"/>
        <v>#N/A</v>
      </c>
      <c r="V184" s="229" t="e">
        <f t="shared" si="11"/>
        <v>#N/A</v>
      </c>
      <c r="W184" s="113" t="e">
        <f>VLOOKUP(E184,'PC Receitas'!$P$4:$Q$14,2,FALSE)</f>
        <v>#N/A</v>
      </c>
      <c r="X184" s="230"/>
      <c r="Y184" s="225"/>
    </row>
    <row r="185" spans="1:25" ht="19.5" customHeight="1" thickTop="1" thickBot="1" x14ac:dyDescent="0.3">
      <c r="A185" s="247"/>
      <c r="B185" s="225"/>
      <c r="C185" s="43"/>
      <c r="D185" s="43"/>
      <c r="E185" s="43"/>
      <c r="F185" s="143"/>
      <c r="G185" s="43"/>
      <c r="H185" s="43"/>
      <c r="I185" s="43"/>
      <c r="J185" s="212"/>
      <c r="K185" s="212"/>
      <c r="L185" s="44" t="s">
        <v>446</v>
      </c>
      <c r="M185" s="44"/>
      <c r="N185" s="233">
        <f>N184+IF(AND(L185="Pago",OR(E185='PC Receitas'!$P$4,E185='PC Receitas'!$P$5,E185='PC Receitas'!$P$6)),K185,IF(AND(L185="Pago",OR(E185='PC Receitas'!$P$7,E185='PC Receitas'!$P$8,E185='PC Receitas'!$P$9,E185='PC Receitas'!$P$10,E185='PC Receitas'!$P$11,E185='PC Receitas'!$P$12,E185='PC Receitas'!$P$13,E185='PC Receitas'!$P$14)),-K185,0))</f>
        <v>-49210.899999999972</v>
      </c>
      <c r="O185" s="225"/>
      <c r="P185" s="225"/>
      <c r="Q185" s="225"/>
      <c r="R185" s="225"/>
      <c r="S185" s="235" t="e">
        <f t="shared" si="8"/>
        <v>#N/A</v>
      </c>
      <c r="T185" s="229" t="e">
        <f t="shared" si="9"/>
        <v>#N/A</v>
      </c>
      <c r="U185" s="229" t="e">
        <f t="shared" si="10"/>
        <v>#N/A</v>
      </c>
      <c r="V185" s="229" t="e">
        <f t="shared" si="11"/>
        <v>#N/A</v>
      </c>
      <c r="W185" s="113" t="e">
        <f>VLOOKUP(E185,'PC Receitas'!$P$4:$Q$14,2,FALSE)</f>
        <v>#N/A</v>
      </c>
      <c r="X185" s="230"/>
      <c r="Y185" s="225"/>
    </row>
    <row r="186" spans="1:25" ht="19.5" customHeight="1" thickTop="1" thickBot="1" x14ac:dyDescent="0.3">
      <c r="A186" s="247"/>
      <c r="B186" s="225"/>
      <c r="C186" s="43"/>
      <c r="D186" s="43"/>
      <c r="E186" s="43"/>
      <c r="F186" s="143"/>
      <c r="G186" s="43"/>
      <c r="H186" s="43"/>
      <c r="I186" s="43"/>
      <c r="J186" s="212"/>
      <c r="K186" s="212"/>
      <c r="L186" s="44" t="s">
        <v>446</v>
      </c>
      <c r="M186" s="44"/>
      <c r="N186" s="233">
        <f>N185+IF(AND(L186="Pago",OR(E186='PC Receitas'!$P$4,E186='PC Receitas'!$P$5,E186='PC Receitas'!$P$6)),K186,IF(AND(L186="Pago",OR(E186='PC Receitas'!$P$7,E186='PC Receitas'!$P$8,E186='PC Receitas'!$P$9,E186='PC Receitas'!$P$10,E186='PC Receitas'!$P$11,E186='PC Receitas'!$P$12,E186='PC Receitas'!$P$13,E186='PC Receitas'!$P$14)),-K186,0))</f>
        <v>-49210.899999999972</v>
      </c>
      <c r="O186" s="225"/>
      <c r="P186" s="225"/>
      <c r="Q186" s="225"/>
      <c r="R186" s="225"/>
      <c r="S186" s="235" t="e">
        <f t="shared" si="8"/>
        <v>#N/A</v>
      </c>
      <c r="T186" s="229" t="e">
        <f t="shared" si="9"/>
        <v>#N/A</v>
      </c>
      <c r="U186" s="229" t="e">
        <f t="shared" si="10"/>
        <v>#N/A</v>
      </c>
      <c r="V186" s="229" t="e">
        <f t="shared" si="11"/>
        <v>#N/A</v>
      </c>
      <c r="W186" s="113" t="e">
        <f>VLOOKUP(E186,'PC Receitas'!$P$4:$Q$14,2,FALSE)</f>
        <v>#N/A</v>
      </c>
      <c r="X186" s="230"/>
      <c r="Y186" s="225"/>
    </row>
    <row r="187" spans="1:25" ht="19.5" customHeight="1" thickTop="1" thickBot="1" x14ac:dyDescent="0.3">
      <c r="A187" s="247"/>
      <c r="B187" s="225"/>
      <c r="C187" s="43"/>
      <c r="D187" s="43"/>
      <c r="E187" s="43"/>
      <c r="F187" s="143"/>
      <c r="G187" s="43"/>
      <c r="H187" s="43"/>
      <c r="I187" s="43"/>
      <c r="J187" s="212"/>
      <c r="K187" s="212"/>
      <c r="L187" s="44" t="s">
        <v>446</v>
      </c>
      <c r="M187" s="44"/>
      <c r="N187" s="233">
        <f>N186+IF(AND(L187="Pago",OR(E187='PC Receitas'!$P$4,E187='PC Receitas'!$P$5,E187='PC Receitas'!$P$6)),K187,IF(AND(L187="Pago",OR(E187='PC Receitas'!$P$7,E187='PC Receitas'!$P$8,E187='PC Receitas'!$P$9,E187='PC Receitas'!$P$10,E187='PC Receitas'!$P$11,E187='PC Receitas'!$P$12,E187='PC Receitas'!$P$13,E187='PC Receitas'!$P$14)),-K187,0))</f>
        <v>-49210.899999999972</v>
      </c>
      <c r="O187" s="225"/>
      <c r="P187" s="225"/>
      <c r="Q187" s="225"/>
      <c r="R187" s="225"/>
      <c r="S187" s="235" t="e">
        <f t="shared" si="8"/>
        <v>#N/A</v>
      </c>
      <c r="T187" s="229" t="e">
        <f t="shared" si="9"/>
        <v>#N/A</v>
      </c>
      <c r="U187" s="229" t="e">
        <f t="shared" si="10"/>
        <v>#N/A</v>
      </c>
      <c r="V187" s="229" t="e">
        <f t="shared" si="11"/>
        <v>#N/A</v>
      </c>
      <c r="W187" s="113" t="e">
        <f>VLOOKUP(E187,'PC Receitas'!$P$4:$Q$14,2,FALSE)</f>
        <v>#N/A</v>
      </c>
      <c r="X187" s="230"/>
      <c r="Y187" s="225"/>
    </row>
    <row r="188" spans="1:25" ht="19.5" customHeight="1" thickTop="1" thickBot="1" x14ac:dyDescent="0.3">
      <c r="A188" s="247"/>
      <c r="B188" s="225"/>
      <c r="C188" s="43"/>
      <c r="D188" s="43"/>
      <c r="E188" s="43"/>
      <c r="F188" s="143"/>
      <c r="G188" s="43"/>
      <c r="H188" s="43"/>
      <c r="I188" s="43"/>
      <c r="J188" s="212"/>
      <c r="K188" s="212"/>
      <c r="L188" s="44" t="s">
        <v>446</v>
      </c>
      <c r="M188" s="44"/>
      <c r="N188" s="233">
        <f>N187+IF(AND(L188="Pago",OR(E188='PC Receitas'!$P$4,E188='PC Receitas'!$P$5,E188='PC Receitas'!$P$6)),K188,IF(AND(L188="Pago",OR(E188='PC Receitas'!$P$7,E188='PC Receitas'!$P$8,E188='PC Receitas'!$P$9,E188='PC Receitas'!$P$10,E188='PC Receitas'!$P$11,E188='PC Receitas'!$P$12,E188='PC Receitas'!$P$13,E188='PC Receitas'!$P$14)),-K188,0))</f>
        <v>-49210.899999999972</v>
      </c>
      <c r="O188" s="225"/>
      <c r="P188" s="225"/>
      <c r="Q188" s="225"/>
      <c r="R188" s="225"/>
      <c r="S188" s="235" t="e">
        <f t="shared" si="8"/>
        <v>#N/A</v>
      </c>
      <c r="T188" s="229" t="e">
        <f t="shared" si="9"/>
        <v>#N/A</v>
      </c>
      <c r="U188" s="229" t="e">
        <f t="shared" si="10"/>
        <v>#N/A</v>
      </c>
      <c r="V188" s="229" t="e">
        <f t="shared" si="11"/>
        <v>#N/A</v>
      </c>
      <c r="W188" s="113" t="e">
        <f>VLOOKUP(E188,'PC Receitas'!$P$4:$Q$14,2,FALSE)</f>
        <v>#N/A</v>
      </c>
      <c r="X188" s="230"/>
      <c r="Y188" s="225"/>
    </row>
    <row r="189" spans="1:25" ht="19.5" customHeight="1" thickTop="1" thickBot="1" x14ac:dyDescent="0.3">
      <c r="A189" s="247"/>
      <c r="B189" s="225"/>
      <c r="C189" s="43"/>
      <c r="D189" s="43"/>
      <c r="E189" s="43"/>
      <c r="F189" s="143"/>
      <c r="G189" s="43"/>
      <c r="H189" s="43"/>
      <c r="I189" s="43"/>
      <c r="J189" s="212"/>
      <c r="K189" s="212"/>
      <c r="L189" s="44" t="s">
        <v>446</v>
      </c>
      <c r="M189" s="44"/>
      <c r="N189" s="233">
        <f>N188+IF(AND(L189="Pago",OR(E189='PC Receitas'!$P$4,E189='PC Receitas'!$P$5,E189='PC Receitas'!$P$6)),K189,IF(AND(L189="Pago",OR(E189='PC Receitas'!$P$7,E189='PC Receitas'!$P$8,E189='PC Receitas'!$P$9,E189='PC Receitas'!$P$10,E189='PC Receitas'!$P$11,E189='PC Receitas'!$P$12,E189='PC Receitas'!$P$13,E189='PC Receitas'!$P$14)),-K189,0))</f>
        <v>-49210.899999999972</v>
      </c>
      <c r="O189" s="225"/>
      <c r="P189" s="225"/>
      <c r="Q189" s="225"/>
      <c r="R189" s="225"/>
      <c r="S189" s="235" t="e">
        <f t="shared" si="8"/>
        <v>#N/A</v>
      </c>
      <c r="T189" s="229" t="e">
        <f t="shared" si="9"/>
        <v>#N/A</v>
      </c>
      <c r="U189" s="229" t="e">
        <f t="shared" si="10"/>
        <v>#N/A</v>
      </c>
      <c r="V189" s="229" t="e">
        <f t="shared" si="11"/>
        <v>#N/A</v>
      </c>
      <c r="W189" s="113" t="e">
        <f>VLOOKUP(E189,'PC Receitas'!$P$4:$Q$14,2,FALSE)</f>
        <v>#N/A</v>
      </c>
      <c r="X189" s="230"/>
      <c r="Y189" s="225"/>
    </row>
    <row r="190" spans="1:25" ht="19.5" customHeight="1" thickTop="1" thickBot="1" x14ac:dyDescent="0.3">
      <c r="A190" s="247"/>
      <c r="B190" s="225"/>
      <c r="C190" s="43"/>
      <c r="D190" s="43"/>
      <c r="E190" s="43"/>
      <c r="F190" s="143"/>
      <c r="G190" s="43"/>
      <c r="H190" s="43"/>
      <c r="I190" s="43"/>
      <c r="J190" s="212"/>
      <c r="K190" s="212"/>
      <c r="L190" s="44" t="s">
        <v>446</v>
      </c>
      <c r="M190" s="44"/>
      <c r="N190" s="233">
        <f>N189+IF(AND(L190="Pago",OR(E190='PC Receitas'!$P$4,E190='PC Receitas'!$P$5,E190='PC Receitas'!$P$6)),K190,IF(AND(L190="Pago",OR(E190='PC Receitas'!$P$7,E190='PC Receitas'!$P$8,E190='PC Receitas'!$P$9,E190='PC Receitas'!$P$10,E190='PC Receitas'!$P$11,E190='PC Receitas'!$P$12,E190='PC Receitas'!$P$13,E190='PC Receitas'!$P$14)),-K190,0))</f>
        <v>-49210.899999999972</v>
      </c>
      <c r="O190" s="225"/>
      <c r="P190" s="225"/>
      <c r="Q190" s="225"/>
      <c r="R190" s="225"/>
      <c r="S190" s="235" t="e">
        <f t="shared" si="8"/>
        <v>#N/A</v>
      </c>
      <c r="T190" s="229" t="e">
        <f t="shared" si="9"/>
        <v>#N/A</v>
      </c>
      <c r="U190" s="229" t="e">
        <f t="shared" si="10"/>
        <v>#N/A</v>
      </c>
      <c r="V190" s="229" t="e">
        <f t="shared" si="11"/>
        <v>#N/A</v>
      </c>
      <c r="W190" s="113" t="e">
        <f>VLOOKUP(E190,'PC Receitas'!$P$4:$Q$14,2,FALSE)</f>
        <v>#N/A</v>
      </c>
      <c r="X190" s="230"/>
      <c r="Y190" s="225"/>
    </row>
    <row r="191" spans="1:25" ht="19.5" customHeight="1" thickTop="1" thickBot="1" x14ac:dyDescent="0.3">
      <c r="A191" s="247"/>
      <c r="B191" s="225"/>
      <c r="C191" s="43"/>
      <c r="D191" s="43"/>
      <c r="E191" s="43"/>
      <c r="F191" s="143"/>
      <c r="G191" s="43"/>
      <c r="H191" s="43"/>
      <c r="I191" s="43"/>
      <c r="J191" s="212"/>
      <c r="K191" s="212"/>
      <c r="L191" s="44" t="s">
        <v>446</v>
      </c>
      <c r="M191" s="44"/>
      <c r="N191" s="233">
        <f>N190+IF(AND(L191="Pago",OR(E191='PC Receitas'!$P$4,E191='PC Receitas'!$P$5,E191='PC Receitas'!$P$6)),K191,IF(AND(L191="Pago",OR(E191='PC Receitas'!$P$7,E191='PC Receitas'!$P$8,E191='PC Receitas'!$P$9,E191='PC Receitas'!$P$10,E191='PC Receitas'!$P$11,E191='PC Receitas'!$P$12,E191='PC Receitas'!$P$13,E191='PC Receitas'!$P$14)),-K191,0))</f>
        <v>-49210.899999999972</v>
      </c>
      <c r="O191" s="225"/>
      <c r="P191" s="225"/>
      <c r="Q191" s="225"/>
      <c r="R191" s="225"/>
      <c r="S191" s="235" t="e">
        <f t="shared" si="8"/>
        <v>#N/A</v>
      </c>
      <c r="T191" s="229" t="e">
        <f t="shared" si="9"/>
        <v>#N/A</v>
      </c>
      <c r="U191" s="229" t="e">
        <f t="shared" si="10"/>
        <v>#N/A</v>
      </c>
      <c r="V191" s="229" t="e">
        <f t="shared" si="11"/>
        <v>#N/A</v>
      </c>
      <c r="W191" s="113" t="e">
        <f>VLOOKUP(E191,'PC Receitas'!$P$4:$Q$14,2,FALSE)</f>
        <v>#N/A</v>
      </c>
      <c r="X191" s="230"/>
      <c r="Y191" s="225"/>
    </row>
    <row r="192" spans="1:25" ht="19.5" customHeight="1" thickTop="1" thickBot="1" x14ac:dyDescent="0.3">
      <c r="A192" s="247"/>
      <c r="B192" s="225"/>
      <c r="C192" s="43"/>
      <c r="D192" s="43"/>
      <c r="E192" s="43"/>
      <c r="F192" s="143"/>
      <c r="G192" s="43"/>
      <c r="H192" s="43"/>
      <c r="I192" s="43"/>
      <c r="J192" s="212"/>
      <c r="K192" s="212"/>
      <c r="L192" s="44" t="s">
        <v>446</v>
      </c>
      <c r="M192" s="44"/>
      <c r="N192" s="233">
        <f>N191+IF(AND(L192="Pago",OR(E192='PC Receitas'!$P$4,E192='PC Receitas'!$P$5,E192='PC Receitas'!$P$6)),K192,IF(AND(L192="Pago",OR(E192='PC Receitas'!$P$7,E192='PC Receitas'!$P$8,E192='PC Receitas'!$P$9,E192='PC Receitas'!$P$10,E192='PC Receitas'!$P$11,E192='PC Receitas'!$P$12,E192='PC Receitas'!$P$13,E192='PC Receitas'!$P$14)),-K192,0))</f>
        <v>-49210.899999999972</v>
      </c>
      <c r="O192" s="225"/>
      <c r="P192" s="225"/>
      <c r="Q192" s="225"/>
      <c r="R192" s="225"/>
      <c r="S192" s="235" t="e">
        <f t="shared" si="8"/>
        <v>#N/A</v>
      </c>
      <c r="T192" s="229" t="e">
        <f t="shared" si="9"/>
        <v>#N/A</v>
      </c>
      <c r="U192" s="229" t="e">
        <f t="shared" si="10"/>
        <v>#N/A</v>
      </c>
      <c r="V192" s="229" t="e">
        <f t="shared" si="11"/>
        <v>#N/A</v>
      </c>
      <c r="W192" s="113" t="e">
        <f>VLOOKUP(E192,'PC Receitas'!$P$4:$Q$14,2,FALSE)</f>
        <v>#N/A</v>
      </c>
      <c r="X192" s="230"/>
      <c r="Y192" s="225"/>
    </row>
    <row r="193" spans="1:25" ht="19.5" customHeight="1" thickTop="1" thickBot="1" x14ac:dyDescent="0.3">
      <c r="A193" s="247"/>
      <c r="B193" s="225"/>
      <c r="C193" s="43"/>
      <c r="D193" s="43"/>
      <c r="E193" s="43"/>
      <c r="F193" s="143"/>
      <c r="G193" s="43"/>
      <c r="H193" s="43"/>
      <c r="I193" s="43"/>
      <c r="J193" s="212"/>
      <c r="K193" s="212"/>
      <c r="L193" s="44" t="s">
        <v>446</v>
      </c>
      <c r="M193" s="44"/>
      <c r="N193" s="233">
        <f>N192+IF(AND(L193="Pago",OR(E193='PC Receitas'!$P$4,E193='PC Receitas'!$P$5,E193='PC Receitas'!$P$6)),K193,IF(AND(L193="Pago",OR(E193='PC Receitas'!$P$7,E193='PC Receitas'!$P$8,E193='PC Receitas'!$P$9,E193='PC Receitas'!$P$10,E193='PC Receitas'!$P$11,E193='PC Receitas'!$P$12,E193='PC Receitas'!$P$13,E193='PC Receitas'!$P$14)),-K193,0))</f>
        <v>-49210.899999999972</v>
      </c>
      <c r="O193" s="225"/>
      <c r="P193" s="225"/>
      <c r="Q193" s="225"/>
      <c r="R193" s="225"/>
      <c r="S193" s="235" t="e">
        <f t="shared" si="8"/>
        <v>#N/A</v>
      </c>
      <c r="T193" s="229" t="e">
        <f t="shared" si="9"/>
        <v>#N/A</v>
      </c>
      <c r="U193" s="229" t="e">
        <f t="shared" si="10"/>
        <v>#N/A</v>
      </c>
      <c r="V193" s="229" t="e">
        <f t="shared" si="11"/>
        <v>#N/A</v>
      </c>
      <c r="W193" s="113" t="e">
        <f>VLOOKUP(E193,'PC Receitas'!$P$4:$Q$14,2,FALSE)</f>
        <v>#N/A</v>
      </c>
      <c r="X193" s="230"/>
      <c r="Y193" s="225"/>
    </row>
    <row r="194" spans="1:25" ht="19.5" customHeight="1" thickTop="1" thickBot="1" x14ac:dyDescent="0.3">
      <c r="A194" s="247"/>
      <c r="B194" s="225"/>
      <c r="C194" s="43"/>
      <c r="D194" s="43"/>
      <c r="E194" s="43"/>
      <c r="F194" s="143"/>
      <c r="G194" s="43"/>
      <c r="H194" s="43"/>
      <c r="I194" s="43"/>
      <c r="J194" s="212"/>
      <c r="K194" s="212"/>
      <c r="L194" s="44" t="s">
        <v>446</v>
      </c>
      <c r="M194" s="44"/>
      <c r="N194" s="233">
        <f>N193+IF(AND(L194="Pago",OR(E194='PC Receitas'!$P$4,E194='PC Receitas'!$P$5,E194='PC Receitas'!$P$6)),K194,IF(AND(L194="Pago",OR(E194='PC Receitas'!$P$7,E194='PC Receitas'!$P$8,E194='PC Receitas'!$P$9,E194='PC Receitas'!$P$10,E194='PC Receitas'!$P$11,E194='PC Receitas'!$P$12,E194='PC Receitas'!$P$13,E194='PC Receitas'!$P$14)),-K194,0))</f>
        <v>-49210.899999999972</v>
      </c>
      <c r="O194" s="225"/>
      <c r="P194" s="225"/>
      <c r="Q194" s="225"/>
      <c r="R194" s="225"/>
      <c r="S194" s="235" t="e">
        <f t="shared" si="8"/>
        <v>#N/A</v>
      </c>
      <c r="T194" s="229" t="e">
        <f t="shared" si="9"/>
        <v>#N/A</v>
      </c>
      <c r="U194" s="229" t="e">
        <f t="shared" si="10"/>
        <v>#N/A</v>
      </c>
      <c r="V194" s="229" t="e">
        <f t="shared" si="11"/>
        <v>#N/A</v>
      </c>
      <c r="W194" s="113" t="e">
        <f>VLOOKUP(E194,'PC Receitas'!$P$4:$Q$14,2,FALSE)</f>
        <v>#N/A</v>
      </c>
      <c r="X194" s="230"/>
      <c r="Y194" s="225"/>
    </row>
    <row r="195" spans="1:25" ht="19.5" customHeight="1" thickTop="1" thickBot="1" x14ac:dyDescent="0.3">
      <c r="A195" s="247"/>
      <c r="B195" s="225"/>
      <c r="C195" s="43"/>
      <c r="D195" s="43"/>
      <c r="E195" s="43"/>
      <c r="F195" s="143"/>
      <c r="G195" s="43"/>
      <c r="H195" s="43"/>
      <c r="I195" s="43"/>
      <c r="J195" s="212"/>
      <c r="K195" s="212"/>
      <c r="L195" s="44" t="s">
        <v>446</v>
      </c>
      <c r="M195" s="44"/>
      <c r="N195" s="233">
        <f>N194+IF(AND(L195="Pago",OR(E195='PC Receitas'!$P$4,E195='PC Receitas'!$P$5,E195='PC Receitas'!$P$6)),K195,IF(AND(L195="Pago",OR(E195='PC Receitas'!$P$7,E195='PC Receitas'!$P$8,E195='PC Receitas'!$P$9,E195='PC Receitas'!$P$10,E195='PC Receitas'!$P$11,E195='PC Receitas'!$P$12,E195='PC Receitas'!$P$13,E195='PC Receitas'!$P$14)),-K195,0))</f>
        <v>-49210.899999999972</v>
      </c>
      <c r="O195" s="225"/>
      <c r="P195" s="225"/>
      <c r="Q195" s="225"/>
      <c r="R195" s="225"/>
      <c r="S195" s="235" t="e">
        <f t="shared" si="8"/>
        <v>#N/A</v>
      </c>
      <c r="T195" s="229" t="e">
        <f t="shared" si="9"/>
        <v>#N/A</v>
      </c>
      <c r="U195" s="229" t="e">
        <f t="shared" si="10"/>
        <v>#N/A</v>
      </c>
      <c r="V195" s="229" t="e">
        <f t="shared" si="11"/>
        <v>#N/A</v>
      </c>
      <c r="W195" s="113" t="e">
        <f>VLOOKUP(E195,'PC Receitas'!$P$4:$Q$14,2,FALSE)</f>
        <v>#N/A</v>
      </c>
      <c r="X195" s="230"/>
      <c r="Y195" s="225"/>
    </row>
    <row r="196" spans="1:25" ht="19.5" customHeight="1" thickTop="1" thickBot="1" x14ac:dyDescent="0.3">
      <c r="A196" s="247"/>
      <c r="B196" s="225"/>
      <c r="C196" s="43"/>
      <c r="D196" s="43"/>
      <c r="E196" s="43"/>
      <c r="F196" s="143"/>
      <c r="G196" s="43"/>
      <c r="H196" s="43"/>
      <c r="I196" s="43"/>
      <c r="J196" s="212"/>
      <c r="K196" s="212"/>
      <c r="L196" s="44" t="s">
        <v>446</v>
      </c>
      <c r="M196" s="44"/>
      <c r="N196" s="233">
        <f>N195+IF(AND(L196="Pago",OR(E196='PC Receitas'!$P$4,E196='PC Receitas'!$P$5,E196='PC Receitas'!$P$6)),K196,IF(AND(L196="Pago",OR(E196='PC Receitas'!$P$7,E196='PC Receitas'!$P$8,E196='PC Receitas'!$P$9,E196='PC Receitas'!$P$10,E196='PC Receitas'!$P$11,E196='PC Receitas'!$P$12,E196='PC Receitas'!$P$13,E196='PC Receitas'!$P$14)),-K196,0))</f>
        <v>-49210.899999999972</v>
      </c>
      <c r="O196" s="225"/>
      <c r="P196" s="225"/>
      <c r="Q196" s="225"/>
      <c r="R196" s="225"/>
      <c r="S196" s="235" t="e">
        <f t="shared" si="8"/>
        <v>#N/A</v>
      </c>
      <c r="T196" s="229" t="e">
        <f t="shared" si="9"/>
        <v>#N/A</v>
      </c>
      <c r="U196" s="229" t="e">
        <f t="shared" si="10"/>
        <v>#N/A</v>
      </c>
      <c r="V196" s="229" t="e">
        <f t="shared" si="11"/>
        <v>#N/A</v>
      </c>
      <c r="W196" s="113" t="e">
        <f>VLOOKUP(E196,'PC Receitas'!$P$4:$Q$14,2,FALSE)</f>
        <v>#N/A</v>
      </c>
      <c r="X196" s="230"/>
      <c r="Y196" s="225"/>
    </row>
    <row r="197" spans="1:25" ht="19.5" customHeight="1" thickTop="1" thickBot="1" x14ac:dyDescent="0.3">
      <c r="A197" s="247"/>
      <c r="B197" s="225"/>
      <c r="C197" s="43"/>
      <c r="D197" s="43"/>
      <c r="E197" s="43"/>
      <c r="F197" s="143"/>
      <c r="G197" s="43"/>
      <c r="H197" s="43"/>
      <c r="I197" s="43"/>
      <c r="J197" s="212"/>
      <c r="K197" s="212"/>
      <c r="L197" s="44" t="s">
        <v>446</v>
      </c>
      <c r="M197" s="44"/>
      <c r="N197" s="233">
        <f>N196+IF(AND(L197="Pago",OR(E197='PC Receitas'!$P$4,E197='PC Receitas'!$P$5,E197='PC Receitas'!$P$6)),K197,IF(AND(L197="Pago",OR(E197='PC Receitas'!$P$7,E197='PC Receitas'!$P$8,E197='PC Receitas'!$P$9,E197='PC Receitas'!$P$10,E197='PC Receitas'!$P$11,E197='PC Receitas'!$P$12,E197='PC Receitas'!$P$13,E197='PC Receitas'!$P$14)),-K197,0))</f>
        <v>-49210.899999999972</v>
      </c>
      <c r="O197" s="225"/>
      <c r="P197" s="225"/>
      <c r="Q197" s="225"/>
      <c r="R197" s="225"/>
      <c r="S197" s="235" t="e">
        <f t="shared" si="8"/>
        <v>#N/A</v>
      </c>
      <c r="T197" s="229" t="e">
        <f t="shared" si="9"/>
        <v>#N/A</v>
      </c>
      <c r="U197" s="229" t="e">
        <f t="shared" si="10"/>
        <v>#N/A</v>
      </c>
      <c r="V197" s="229" t="e">
        <f t="shared" si="11"/>
        <v>#N/A</v>
      </c>
      <c r="W197" s="113" t="e">
        <f>VLOOKUP(E197,'PC Receitas'!$P$4:$Q$14,2,FALSE)</f>
        <v>#N/A</v>
      </c>
      <c r="X197" s="230"/>
      <c r="Y197" s="225"/>
    </row>
    <row r="198" spans="1:25" ht="19.5" customHeight="1" thickTop="1" thickBot="1" x14ac:dyDescent="0.3">
      <c r="A198" s="247"/>
      <c r="B198" s="225"/>
      <c r="C198" s="43"/>
      <c r="D198" s="43"/>
      <c r="E198" s="43"/>
      <c r="F198" s="143"/>
      <c r="G198" s="43"/>
      <c r="H198" s="43"/>
      <c r="I198" s="43"/>
      <c r="J198" s="212"/>
      <c r="K198" s="212"/>
      <c r="L198" s="44" t="s">
        <v>446</v>
      </c>
      <c r="M198" s="44"/>
      <c r="N198" s="233">
        <f>N197+IF(AND(L198="Pago",OR(E198='PC Receitas'!$P$4,E198='PC Receitas'!$P$5,E198='PC Receitas'!$P$6)),K198,IF(AND(L198="Pago",OR(E198='PC Receitas'!$P$7,E198='PC Receitas'!$P$8,E198='PC Receitas'!$P$9,E198='PC Receitas'!$P$10,E198='PC Receitas'!$P$11,E198='PC Receitas'!$P$12,E198='PC Receitas'!$P$13,E198='PC Receitas'!$P$14)),-K198,0))</f>
        <v>-49210.899999999972</v>
      </c>
      <c r="O198" s="225"/>
      <c r="P198" s="225"/>
      <c r="Q198" s="225"/>
      <c r="R198" s="225"/>
      <c r="S198" s="235" t="e">
        <f t="shared" ref="S198:S261" si="12">IF(W198="Despesas_com_RH","Despesa",IF(W198="Despesas_Operacionais","Despesa",IF(W198="Despesas_com_Marketing","Despesa",IF(W198="Impostos","Despesa",IF(W198="Investimentos","Despesa","")))))</f>
        <v>#N/A</v>
      </c>
      <c r="T198" s="229" t="e">
        <f t="shared" ref="T198:T261" si="13">IF(W198="Despesas_com_Produtos","Despesa",IF(W198="Despesas_com_Serviços","Despesa",IF(W198="Despesas_Não_Operacionais","Despesa","")))</f>
        <v>#N/A</v>
      </c>
      <c r="U198" s="229" t="e">
        <f t="shared" ref="U198:U261" si="14">IF(W198="Receitas_com_Produtos","Receita",IF(W198="Receitas_com_Serviços","Receita",IF(W198="Receitas_Não_Operacionais","Receita","")))</f>
        <v>#N/A</v>
      </c>
      <c r="V198" s="229" t="e">
        <f t="shared" ref="V198:V261" si="15">IF(S198&lt;&gt;"",S198,IF(T198&lt;&gt;"",T198,IF(U198&lt;&gt;"",U198,"")))</f>
        <v>#N/A</v>
      </c>
      <c r="W198" s="113" t="e">
        <f>VLOOKUP(E198,'PC Receitas'!$P$4:$Q$14,2,FALSE)</f>
        <v>#N/A</v>
      </c>
      <c r="X198" s="230"/>
      <c r="Y198" s="225"/>
    </row>
    <row r="199" spans="1:25" ht="19.5" customHeight="1" thickTop="1" thickBot="1" x14ac:dyDescent="0.3">
      <c r="A199" s="247"/>
      <c r="B199" s="225"/>
      <c r="C199" s="43"/>
      <c r="D199" s="43"/>
      <c r="E199" s="43"/>
      <c r="F199" s="143"/>
      <c r="G199" s="43"/>
      <c r="H199" s="43"/>
      <c r="I199" s="43"/>
      <c r="J199" s="212"/>
      <c r="K199" s="212"/>
      <c r="L199" s="44" t="s">
        <v>446</v>
      </c>
      <c r="M199" s="44"/>
      <c r="N199" s="233">
        <f>N198+IF(AND(L199="Pago",OR(E199='PC Receitas'!$P$4,E199='PC Receitas'!$P$5,E199='PC Receitas'!$P$6)),K199,IF(AND(L199="Pago",OR(E199='PC Receitas'!$P$7,E199='PC Receitas'!$P$8,E199='PC Receitas'!$P$9,E199='PC Receitas'!$P$10,E199='PC Receitas'!$P$11,E199='PC Receitas'!$P$12,E199='PC Receitas'!$P$13,E199='PC Receitas'!$P$14)),-K199,0))</f>
        <v>-49210.899999999972</v>
      </c>
      <c r="O199" s="225"/>
      <c r="P199" s="225"/>
      <c r="Q199" s="225"/>
      <c r="R199" s="225"/>
      <c r="S199" s="235" t="e">
        <f t="shared" si="12"/>
        <v>#N/A</v>
      </c>
      <c r="T199" s="229" t="e">
        <f t="shared" si="13"/>
        <v>#N/A</v>
      </c>
      <c r="U199" s="229" t="e">
        <f t="shared" si="14"/>
        <v>#N/A</v>
      </c>
      <c r="V199" s="229" t="e">
        <f t="shared" si="15"/>
        <v>#N/A</v>
      </c>
      <c r="W199" s="113" t="e">
        <f>VLOOKUP(E199,'PC Receitas'!$P$4:$Q$14,2,FALSE)</f>
        <v>#N/A</v>
      </c>
      <c r="X199" s="230"/>
      <c r="Y199" s="225"/>
    </row>
    <row r="200" spans="1:25" ht="19.5" customHeight="1" thickTop="1" thickBot="1" x14ac:dyDescent="0.3">
      <c r="A200" s="247"/>
      <c r="B200" s="225"/>
      <c r="C200" s="43"/>
      <c r="D200" s="43"/>
      <c r="E200" s="43"/>
      <c r="F200" s="143"/>
      <c r="G200" s="43"/>
      <c r="H200" s="43"/>
      <c r="I200" s="43"/>
      <c r="J200" s="212"/>
      <c r="K200" s="212"/>
      <c r="L200" s="44" t="s">
        <v>446</v>
      </c>
      <c r="M200" s="44"/>
      <c r="N200" s="233">
        <f>N199+IF(AND(L200="Pago",OR(E200='PC Receitas'!$P$4,E200='PC Receitas'!$P$5,E200='PC Receitas'!$P$6)),K200,IF(AND(L200="Pago",OR(E200='PC Receitas'!$P$7,E200='PC Receitas'!$P$8,E200='PC Receitas'!$P$9,E200='PC Receitas'!$P$10,E200='PC Receitas'!$P$11,E200='PC Receitas'!$P$12,E200='PC Receitas'!$P$13,E200='PC Receitas'!$P$14)),-K200,0))</f>
        <v>-49210.899999999972</v>
      </c>
      <c r="O200" s="225"/>
      <c r="P200" s="225"/>
      <c r="Q200" s="225"/>
      <c r="R200" s="225"/>
      <c r="S200" s="235" t="e">
        <f t="shared" si="12"/>
        <v>#N/A</v>
      </c>
      <c r="T200" s="229" t="e">
        <f t="shared" si="13"/>
        <v>#N/A</v>
      </c>
      <c r="U200" s="229" t="e">
        <f t="shared" si="14"/>
        <v>#N/A</v>
      </c>
      <c r="V200" s="229" t="e">
        <f t="shared" si="15"/>
        <v>#N/A</v>
      </c>
      <c r="W200" s="113" t="e">
        <f>VLOOKUP(E200,'PC Receitas'!$P$4:$Q$14,2,FALSE)</f>
        <v>#N/A</v>
      </c>
      <c r="X200" s="230"/>
      <c r="Y200" s="225"/>
    </row>
    <row r="201" spans="1:25" ht="19.5" customHeight="1" thickTop="1" thickBot="1" x14ac:dyDescent="0.3">
      <c r="A201" s="247"/>
      <c r="B201" s="225"/>
      <c r="C201" s="43"/>
      <c r="D201" s="43"/>
      <c r="E201" s="43"/>
      <c r="F201" s="143"/>
      <c r="G201" s="43"/>
      <c r="H201" s="43"/>
      <c r="I201" s="43"/>
      <c r="J201" s="212"/>
      <c r="K201" s="212"/>
      <c r="L201" s="44" t="s">
        <v>446</v>
      </c>
      <c r="M201" s="44"/>
      <c r="N201" s="233">
        <f>N200+IF(AND(L201="Pago",OR(E201='PC Receitas'!$P$4,E201='PC Receitas'!$P$5,E201='PC Receitas'!$P$6)),K201,IF(AND(L201="Pago",OR(E201='PC Receitas'!$P$7,E201='PC Receitas'!$P$8,E201='PC Receitas'!$P$9,E201='PC Receitas'!$P$10,E201='PC Receitas'!$P$11,E201='PC Receitas'!$P$12,E201='PC Receitas'!$P$13,E201='PC Receitas'!$P$14)),-K201,0))</f>
        <v>-49210.899999999972</v>
      </c>
      <c r="O201" s="225"/>
      <c r="P201" s="225"/>
      <c r="Q201" s="225"/>
      <c r="R201" s="225"/>
      <c r="S201" s="235" t="e">
        <f t="shared" si="12"/>
        <v>#N/A</v>
      </c>
      <c r="T201" s="229" t="e">
        <f t="shared" si="13"/>
        <v>#N/A</v>
      </c>
      <c r="U201" s="229" t="e">
        <f t="shared" si="14"/>
        <v>#N/A</v>
      </c>
      <c r="V201" s="229" t="e">
        <f t="shared" si="15"/>
        <v>#N/A</v>
      </c>
      <c r="W201" s="113" t="e">
        <f>VLOOKUP(E201,'PC Receitas'!$P$4:$Q$14,2,FALSE)</f>
        <v>#N/A</v>
      </c>
      <c r="X201" s="230"/>
      <c r="Y201" s="225"/>
    </row>
    <row r="202" spans="1:25" ht="19.5" customHeight="1" thickTop="1" thickBot="1" x14ac:dyDescent="0.3">
      <c r="A202" s="247"/>
      <c r="B202" s="225"/>
      <c r="C202" s="43"/>
      <c r="D202" s="43"/>
      <c r="E202" s="43"/>
      <c r="F202" s="143"/>
      <c r="G202" s="43"/>
      <c r="H202" s="43"/>
      <c r="I202" s="43"/>
      <c r="J202" s="212"/>
      <c r="K202" s="212"/>
      <c r="L202" s="44" t="s">
        <v>446</v>
      </c>
      <c r="M202" s="44"/>
      <c r="N202" s="233">
        <f>N201+IF(AND(L202="Pago",OR(E202='PC Receitas'!$P$4,E202='PC Receitas'!$P$5,E202='PC Receitas'!$P$6)),K202,IF(AND(L202="Pago",OR(E202='PC Receitas'!$P$7,E202='PC Receitas'!$P$8,E202='PC Receitas'!$P$9,E202='PC Receitas'!$P$10,E202='PC Receitas'!$P$11,E202='PC Receitas'!$P$12,E202='PC Receitas'!$P$13,E202='PC Receitas'!$P$14)),-K202,0))</f>
        <v>-49210.899999999972</v>
      </c>
      <c r="O202" s="225"/>
      <c r="P202" s="225"/>
      <c r="Q202" s="225"/>
      <c r="R202" s="225"/>
      <c r="S202" s="235" t="e">
        <f t="shared" si="12"/>
        <v>#N/A</v>
      </c>
      <c r="T202" s="229" t="e">
        <f t="shared" si="13"/>
        <v>#N/A</v>
      </c>
      <c r="U202" s="229" t="e">
        <f t="shared" si="14"/>
        <v>#N/A</v>
      </c>
      <c r="V202" s="229" t="e">
        <f t="shared" si="15"/>
        <v>#N/A</v>
      </c>
      <c r="W202" s="113" t="e">
        <f>VLOOKUP(E202,'PC Receitas'!$P$4:$Q$14,2,FALSE)</f>
        <v>#N/A</v>
      </c>
      <c r="X202" s="230"/>
      <c r="Y202" s="225"/>
    </row>
    <row r="203" spans="1:25" ht="19.5" customHeight="1" thickTop="1" thickBot="1" x14ac:dyDescent="0.3">
      <c r="A203" s="247"/>
      <c r="B203" s="225"/>
      <c r="C203" s="43"/>
      <c r="D203" s="43"/>
      <c r="E203" s="43"/>
      <c r="F203" s="143"/>
      <c r="G203" s="43"/>
      <c r="H203" s="43"/>
      <c r="I203" s="43"/>
      <c r="J203" s="212"/>
      <c r="K203" s="212"/>
      <c r="L203" s="44" t="s">
        <v>446</v>
      </c>
      <c r="M203" s="44"/>
      <c r="N203" s="233">
        <f>N202+IF(AND(L203="Pago",OR(E203='PC Receitas'!$P$4,E203='PC Receitas'!$P$5,E203='PC Receitas'!$P$6)),K203,IF(AND(L203="Pago",OR(E203='PC Receitas'!$P$7,E203='PC Receitas'!$P$8,E203='PC Receitas'!$P$9,E203='PC Receitas'!$P$10,E203='PC Receitas'!$P$11,E203='PC Receitas'!$P$12,E203='PC Receitas'!$P$13,E203='PC Receitas'!$P$14)),-K203,0))</f>
        <v>-49210.899999999972</v>
      </c>
      <c r="O203" s="225"/>
      <c r="P203" s="225"/>
      <c r="Q203" s="225"/>
      <c r="R203" s="225"/>
      <c r="S203" s="235" t="e">
        <f t="shared" si="12"/>
        <v>#N/A</v>
      </c>
      <c r="T203" s="229" t="e">
        <f t="shared" si="13"/>
        <v>#N/A</v>
      </c>
      <c r="U203" s="229" t="e">
        <f t="shared" si="14"/>
        <v>#N/A</v>
      </c>
      <c r="V203" s="229" t="e">
        <f t="shared" si="15"/>
        <v>#N/A</v>
      </c>
      <c r="W203" s="113" t="e">
        <f>VLOOKUP(E203,'PC Receitas'!$P$4:$Q$14,2,FALSE)</f>
        <v>#N/A</v>
      </c>
      <c r="X203" s="230"/>
      <c r="Y203" s="225"/>
    </row>
    <row r="204" spans="1:25" ht="19.5" customHeight="1" thickTop="1" thickBot="1" x14ac:dyDescent="0.3">
      <c r="A204" s="247"/>
      <c r="B204" s="225"/>
      <c r="C204" s="43"/>
      <c r="D204" s="43"/>
      <c r="E204" s="43"/>
      <c r="F204" s="143"/>
      <c r="G204" s="43"/>
      <c r="H204" s="43"/>
      <c r="I204" s="43"/>
      <c r="J204" s="212"/>
      <c r="K204" s="212"/>
      <c r="L204" s="44" t="s">
        <v>446</v>
      </c>
      <c r="M204" s="44"/>
      <c r="N204" s="233">
        <f>N203+IF(AND(L204="Pago",OR(E204='PC Receitas'!$P$4,E204='PC Receitas'!$P$5,E204='PC Receitas'!$P$6)),K204,IF(AND(L204="Pago",OR(E204='PC Receitas'!$P$7,E204='PC Receitas'!$P$8,E204='PC Receitas'!$P$9,E204='PC Receitas'!$P$10,E204='PC Receitas'!$P$11,E204='PC Receitas'!$P$12,E204='PC Receitas'!$P$13,E204='PC Receitas'!$P$14)),-K204,0))</f>
        <v>-49210.899999999972</v>
      </c>
      <c r="O204" s="225"/>
      <c r="P204" s="225"/>
      <c r="Q204" s="225"/>
      <c r="R204" s="225"/>
      <c r="S204" s="235" t="e">
        <f t="shared" si="12"/>
        <v>#N/A</v>
      </c>
      <c r="T204" s="229" t="e">
        <f t="shared" si="13"/>
        <v>#N/A</v>
      </c>
      <c r="U204" s="229" t="e">
        <f t="shared" si="14"/>
        <v>#N/A</v>
      </c>
      <c r="V204" s="229" t="e">
        <f t="shared" si="15"/>
        <v>#N/A</v>
      </c>
      <c r="W204" s="113" t="e">
        <f>VLOOKUP(E204,'PC Receitas'!$P$4:$Q$14,2,FALSE)</f>
        <v>#N/A</v>
      </c>
      <c r="X204" s="230"/>
      <c r="Y204" s="225"/>
    </row>
    <row r="205" spans="1:25" ht="19.5" customHeight="1" thickTop="1" thickBot="1" x14ac:dyDescent="0.3">
      <c r="A205" s="247"/>
      <c r="B205" s="225"/>
      <c r="C205" s="43"/>
      <c r="D205" s="43"/>
      <c r="E205" s="43"/>
      <c r="F205" s="143"/>
      <c r="G205" s="43"/>
      <c r="H205" s="43"/>
      <c r="I205" s="43"/>
      <c r="J205" s="212"/>
      <c r="K205" s="212"/>
      <c r="L205" s="44" t="s">
        <v>446</v>
      </c>
      <c r="M205" s="44"/>
      <c r="N205" s="233">
        <f>N204+IF(AND(L205="Pago",OR(E205='PC Receitas'!$P$4,E205='PC Receitas'!$P$5,E205='PC Receitas'!$P$6)),K205,IF(AND(L205="Pago",OR(E205='PC Receitas'!$P$7,E205='PC Receitas'!$P$8,E205='PC Receitas'!$P$9,E205='PC Receitas'!$P$10,E205='PC Receitas'!$P$11,E205='PC Receitas'!$P$12,E205='PC Receitas'!$P$13,E205='PC Receitas'!$P$14)),-K205,0))</f>
        <v>-49210.899999999972</v>
      </c>
      <c r="O205" s="225"/>
      <c r="P205" s="225"/>
      <c r="Q205" s="225"/>
      <c r="R205" s="225"/>
      <c r="S205" s="235" t="e">
        <f t="shared" si="12"/>
        <v>#N/A</v>
      </c>
      <c r="T205" s="229" t="e">
        <f t="shared" si="13"/>
        <v>#N/A</v>
      </c>
      <c r="U205" s="229" t="e">
        <f t="shared" si="14"/>
        <v>#N/A</v>
      </c>
      <c r="V205" s="229" t="e">
        <f t="shared" si="15"/>
        <v>#N/A</v>
      </c>
      <c r="W205" s="113" t="e">
        <f>VLOOKUP(E205,'PC Receitas'!$P$4:$Q$14,2,FALSE)</f>
        <v>#N/A</v>
      </c>
      <c r="X205" s="230"/>
      <c r="Y205" s="225"/>
    </row>
    <row r="206" spans="1:25" ht="19.5" customHeight="1" thickTop="1" thickBot="1" x14ac:dyDescent="0.3">
      <c r="A206" s="247"/>
      <c r="B206" s="225"/>
      <c r="C206" s="43"/>
      <c r="D206" s="43"/>
      <c r="E206" s="43"/>
      <c r="F206" s="143"/>
      <c r="G206" s="43"/>
      <c r="H206" s="43"/>
      <c r="I206" s="43"/>
      <c r="J206" s="212"/>
      <c r="K206" s="212"/>
      <c r="L206" s="44" t="s">
        <v>446</v>
      </c>
      <c r="M206" s="44"/>
      <c r="N206" s="233">
        <f>N205+IF(AND(L206="Pago",OR(E206='PC Receitas'!$P$4,E206='PC Receitas'!$P$5,E206='PC Receitas'!$P$6)),K206,IF(AND(L206="Pago",OR(E206='PC Receitas'!$P$7,E206='PC Receitas'!$P$8,E206='PC Receitas'!$P$9,E206='PC Receitas'!$P$10,E206='PC Receitas'!$P$11,E206='PC Receitas'!$P$12,E206='PC Receitas'!$P$13,E206='PC Receitas'!$P$14)),-K206,0))</f>
        <v>-49210.899999999972</v>
      </c>
      <c r="O206" s="225"/>
      <c r="P206" s="225"/>
      <c r="Q206" s="225"/>
      <c r="R206" s="225"/>
      <c r="S206" s="235" t="e">
        <f t="shared" si="12"/>
        <v>#N/A</v>
      </c>
      <c r="T206" s="229" t="e">
        <f t="shared" si="13"/>
        <v>#N/A</v>
      </c>
      <c r="U206" s="229" t="e">
        <f t="shared" si="14"/>
        <v>#N/A</v>
      </c>
      <c r="V206" s="229" t="e">
        <f t="shared" si="15"/>
        <v>#N/A</v>
      </c>
      <c r="W206" s="113" t="e">
        <f>VLOOKUP(E206,'PC Receitas'!$P$4:$Q$14,2,FALSE)</f>
        <v>#N/A</v>
      </c>
      <c r="X206" s="230"/>
      <c r="Y206" s="225"/>
    </row>
    <row r="207" spans="1:25" ht="19.5" customHeight="1" thickTop="1" thickBot="1" x14ac:dyDescent="0.3">
      <c r="A207" s="247"/>
      <c r="B207" s="225"/>
      <c r="C207" s="43"/>
      <c r="D207" s="43"/>
      <c r="E207" s="43"/>
      <c r="F207" s="143"/>
      <c r="G207" s="43"/>
      <c r="H207" s="43"/>
      <c r="I207" s="43"/>
      <c r="J207" s="212"/>
      <c r="K207" s="212"/>
      <c r="L207" s="44" t="s">
        <v>653</v>
      </c>
      <c r="M207" s="44"/>
      <c r="N207" s="233">
        <f>N206+IF(AND(L207="Pago",OR(E207='PC Receitas'!$P$4,E207='PC Receitas'!$P$5,E207='PC Receitas'!$P$6)),K207,IF(AND(L207="Pago",OR(E207='PC Receitas'!$P$7,E207='PC Receitas'!$P$8,E207='PC Receitas'!$P$9,E207='PC Receitas'!$P$10,E207='PC Receitas'!$P$11,E207='PC Receitas'!$P$12,E207='PC Receitas'!$P$13,E207='PC Receitas'!$P$14)),-K207,0))</f>
        <v>-49210.899999999972</v>
      </c>
      <c r="O207" s="225"/>
      <c r="P207" s="225"/>
      <c r="Q207" s="225"/>
      <c r="R207" s="225"/>
      <c r="S207" s="235" t="e">
        <f t="shared" si="12"/>
        <v>#N/A</v>
      </c>
      <c r="T207" s="229" t="e">
        <f t="shared" si="13"/>
        <v>#N/A</v>
      </c>
      <c r="U207" s="229" t="e">
        <f t="shared" si="14"/>
        <v>#N/A</v>
      </c>
      <c r="V207" s="229" t="e">
        <f t="shared" si="15"/>
        <v>#N/A</v>
      </c>
      <c r="W207" s="113" t="e">
        <f>VLOOKUP(E207,'PC Receitas'!$P$4:$Q$14,2,FALSE)</f>
        <v>#N/A</v>
      </c>
      <c r="X207" s="230"/>
      <c r="Y207" s="225"/>
    </row>
    <row r="208" spans="1:25" ht="19.5" customHeight="1" thickTop="1" thickBot="1" x14ac:dyDescent="0.3">
      <c r="A208" s="247"/>
      <c r="B208" s="225"/>
      <c r="C208" s="43"/>
      <c r="D208" s="43"/>
      <c r="E208" s="43"/>
      <c r="F208" s="143"/>
      <c r="G208" s="43"/>
      <c r="H208" s="43"/>
      <c r="I208" s="43"/>
      <c r="J208" s="212"/>
      <c r="K208" s="212"/>
      <c r="L208" s="44" t="s">
        <v>653</v>
      </c>
      <c r="M208" s="44"/>
      <c r="N208" s="233">
        <f>N207+IF(AND(L208="Pago",OR(E208='PC Receitas'!$P$4,E208='PC Receitas'!$P$5,E208='PC Receitas'!$P$6)),K208,IF(AND(L208="Pago",OR(E208='PC Receitas'!$P$7,E208='PC Receitas'!$P$8,E208='PC Receitas'!$P$9,E208='PC Receitas'!$P$10,E208='PC Receitas'!$P$11,E208='PC Receitas'!$P$12,E208='PC Receitas'!$P$13,E208='PC Receitas'!$P$14)),-K208,0))</f>
        <v>-49210.899999999972</v>
      </c>
      <c r="O208" s="225"/>
      <c r="P208" s="225"/>
      <c r="Q208" s="225"/>
      <c r="R208" s="225"/>
      <c r="S208" s="235" t="e">
        <f t="shared" si="12"/>
        <v>#N/A</v>
      </c>
      <c r="T208" s="229" t="e">
        <f t="shared" si="13"/>
        <v>#N/A</v>
      </c>
      <c r="U208" s="229" t="e">
        <f t="shared" si="14"/>
        <v>#N/A</v>
      </c>
      <c r="V208" s="229" t="e">
        <f t="shared" si="15"/>
        <v>#N/A</v>
      </c>
      <c r="W208" s="113" t="e">
        <f>VLOOKUP(E208,'PC Receitas'!$P$4:$Q$14,2,FALSE)</f>
        <v>#N/A</v>
      </c>
      <c r="X208" s="230"/>
      <c r="Y208" s="225"/>
    </row>
    <row r="209" spans="1:25" ht="19.5" customHeight="1" thickTop="1" thickBot="1" x14ac:dyDescent="0.3">
      <c r="A209" s="247"/>
      <c r="B209" s="225"/>
      <c r="C209" s="43"/>
      <c r="D209" s="43"/>
      <c r="E209" s="43"/>
      <c r="F209" s="143"/>
      <c r="G209" s="43"/>
      <c r="H209" s="43"/>
      <c r="I209" s="43"/>
      <c r="J209" s="212"/>
      <c r="K209" s="212"/>
      <c r="L209" s="44" t="s">
        <v>653</v>
      </c>
      <c r="M209" s="44"/>
      <c r="N209" s="233">
        <f>N208+IF(AND(L209="Pago",OR(E209='PC Receitas'!$P$4,E209='PC Receitas'!$P$5,E209='PC Receitas'!$P$6)),K209,IF(AND(L209="Pago",OR(E209='PC Receitas'!$P$7,E209='PC Receitas'!$P$8,E209='PC Receitas'!$P$9,E209='PC Receitas'!$P$10,E209='PC Receitas'!$P$11,E209='PC Receitas'!$P$12,E209='PC Receitas'!$P$13,E209='PC Receitas'!$P$14)),-K209,0))</f>
        <v>-49210.899999999972</v>
      </c>
      <c r="O209" s="225"/>
      <c r="P209" s="225"/>
      <c r="Q209" s="225"/>
      <c r="R209" s="225"/>
      <c r="S209" s="235" t="e">
        <f t="shared" si="12"/>
        <v>#N/A</v>
      </c>
      <c r="T209" s="229" t="e">
        <f t="shared" si="13"/>
        <v>#N/A</v>
      </c>
      <c r="U209" s="229" t="e">
        <f t="shared" si="14"/>
        <v>#N/A</v>
      </c>
      <c r="V209" s="229" t="e">
        <f t="shared" si="15"/>
        <v>#N/A</v>
      </c>
      <c r="W209" s="113" t="e">
        <f>VLOOKUP(E209,'PC Receitas'!$P$4:$Q$14,2,FALSE)</f>
        <v>#N/A</v>
      </c>
      <c r="X209" s="230"/>
      <c r="Y209" s="225"/>
    </row>
    <row r="210" spans="1:25" ht="19.5" customHeight="1" thickTop="1" thickBot="1" x14ac:dyDescent="0.3">
      <c r="A210" s="247"/>
      <c r="B210" s="225"/>
      <c r="C210" s="43"/>
      <c r="D210" s="43"/>
      <c r="E210" s="43"/>
      <c r="F210" s="143"/>
      <c r="G210" s="43"/>
      <c r="H210" s="43"/>
      <c r="I210" s="43"/>
      <c r="J210" s="212"/>
      <c r="K210" s="212"/>
      <c r="L210" s="44" t="s">
        <v>653</v>
      </c>
      <c r="M210" s="44"/>
      <c r="N210" s="233">
        <f>N209+IF(AND(L210="Pago",OR(E210='PC Receitas'!$P$4,E210='PC Receitas'!$P$5,E210='PC Receitas'!$P$6)),K210,IF(AND(L210="Pago",OR(E210='PC Receitas'!$P$7,E210='PC Receitas'!$P$8,E210='PC Receitas'!$P$9,E210='PC Receitas'!$P$10,E210='PC Receitas'!$P$11,E210='PC Receitas'!$P$12,E210='PC Receitas'!$P$13,E210='PC Receitas'!$P$14)),-K210,0))</f>
        <v>-49210.899999999972</v>
      </c>
      <c r="O210" s="225"/>
      <c r="P210" s="225"/>
      <c r="Q210" s="225"/>
      <c r="R210" s="225"/>
      <c r="S210" s="235" t="e">
        <f t="shared" si="12"/>
        <v>#N/A</v>
      </c>
      <c r="T210" s="229" t="e">
        <f t="shared" si="13"/>
        <v>#N/A</v>
      </c>
      <c r="U210" s="229" t="e">
        <f t="shared" si="14"/>
        <v>#N/A</v>
      </c>
      <c r="V210" s="229" t="e">
        <f t="shared" si="15"/>
        <v>#N/A</v>
      </c>
      <c r="W210" s="113" t="e">
        <f>VLOOKUP(E210,'PC Receitas'!$P$4:$Q$14,2,FALSE)</f>
        <v>#N/A</v>
      </c>
      <c r="X210" s="230"/>
      <c r="Y210" s="225"/>
    </row>
    <row r="211" spans="1:25" ht="19.5" customHeight="1" thickTop="1" thickBot="1" x14ac:dyDescent="0.3">
      <c r="A211" s="247"/>
      <c r="B211" s="225"/>
      <c r="C211" s="43"/>
      <c r="D211" s="43"/>
      <c r="E211" s="43"/>
      <c r="F211" s="143"/>
      <c r="G211" s="43"/>
      <c r="H211" s="43"/>
      <c r="I211" s="43"/>
      <c r="J211" s="212"/>
      <c r="K211" s="212"/>
      <c r="L211" s="44" t="s">
        <v>653</v>
      </c>
      <c r="M211" s="44"/>
      <c r="N211" s="233">
        <f>N210+IF(AND(L211="Pago",OR(E211='PC Receitas'!$P$4,E211='PC Receitas'!$P$5,E211='PC Receitas'!$P$6)),K211,IF(AND(L211="Pago",OR(E211='PC Receitas'!$P$7,E211='PC Receitas'!$P$8,E211='PC Receitas'!$P$9,E211='PC Receitas'!$P$10,E211='PC Receitas'!$P$11,E211='PC Receitas'!$P$12,E211='PC Receitas'!$P$13,E211='PC Receitas'!$P$14)),-K211,0))</f>
        <v>-49210.899999999972</v>
      </c>
      <c r="O211" s="225"/>
      <c r="P211" s="225"/>
      <c r="Q211" s="225"/>
      <c r="R211" s="225"/>
      <c r="S211" s="235" t="e">
        <f t="shared" si="12"/>
        <v>#N/A</v>
      </c>
      <c r="T211" s="229" t="e">
        <f t="shared" si="13"/>
        <v>#N/A</v>
      </c>
      <c r="U211" s="229" t="e">
        <f t="shared" si="14"/>
        <v>#N/A</v>
      </c>
      <c r="V211" s="229" t="e">
        <f t="shared" si="15"/>
        <v>#N/A</v>
      </c>
      <c r="W211" s="113" t="e">
        <f>VLOOKUP(E211,'PC Receitas'!$P$4:$Q$14,2,FALSE)</f>
        <v>#N/A</v>
      </c>
      <c r="X211" s="230"/>
      <c r="Y211" s="225"/>
    </row>
    <row r="212" spans="1:25" ht="19.5" customHeight="1" thickTop="1" thickBot="1" x14ac:dyDescent="0.3">
      <c r="A212" s="247"/>
      <c r="B212" s="225"/>
      <c r="C212" s="43"/>
      <c r="D212" s="43"/>
      <c r="E212" s="43"/>
      <c r="F212" s="143"/>
      <c r="G212" s="43"/>
      <c r="H212" s="43"/>
      <c r="I212" s="43"/>
      <c r="J212" s="212"/>
      <c r="K212" s="212"/>
      <c r="L212" s="44" t="s">
        <v>653</v>
      </c>
      <c r="M212" s="44"/>
      <c r="N212" s="233">
        <f>N211+IF(AND(L212="Pago",OR(E212='PC Receitas'!$P$4,E212='PC Receitas'!$P$5,E212='PC Receitas'!$P$6)),K212,IF(AND(L212="Pago",OR(E212='PC Receitas'!$P$7,E212='PC Receitas'!$P$8,E212='PC Receitas'!$P$9,E212='PC Receitas'!$P$10,E212='PC Receitas'!$P$11,E212='PC Receitas'!$P$12,E212='PC Receitas'!$P$13,E212='PC Receitas'!$P$14)),-K212,0))</f>
        <v>-49210.899999999972</v>
      </c>
      <c r="O212" s="225"/>
      <c r="P212" s="225"/>
      <c r="Q212" s="225"/>
      <c r="R212" s="225"/>
      <c r="S212" s="235" t="e">
        <f t="shared" si="12"/>
        <v>#N/A</v>
      </c>
      <c r="T212" s="229" t="e">
        <f t="shared" si="13"/>
        <v>#N/A</v>
      </c>
      <c r="U212" s="229" t="e">
        <f t="shared" si="14"/>
        <v>#N/A</v>
      </c>
      <c r="V212" s="229" t="e">
        <f t="shared" si="15"/>
        <v>#N/A</v>
      </c>
      <c r="W212" s="113" t="e">
        <f>VLOOKUP(E212,'PC Receitas'!$P$4:$Q$14,2,FALSE)</f>
        <v>#N/A</v>
      </c>
      <c r="X212" s="230"/>
      <c r="Y212" s="225"/>
    </row>
    <row r="213" spans="1:25" ht="19.5" customHeight="1" thickTop="1" thickBot="1" x14ac:dyDescent="0.3">
      <c r="A213" s="247"/>
      <c r="B213" s="225"/>
      <c r="C213" s="43"/>
      <c r="D213" s="43"/>
      <c r="E213" s="43"/>
      <c r="F213" s="143"/>
      <c r="G213" s="43"/>
      <c r="H213" s="43"/>
      <c r="I213" s="43"/>
      <c r="J213" s="212"/>
      <c r="K213" s="212"/>
      <c r="L213" s="44" t="s">
        <v>653</v>
      </c>
      <c r="M213" s="44"/>
      <c r="N213" s="233">
        <f>N212+IF(AND(L213="Pago",OR(E213='PC Receitas'!$P$4,E213='PC Receitas'!$P$5,E213='PC Receitas'!$P$6)),K213,IF(AND(L213="Pago",OR(E213='PC Receitas'!$P$7,E213='PC Receitas'!$P$8,E213='PC Receitas'!$P$9,E213='PC Receitas'!$P$10,E213='PC Receitas'!$P$11,E213='PC Receitas'!$P$12,E213='PC Receitas'!$P$13,E213='PC Receitas'!$P$14)),-K213,0))</f>
        <v>-49210.899999999972</v>
      </c>
      <c r="O213" s="225"/>
      <c r="P213" s="225"/>
      <c r="Q213" s="225"/>
      <c r="R213" s="225"/>
      <c r="S213" s="235" t="e">
        <f t="shared" si="12"/>
        <v>#N/A</v>
      </c>
      <c r="T213" s="229" t="e">
        <f t="shared" si="13"/>
        <v>#N/A</v>
      </c>
      <c r="U213" s="229" t="e">
        <f t="shared" si="14"/>
        <v>#N/A</v>
      </c>
      <c r="V213" s="229" t="e">
        <f t="shared" si="15"/>
        <v>#N/A</v>
      </c>
      <c r="W213" s="113" t="e">
        <f>VLOOKUP(E213,'PC Receitas'!$P$4:$Q$14,2,FALSE)</f>
        <v>#N/A</v>
      </c>
      <c r="X213" s="230"/>
      <c r="Y213" s="225"/>
    </row>
    <row r="214" spans="1:25" ht="19.5" customHeight="1" thickTop="1" thickBot="1" x14ac:dyDescent="0.3">
      <c r="A214" s="247"/>
      <c r="B214" s="225"/>
      <c r="C214" s="43"/>
      <c r="D214" s="43"/>
      <c r="E214" s="43"/>
      <c r="F214" s="143"/>
      <c r="G214" s="43"/>
      <c r="H214" s="43"/>
      <c r="I214" s="43"/>
      <c r="J214" s="212"/>
      <c r="K214" s="212"/>
      <c r="L214" s="44" t="s">
        <v>653</v>
      </c>
      <c r="M214" s="44"/>
      <c r="N214" s="233">
        <f>N213+IF(AND(L214="Pago",OR(E214='PC Receitas'!$P$4,E214='PC Receitas'!$P$5,E214='PC Receitas'!$P$6)),K214,IF(AND(L214="Pago",OR(E214='PC Receitas'!$P$7,E214='PC Receitas'!$P$8,E214='PC Receitas'!$P$9,E214='PC Receitas'!$P$10,E214='PC Receitas'!$P$11,E214='PC Receitas'!$P$12,E214='PC Receitas'!$P$13,E214='PC Receitas'!$P$14)),-K214,0))</f>
        <v>-49210.899999999972</v>
      </c>
      <c r="O214" s="225"/>
      <c r="P214" s="225"/>
      <c r="Q214" s="225"/>
      <c r="R214" s="225"/>
      <c r="S214" s="235" t="e">
        <f t="shared" si="12"/>
        <v>#N/A</v>
      </c>
      <c r="T214" s="229" t="e">
        <f t="shared" si="13"/>
        <v>#N/A</v>
      </c>
      <c r="U214" s="229" t="e">
        <f t="shared" si="14"/>
        <v>#N/A</v>
      </c>
      <c r="V214" s="229" t="e">
        <f t="shared" si="15"/>
        <v>#N/A</v>
      </c>
      <c r="W214" s="113" t="e">
        <f>VLOOKUP(E214,'PC Receitas'!$P$4:$Q$14,2,FALSE)</f>
        <v>#N/A</v>
      </c>
      <c r="X214" s="230"/>
      <c r="Y214" s="225"/>
    </row>
    <row r="215" spans="1:25" ht="19.5" customHeight="1" thickTop="1" thickBot="1" x14ac:dyDescent="0.3">
      <c r="A215" s="247"/>
      <c r="B215" s="225"/>
      <c r="C215" s="43"/>
      <c r="D215" s="43"/>
      <c r="E215" s="43"/>
      <c r="F215" s="143"/>
      <c r="G215" s="43"/>
      <c r="H215" s="43"/>
      <c r="I215" s="43"/>
      <c r="J215" s="212"/>
      <c r="K215" s="212"/>
      <c r="L215" s="44" t="s">
        <v>653</v>
      </c>
      <c r="M215" s="44"/>
      <c r="N215" s="233">
        <f>N214+IF(AND(L215="Pago",OR(E215='PC Receitas'!$P$4,E215='PC Receitas'!$P$5,E215='PC Receitas'!$P$6)),K215,IF(AND(L215="Pago",OR(E215='PC Receitas'!$P$7,E215='PC Receitas'!$P$8,E215='PC Receitas'!$P$9,E215='PC Receitas'!$P$10,E215='PC Receitas'!$P$11,E215='PC Receitas'!$P$12,E215='PC Receitas'!$P$13,E215='PC Receitas'!$P$14)),-K215,0))</f>
        <v>-49210.899999999972</v>
      </c>
      <c r="O215" s="225"/>
      <c r="P215" s="225"/>
      <c r="Q215" s="225"/>
      <c r="R215" s="225"/>
      <c r="S215" s="235" t="e">
        <f t="shared" si="12"/>
        <v>#N/A</v>
      </c>
      <c r="T215" s="229" t="e">
        <f t="shared" si="13"/>
        <v>#N/A</v>
      </c>
      <c r="U215" s="229" t="e">
        <f t="shared" si="14"/>
        <v>#N/A</v>
      </c>
      <c r="V215" s="229" t="e">
        <f t="shared" si="15"/>
        <v>#N/A</v>
      </c>
      <c r="W215" s="113" t="e">
        <f>VLOOKUP(E215,'PC Receitas'!$P$4:$Q$14,2,FALSE)</f>
        <v>#N/A</v>
      </c>
      <c r="X215" s="230"/>
      <c r="Y215" s="225"/>
    </row>
    <row r="216" spans="1:25" ht="19.5" customHeight="1" thickTop="1" thickBot="1" x14ac:dyDescent="0.3">
      <c r="A216" s="247"/>
      <c r="B216" s="225"/>
      <c r="C216" s="43"/>
      <c r="D216" s="43"/>
      <c r="E216" s="43"/>
      <c r="F216" s="143"/>
      <c r="G216" s="43"/>
      <c r="H216" s="43"/>
      <c r="I216" s="43"/>
      <c r="J216" s="212"/>
      <c r="K216" s="212"/>
      <c r="L216" s="44" t="s">
        <v>653</v>
      </c>
      <c r="M216" s="44"/>
      <c r="N216" s="233">
        <f>N215+IF(AND(L216="Pago",OR(E216='PC Receitas'!$P$4,E216='PC Receitas'!$P$5,E216='PC Receitas'!$P$6)),K216,IF(AND(L216="Pago",OR(E216='PC Receitas'!$P$7,E216='PC Receitas'!$P$8,E216='PC Receitas'!$P$9,E216='PC Receitas'!$P$10,E216='PC Receitas'!$P$11,E216='PC Receitas'!$P$12,E216='PC Receitas'!$P$13,E216='PC Receitas'!$P$14)),-K216,0))</f>
        <v>-49210.899999999972</v>
      </c>
      <c r="O216" s="225"/>
      <c r="P216" s="225"/>
      <c r="Q216" s="225"/>
      <c r="R216" s="225"/>
      <c r="S216" s="235" t="e">
        <f t="shared" si="12"/>
        <v>#N/A</v>
      </c>
      <c r="T216" s="229" t="e">
        <f t="shared" si="13"/>
        <v>#N/A</v>
      </c>
      <c r="U216" s="229" t="e">
        <f t="shared" si="14"/>
        <v>#N/A</v>
      </c>
      <c r="V216" s="229" t="e">
        <f t="shared" si="15"/>
        <v>#N/A</v>
      </c>
      <c r="W216" s="113" t="e">
        <f>VLOOKUP(E216,'PC Receitas'!$P$4:$Q$14,2,FALSE)</f>
        <v>#N/A</v>
      </c>
      <c r="X216" s="230"/>
      <c r="Y216" s="225"/>
    </row>
    <row r="217" spans="1:25" ht="19.5" customHeight="1" thickTop="1" thickBot="1" x14ac:dyDescent="0.3">
      <c r="A217" s="247"/>
      <c r="B217" s="225"/>
      <c r="C217" s="43"/>
      <c r="D217" s="43"/>
      <c r="E217" s="43"/>
      <c r="F217" s="143"/>
      <c r="G217" s="43"/>
      <c r="H217" s="43"/>
      <c r="I217" s="43"/>
      <c r="J217" s="212"/>
      <c r="K217" s="212"/>
      <c r="L217" s="44" t="s">
        <v>653</v>
      </c>
      <c r="M217" s="44"/>
      <c r="N217" s="233">
        <f>N216+IF(AND(L217="Pago",OR(E217='PC Receitas'!$P$4,E217='PC Receitas'!$P$5,E217='PC Receitas'!$P$6)),K217,IF(AND(L217="Pago",OR(E217='PC Receitas'!$P$7,E217='PC Receitas'!$P$8,E217='PC Receitas'!$P$9,E217='PC Receitas'!$P$10,E217='PC Receitas'!$P$11,E217='PC Receitas'!$P$12,E217='PC Receitas'!$P$13,E217='PC Receitas'!$P$14)),-K217,0))</f>
        <v>-49210.899999999972</v>
      </c>
      <c r="O217" s="225"/>
      <c r="P217" s="225"/>
      <c r="Q217" s="225"/>
      <c r="R217" s="225"/>
      <c r="S217" s="235" t="e">
        <f t="shared" si="12"/>
        <v>#N/A</v>
      </c>
      <c r="T217" s="229" t="e">
        <f t="shared" si="13"/>
        <v>#N/A</v>
      </c>
      <c r="U217" s="229" t="e">
        <f t="shared" si="14"/>
        <v>#N/A</v>
      </c>
      <c r="V217" s="229" t="e">
        <f t="shared" si="15"/>
        <v>#N/A</v>
      </c>
      <c r="W217" s="113" t="e">
        <f>VLOOKUP(E217,'PC Receitas'!$P$4:$Q$14,2,FALSE)</f>
        <v>#N/A</v>
      </c>
      <c r="X217" s="230"/>
      <c r="Y217" s="225"/>
    </row>
    <row r="218" spans="1:25" ht="19.5" customHeight="1" thickTop="1" thickBot="1" x14ac:dyDescent="0.3">
      <c r="A218" s="247"/>
      <c r="B218" s="225"/>
      <c r="C218" s="43"/>
      <c r="D218" s="43"/>
      <c r="E218" s="43"/>
      <c r="F218" s="143"/>
      <c r="G218" s="43"/>
      <c r="H218" s="43"/>
      <c r="I218" s="43"/>
      <c r="J218" s="212"/>
      <c r="K218" s="212"/>
      <c r="L218" s="44" t="s">
        <v>653</v>
      </c>
      <c r="M218" s="44"/>
      <c r="N218" s="233">
        <f>N217+IF(AND(L218="Pago",OR(E218='PC Receitas'!$P$4,E218='PC Receitas'!$P$5,E218='PC Receitas'!$P$6)),K218,IF(AND(L218="Pago",OR(E218='PC Receitas'!$P$7,E218='PC Receitas'!$P$8,E218='PC Receitas'!$P$9,E218='PC Receitas'!$P$10,E218='PC Receitas'!$P$11,E218='PC Receitas'!$P$12,E218='PC Receitas'!$P$13,E218='PC Receitas'!$P$14)),-K218,0))</f>
        <v>-49210.899999999972</v>
      </c>
      <c r="O218" s="225"/>
      <c r="P218" s="225"/>
      <c r="Q218" s="225"/>
      <c r="R218" s="225"/>
      <c r="S218" s="235" t="e">
        <f t="shared" si="12"/>
        <v>#N/A</v>
      </c>
      <c r="T218" s="229" t="e">
        <f t="shared" si="13"/>
        <v>#N/A</v>
      </c>
      <c r="U218" s="229" t="e">
        <f t="shared" si="14"/>
        <v>#N/A</v>
      </c>
      <c r="V218" s="229" t="e">
        <f t="shared" si="15"/>
        <v>#N/A</v>
      </c>
      <c r="W218" s="113" t="e">
        <f>VLOOKUP(E218,'PC Receitas'!$P$4:$Q$14,2,FALSE)</f>
        <v>#N/A</v>
      </c>
      <c r="X218" s="230"/>
      <c r="Y218" s="225"/>
    </row>
    <row r="219" spans="1:25" ht="19.5" customHeight="1" thickTop="1" thickBot="1" x14ac:dyDescent="0.3">
      <c r="A219" s="247"/>
      <c r="B219" s="225"/>
      <c r="C219" s="43"/>
      <c r="D219" s="43"/>
      <c r="E219" s="43"/>
      <c r="F219" s="143"/>
      <c r="G219" s="43"/>
      <c r="H219" s="43"/>
      <c r="I219" s="43"/>
      <c r="J219" s="212"/>
      <c r="K219" s="212"/>
      <c r="L219" s="44" t="s">
        <v>653</v>
      </c>
      <c r="M219" s="44"/>
      <c r="N219" s="233">
        <f>N218+IF(AND(L219="Pago",OR(E219='PC Receitas'!$P$4,E219='PC Receitas'!$P$5,E219='PC Receitas'!$P$6)),K219,IF(AND(L219="Pago",OR(E219='PC Receitas'!$P$7,E219='PC Receitas'!$P$8,E219='PC Receitas'!$P$9,E219='PC Receitas'!$P$10,E219='PC Receitas'!$P$11,E219='PC Receitas'!$P$12,E219='PC Receitas'!$P$13,E219='PC Receitas'!$P$14)),-K219,0))</f>
        <v>-49210.899999999972</v>
      </c>
      <c r="O219" s="225"/>
      <c r="P219" s="225"/>
      <c r="Q219" s="225"/>
      <c r="R219" s="225"/>
      <c r="S219" s="235" t="e">
        <f t="shared" si="12"/>
        <v>#N/A</v>
      </c>
      <c r="T219" s="229" t="e">
        <f t="shared" si="13"/>
        <v>#N/A</v>
      </c>
      <c r="U219" s="229" t="e">
        <f t="shared" si="14"/>
        <v>#N/A</v>
      </c>
      <c r="V219" s="229" t="e">
        <f t="shared" si="15"/>
        <v>#N/A</v>
      </c>
      <c r="W219" s="113" t="e">
        <f>VLOOKUP(E219,'PC Receitas'!$P$4:$Q$14,2,FALSE)</f>
        <v>#N/A</v>
      </c>
      <c r="X219" s="230"/>
      <c r="Y219" s="225"/>
    </row>
    <row r="220" spans="1:25" ht="19.5" customHeight="1" thickTop="1" thickBot="1" x14ac:dyDescent="0.3">
      <c r="A220" s="247"/>
      <c r="B220" s="225"/>
      <c r="C220" s="43"/>
      <c r="D220" s="43"/>
      <c r="E220" s="43"/>
      <c r="F220" s="143"/>
      <c r="G220" s="43"/>
      <c r="H220" s="43"/>
      <c r="I220" s="43"/>
      <c r="J220" s="212"/>
      <c r="K220" s="212"/>
      <c r="L220" s="44" t="s">
        <v>653</v>
      </c>
      <c r="M220" s="44"/>
      <c r="N220" s="233">
        <f>N219+IF(AND(L220="Pago",OR(E220='PC Receitas'!$P$4,E220='PC Receitas'!$P$5,E220='PC Receitas'!$P$6)),K220,IF(AND(L220="Pago",OR(E220='PC Receitas'!$P$7,E220='PC Receitas'!$P$8,E220='PC Receitas'!$P$9,E220='PC Receitas'!$P$10,E220='PC Receitas'!$P$11,E220='PC Receitas'!$P$12,E220='PC Receitas'!$P$13,E220='PC Receitas'!$P$14)),-K220,0))</f>
        <v>-49210.899999999972</v>
      </c>
      <c r="O220" s="225"/>
      <c r="P220" s="225"/>
      <c r="Q220" s="225"/>
      <c r="R220" s="225"/>
      <c r="S220" s="235" t="e">
        <f t="shared" si="12"/>
        <v>#N/A</v>
      </c>
      <c r="T220" s="229" t="e">
        <f t="shared" si="13"/>
        <v>#N/A</v>
      </c>
      <c r="U220" s="229" t="e">
        <f t="shared" si="14"/>
        <v>#N/A</v>
      </c>
      <c r="V220" s="229" t="e">
        <f t="shared" si="15"/>
        <v>#N/A</v>
      </c>
      <c r="W220" s="113" t="e">
        <f>VLOOKUP(E220,'PC Receitas'!$P$4:$Q$14,2,FALSE)</f>
        <v>#N/A</v>
      </c>
      <c r="X220" s="230"/>
      <c r="Y220" s="225"/>
    </row>
    <row r="221" spans="1:25" ht="19.5" customHeight="1" thickTop="1" thickBot="1" x14ac:dyDescent="0.3">
      <c r="A221" s="247"/>
      <c r="B221" s="225"/>
      <c r="C221" s="43"/>
      <c r="D221" s="43"/>
      <c r="E221" s="43"/>
      <c r="F221" s="143"/>
      <c r="G221" s="43"/>
      <c r="H221" s="43"/>
      <c r="I221" s="43"/>
      <c r="J221" s="212"/>
      <c r="K221" s="212"/>
      <c r="L221" s="44" t="s">
        <v>653</v>
      </c>
      <c r="M221" s="44"/>
      <c r="N221" s="233">
        <f>N220+IF(AND(L221="Pago",OR(E221='PC Receitas'!$P$4,E221='PC Receitas'!$P$5,E221='PC Receitas'!$P$6)),K221,IF(AND(L221="Pago",OR(E221='PC Receitas'!$P$7,E221='PC Receitas'!$P$8,E221='PC Receitas'!$P$9,E221='PC Receitas'!$P$10,E221='PC Receitas'!$P$11,E221='PC Receitas'!$P$12,E221='PC Receitas'!$P$13,E221='PC Receitas'!$P$14)),-K221,0))</f>
        <v>-49210.899999999972</v>
      </c>
      <c r="O221" s="225"/>
      <c r="P221" s="225"/>
      <c r="Q221" s="225"/>
      <c r="R221" s="225"/>
      <c r="S221" s="235" t="e">
        <f t="shared" si="12"/>
        <v>#N/A</v>
      </c>
      <c r="T221" s="229" t="e">
        <f t="shared" si="13"/>
        <v>#N/A</v>
      </c>
      <c r="U221" s="229" t="e">
        <f t="shared" si="14"/>
        <v>#N/A</v>
      </c>
      <c r="V221" s="229" t="e">
        <f t="shared" si="15"/>
        <v>#N/A</v>
      </c>
      <c r="W221" s="113" t="e">
        <f>VLOOKUP(E221,'PC Receitas'!$P$4:$Q$14,2,FALSE)</f>
        <v>#N/A</v>
      </c>
      <c r="X221" s="230"/>
      <c r="Y221" s="225"/>
    </row>
    <row r="222" spans="1:25" ht="19.5" customHeight="1" thickTop="1" thickBot="1" x14ac:dyDescent="0.3">
      <c r="A222" s="247"/>
      <c r="B222" s="225"/>
      <c r="C222" s="43"/>
      <c r="D222" s="43"/>
      <c r="E222" s="43"/>
      <c r="F222" s="143"/>
      <c r="G222" s="43"/>
      <c r="H222" s="43"/>
      <c r="I222" s="43"/>
      <c r="J222" s="212"/>
      <c r="K222" s="212"/>
      <c r="L222" s="44" t="s">
        <v>653</v>
      </c>
      <c r="M222" s="44"/>
      <c r="N222" s="233">
        <f>N221+IF(AND(L222="Pago",OR(E222='PC Receitas'!$P$4,E222='PC Receitas'!$P$5,E222='PC Receitas'!$P$6)),K222,IF(AND(L222="Pago",OR(E222='PC Receitas'!$P$7,E222='PC Receitas'!$P$8,E222='PC Receitas'!$P$9,E222='PC Receitas'!$P$10,E222='PC Receitas'!$P$11,E222='PC Receitas'!$P$12,E222='PC Receitas'!$P$13,E222='PC Receitas'!$P$14)),-K222,0))</f>
        <v>-49210.899999999972</v>
      </c>
      <c r="O222" s="225"/>
      <c r="P222" s="225"/>
      <c r="Q222" s="225"/>
      <c r="R222" s="225"/>
      <c r="S222" s="235" t="e">
        <f t="shared" si="12"/>
        <v>#N/A</v>
      </c>
      <c r="T222" s="229" t="e">
        <f t="shared" si="13"/>
        <v>#N/A</v>
      </c>
      <c r="U222" s="229" t="e">
        <f t="shared" si="14"/>
        <v>#N/A</v>
      </c>
      <c r="V222" s="229" t="e">
        <f t="shared" si="15"/>
        <v>#N/A</v>
      </c>
      <c r="W222" s="113" t="e">
        <f>VLOOKUP(E222,'PC Receitas'!$P$4:$Q$14,2,FALSE)</f>
        <v>#N/A</v>
      </c>
      <c r="X222" s="230"/>
      <c r="Y222" s="225"/>
    </row>
    <row r="223" spans="1:25" ht="19.5" customHeight="1" thickTop="1" thickBot="1" x14ac:dyDescent="0.3">
      <c r="A223" s="247"/>
      <c r="B223" s="225"/>
      <c r="C223" s="43"/>
      <c r="D223" s="43"/>
      <c r="E223" s="43"/>
      <c r="F223" s="143"/>
      <c r="G223" s="43"/>
      <c r="H223" s="43"/>
      <c r="I223" s="43"/>
      <c r="J223" s="212"/>
      <c r="K223" s="212"/>
      <c r="L223" s="44" t="s">
        <v>653</v>
      </c>
      <c r="M223" s="44"/>
      <c r="N223" s="233">
        <f>N222+IF(AND(L223="Pago",OR(E223='PC Receitas'!$P$4,E223='PC Receitas'!$P$5,E223='PC Receitas'!$P$6)),K223,IF(AND(L223="Pago",OR(E223='PC Receitas'!$P$7,E223='PC Receitas'!$P$8,E223='PC Receitas'!$P$9,E223='PC Receitas'!$P$10,E223='PC Receitas'!$P$11,E223='PC Receitas'!$P$12,E223='PC Receitas'!$P$13,E223='PC Receitas'!$P$14)),-K223,0))</f>
        <v>-49210.899999999972</v>
      </c>
      <c r="O223" s="225"/>
      <c r="P223" s="225"/>
      <c r="Q223" s="225"/>
      <c r="R223" s="225"/>
      <c r="S223" s="235" t="e">
        <f t="shared" si="12"/>
        <v>#N/A</v>
      </c>
      <c r="T223" s="229" t="e">
        <f t="shared" si="13"/>
        <v>#N/A</v>
      </c>
      <c r="U223" s="229" t="e">
        <f t="shared" si="14"/>
        <v>#N/A</v>
      </c>
      <c r="V223" s="229" t="e">
        <f t="shared" si="15"/>
        <v>#N/A</v>
      </c>
      <c r="W223" s="113" t="e">
        <f>VLOOKUP(E223,'PC Receitas'!$P$4:$Q$14,2,FALSE)</f>
        <v>#N/A</v>
      </c>
      <c r="X223" s="230"/>
      <c r="Y223" s="225"/>
    </row>
    <row r="224" spans="1:25" ht="19.5" customHeight="1" thickTop="1" thickBot="1" x14ac:dyDescent="0.3">
      <c r="A224" s="247"/>
      <c r="B224" s="225"/>
      <c r="C224" s="43"/>
      <c r="D224" s="43"/>
      <c r="E224" s="43"/>
      <c r="F224" s="143"/>
      <c r="G224" s="43"/>
      <c r="H224" s="43"/>
      <c r="I224" s="43"/>
      <c r="J224" s="212"/>
      <c r="K224" s="212"/>
      <c r="L224" s="44" t="s">
        <v>653</v>
      </c>
      <c r="M224" s="44"/>
      <c r="N224" s="233">
        <f>N223+IF(AND(L224="Pago",OR(E224='PC Receitas'!$P$4,E224='PC Receitas'!$P$5,E224='PC Receitas'!$P$6)),K224,IF(AND(L224="Pago",OR(E224='PC Receitas'!$P$7,E224='PC Receitas'!$P$8,E224='PC Receitas'!$P$9,E224='PC Receitas'!$P$10,E224='PC Receitas'!$P$11,E224='PC Receitas'!$P$12,E224='PC Receitas'!$P$13,E224='PC Receitas'!$P$14)),-K224,0))</f>
        <v>-49210.899999999972</v>
      </c>
      <c r="O224" s="225"/>
      <c r="P224" s="225"/>
      <c r="Q224" s="225"/>
      <c r="R224" s="225"/>
      <c r="S224" s="235" t="e">
        <f t="shared" si="12"/>
        <v>#N/A</v>
      </c>
      <c r="T224" s="229" t="e">
        <f t="shared" si="13"/>
        <v>#N/A</v>
      </c>
      <c r="U224" s="229" t="e">
        <f t="shared" si="14"/>
        <v>#N/A</v>
      </c>
      <c r="V224" s="229" t="e">
        <f t="shared" si="15"/>
        <v>#N/A</v>
      </c>
      <c r="W224" s="113" t="e">
        <f>VLOOKUP(E224,'PC Receitas'!$P$4:$Q$14,2,FALSE)</f>
        <v>#N/A</v>
      </c>
      <c r="X224" s="230"/>
      <c r="Y224" s="225"/>
    </row>
    <row r="225" spans="1:25" ht="19.5" customHeight="1" thickTop="1" thickBot="1" x14ac:dyDescent="0.3">
      <c r="A225" s="247"/>
      <c r="B225" s="225"/>
      <c r="C225" s="43"/>
      <c r="D225" s="43"/>
      <c r="E225" s="43"/>
      <c r="F225" s="143"/>
      <c r="G225" s="43"/>
      <c r="H225" s="43"/>
      <c r="I225" s="43"/>
      <c r="J225" s="212"/>
      <c r="K225" s="212"/>
      <c r="L225" s="44" t="s">
        <v>653</v>
      </c>
      <c r="M225" s="44"/>
      <c r="N225" s="233">
        <f>N224+IF(AND(L225="Pago",OR(E225='PC Receitas'!$P$4,E225='PC Receitas'!$P$5,E225='PC Receitas'!$P$6)),K225,IF(AND(L225="Pago",OR(E225='PC Receitas'!$P$7,E225='PC Receitas'!$P$8,E225='PC Receitas'!$P$9,E225='PC Receitas'!$P$10,E225='PC Receitas'!$P$11,E225='PC Receitas'!$P$12,E225='PC Receitas'!$P$13,E225='PC Receitas'!$P$14)),-K225,0))</f>
        <v>-49210.899999999972</v>
      </c>
      <c r="O225" s="225"/>
      <c r="P225" s="225"/>
      <c r="Q225" s="225"/>
      <c r="R225" s="225"/>
      <c r="S225" s="235" t="e">
        <f t="shared" si="12"/>
        <v>#N/A</v>
      </c>
      <c r="T225" s="229" t="e">
        <f t="shared" si="13"/>
        <v>#N/A</v>
      </c>
      <c r="U225" s="229" t="e">
        <f t="shared" si="14"/>
        <v>#N/A</v>
      </c>
      <c r="V225" s="229" t="e">
        <f t="shared" si="15"/>
        <v>#N/A</v>
      </c>
      <c r="W225" s="113" t="e">
        <f>VLOOKUP(E225,'PC Receitas'!$P$4:$Q$14,2,FALSE)</f>
        <v>#N/A</v>
      </c>
      <c r="X225" s="230"/>
      <c r="Y225" s="225"/>
    </row>
    <row r="226" spans="1:25" ht="19.5" customHeight="1" thickTop="1" thickBot="1" x14ac:dyDescent="0.3">
      <c r="A226" s="247"/>
      <c r="B226" s="225"/>
      <c r="C226" s="43"/>
      <c r="D226" s="43"/>
      <c r="E226" s="43"/>
      <c r="F226" s="143"/>
      <c r="G226" s="43"/>
      <c r="H226" s="43"/>
      <c r="I226" s="43"/>
      <c r="J226" s="212"/>
      <c r="K226" s="212"/>
      <c r="L226" s="44" t="s">
        <v>653</v>
      </c>
      <c r="M226" s="44"/>
      <c r="N226" s="233">
        <f>N225+IF(AND(L226="Pago",OR(E226='PC Receitas'!$P$4,E226='PC Receitas'!$P$5,E226='PC Receitas'!$P$6)),K226,IF(AND(L226="Pago",OR(E226='PC Receitas'!$P$7,E226='PC Receitas'!$P$8,E226='PC Receitas'!$P$9,E226='PC Receitas'!$P$10,E226='PC Receitas'!$P$11,E226='PC Receitas'!$P$12,E226='PC Receitas'!$P$13,E226='PC Receitas'!$P$14)),-K226,0))</f>
        <v>-49210.899999999972</v>
      </c>
      <c r="O226" s="225"/>
      <c r="P226" s="225"/>
      <c r="Q226" s="225"/>
      <c r="R226" s="225"/>
      <c r="S226" s="235" t="e">
        <f t="shared" si="12"/>
        <v>#N/A</v>
      </c>
      <c r="T226" s="229" t="e">
        <f t="shared" si="13"/>
        <v>#N/A</v>
      </c>
      <c r="U226" s="229" t="e">
        <f t="shared" si="14"/>
        <v>#N/A</v>
      </c>
      <c r="V226" s="229" t="e">
        <f t="shared" si="15"/>
        <v>#N/A</v>
      </c>
      <c r="W226" s="113" t="e">
        <f>VLOOKUP(E226,'PC Receitas'!$P$4:$Q$14,2,FALSE)</f>
        <v>#N/A</v>
      </c>
      <c r="X226" s="230"/>
      <c r="Y226" s="225"/>
    </row>
    <row r="227" spans="1:25" ht="19.5" customHeight="1" thickTop="1" thickBot="1" x14ac:dyDescent="0.3">
      <c r="A227" s="247"/>
      <c r="B227" s="225"/>
      <c r="C227" s="43"/>
      <c r="D227" s="43"/>
      <c r="E227" s="43"/>
      <c r="F227" s="143"/>
      <c r="G227" s="43"/>
      <c r="H227" s="43"/>
      <c r="I227" s="43"/>
      <c r="J227" s="212"/>
      <c r="K227" s="212"/>
      <c r="L227" s="44" t="s">
        <v>653</v>
      </c>
      <c r="M227" s="44"/>
      <c r="N227" s="233">
        <f>N226+IF(AND(L227="Pago",OR(E227='PC Receitas'!$P$4,E227='PC Receitas'!$P$5,E227='PC Receitas'!$P$6)),K227,IF(AND(L227="Pago",OR(E227='PC Receitas'!$P$7,E227='PC Receitas'!$P$8,E227='PC Receitas'!$P$9,E227='PC Receitas'!$P$10,E227='PC Receitas'!$P$11,E227='PC Receitas'!$P$12,E227='PC Receitas'!$P$13,E227='PC Receitas'!$P$14)),-K227,0))</f>
        <v>-49210.899999999972</v>
      </c>
      <c r="O227" s="225"/>
      <c r="P227" s="225"/>
      <c r="Q227" s="225"/>
      <c r="R227" s="225"/>
      <c r="S227" s="235" t="e">
        <f t="shared" si="12"/>
        <v>#N/A</v>
      </c>
      <c r="T227" s="229" t="e">
        <f t="shared" si="13"/>
        <v>#N/A</v>
      </c>
      <c r="U227" s="229" t="e">
        <f t="shared" si="14"/>
        <v>#N/A</v>
      </c>
      <c r="V227" s="229" t="e">
        <f t="shared" si="15"/>
        <v>#N/A</v>
      </c>
      <c r="W227" s="113" t="e">
        <f>VLOOKUP(E227,'PC Receitas'!$P$4:$Q$14,2,FALSE)</f>
        <v>#N/A</v>
      </c>
      <c r="X227" s="230"/>
      <c r="Y227" s="225"/>
    </row>
    <row r="228" spans="1:25" ht="19.5" customHeight="1" thickTop="1" thickBot="1" x14ac:dyDescent="0.3">
      <c r="A228" s="247"/>
      <c r="B228" s="225"/>
      <c r="C228" s="43"/>
      <c r="D228" s="43"/>
      <c r="E228" s="43"/>
      <c r="F228" s="143"/>
      <c r="G228" s="43"/>
      <c r="H228" s="43"/>
      <c r="I228" s="43"/>
      <c r="J228" s="212"/>
      <c r="K228" s="212"/>
      <c r="L228" s="44" t="s">
        <v>653</v>
      </c>
      <c r="M228" s="44"/>
      <c r="N228" s="233">
        <f>N227+IF(AND(L228="Pago",OR(E228='PC Receitas'!$P$4,E228='PC Receitas'!$P$5,E228='PC Receitas'!$P$6)),K228,IF(AND(L228="Pago",OR(E228='PC Receitas'!$P$7,E228='PC Receitas'!$P$8,E228='PC Receitas'!$P$9,E228='PC Receitas'!$P$10,E228='PC Receitas'!$P$11,E228='PC Receitas'!$P$12,E228='PC Receitas'!$P$13,E228='PC Receitas'!$P$14)),-K228,0))</f>
        <v>-49210.899999999972</v>
      </c>
      <c r="O228" s="225"/>
      <c r="P228" s="225"/>
      <c r="Q228" s="225"/>
      <c r="R228" s="225"/>
      <c r="S228" s="235" t="e">
        <f t="shared" si="12"/>
        <v>#N/A</v>
      </c>
      <c r="T228" s="229" t="e">
        <f t="shared" si="13"/>
        <v>#N/A</v>
      </c>
      <c r="U228" s="229" t="e">
        <f t="shared" si="14"/>
        <v>#N/A</v>
      </c>
      <c r="V228" s="229" t="e">
        <f t="shared" si="15"/>
        <v>#N/A</v>
      </c>
      <c r="W228" s="113" t="e">
        <f>VLOOKUP(E228,'PC Receitas'!$P$4:$Q$14,2,FALSE)</f>
        <v>#N/A</v>
      </c>
      <c r="X228" s="230"/>
      <c r="Y228" s="225"/>
    </row>
    <row r="229" spans="1:25" ht="19.5" customHeight="1" thickTop="1" thickBot="1" x14ac:dyDescent="0.3">
      <c r="A229" s="247"/>
      <c r="B229" s="225"/>
      <c r="C229" s="43"/>
      <c r="D229" s="43"/>
      <c r="E229" s="43"/>
      <c r="F229" s="143"/>
      <c r="G229" s="43"/>
      <c r="H229" s="43"/>
      <c r="I229" s="43"/>
      <c r="J229" s="212"/>
      <c r="K229" s="212"/>
      <c r="L229" s="44" t="s">
        <v>653</v>
      </c>
      <c r="M229" s="44"/>
      <c r="N229" s="233">
        <f>N228+IF(AND(L229="Pago",OR(E229='PC Receitas'!$P$4,E229='PC Receitas'!$P$5,E229='PC Receitas'!$P$6)),K229,IF(AND(L229="Pago",OR(E229='PC Receitas'!$P$7,E229='PC Receitas'!$P$8,E229='PC Receitas'!$P$9,E229='PC Receitas'!$P$10,E229='PC Receitas'!$P$11,E229='PC Receitas'!$P$12,E229='PC Receitas'!$P$13,E229='PC Receitas'!$P$14)),-K229,0))</f>
        <v>-49210.899999999972</v>
      </c>
      <c r="O229" s="225"/>
      <c r="P229" s="225"/>
      <c r="Q229" s="225"/>
      <c r="R229" s="225"/>
      <c r="S229" s="235" t="e">
        <f t="shared" si="12"/>
        <v>#N/A</v>
      </c>
      <c r="T229" s="229" t="e">
        <f t="shared" si="13"/>
        <v>#N/A</v>
      </c>
      <c r="U229" s="229" t="e">
        <f t="shared" si="14"/>
        <v>#N/A</v>
      </c>
      <c r="V229" s="229" t="e">
        <f t="shared" si="15"/>
        <v>#N/A</v>
      </c>
      <c r="W229" s="113" t="e">
        <f>VLOOKUP(E229,'PC Receitas'!$P$4:$Q$14,2,FALSE)</f>
        <v>#N/A</v>
      </c>
      <c r="X229" s="230"/>
      <c r="Y229" s="225"/>
    </row>
    <row r="230" spans="1:25" ht="19.5" customHeight="1" thickTop="1" thickBot="1" x14ac:dyDescent="0.3">
      <c r="A230" s="247"/>
      <c r="B230" s="225"/>
      <c r="C230" s="43"/>
      <c r="D230" s="43"/>
      <c r="E230" s="43"/>
      <c r="F230" s="143"/>
      <c r="G230" s="43"/>
      <c r="H230" s="43"/>
      <c r="I230" s="43"/>
      <c r="J230" s="212"/>
      <c r="K230" s="212"/>
      <c r="L230" s="44" t="s">
        <v>653</v>
      </c>
      <c r="M230" s="44"/>
      <c r="N230" s="233">
        <f>N229+IF(AND(L230="Pago",OR(E230='PC Receitas'!$P$4,E230='PC Receitas'!$P$5,E230='PC Receitas'!$P$6)),K230,IF(AND(L230="Pago",OR(E230='PC Receitas'!$P$7,E230='PC Receitas'!$P$8,E230='PC Receitas'!$P$9,E230='PC Receitas'!$P$10,E230='PC Receitas'!$P$11,E230='PC Receitas'!$P$12,E230='PC Receitas'!$P$13,E230='PC Receitas'!$P$14)),-K230,0))</f>
        <v>-49210.899999999972</v>
      </c>
      <c r="O230" s="225"/>
      <c r="P230" s="225"/>
      <c r="Q230" s="225"/>
      <c r="R230" s="225"/>
      <c r="S230" s="235" t="e">
        <f t="shared" si="12"/>
        <v>#N/A</v>
      </c>
      <c r="T230" s="229" t="e">
        <f t="shared" si="13"/>
        <v>#N/A</v>
      </c>
      <c r="U230" s="229" t="e">
        <f t="shared" si="14"/>
        <v>#N/A</v>
      </c>
      <c r="V230" s="229" t="e">
        <f t="shared" si="15"/>
        <v>#N/A</v>
      </c>
      <c r="W230" s="113" t="e">
        <f>VLOOKUP(E230,'PC Receitas'!$P$4:$Q$14,2,FALSE)</f>
        <v>#N/A</v>
      </c>
      <c r="X230" s="230"/>
      <c r="Y230" s="225"/>
    </row>
    <row r="231" spans="1:25" ht="19.5" customHeight="1" thickTop="1" thickBot="1" x14ac:dyDescent="0.3">
      <c r="A231" s="247"/>
      <c r="B231" s="225"/>
      <c r="C231" s="43"/>
      <c r="D231" s="43"/>
      <c r="E231" s="43"/>
      <c r="F231" s="143"/>
      <c r="G231" s="43"/>
      <c r="H231" s="43"/>
      <c r="I231" s="43"/>
      <c r="J231" s="212"/>
      <c r="K231" s="212"/>
      <c r="L231" s="44" t="s">
        <v>653</v>
      </c>
      <c r="M231" s="44"/>
      <c r="N231" s="233">
        <f>N230+IF(AND(L231="Pago",OR(E231='PC Receitas'!$P$4,E231='PC Receitas'!$P$5,E231='PC Receitas'!$P$6)),K231,IF(AND(L231="Pago",OR(E231='PC Receitas'!$P$7,E231='PC Receitas'!$P$8,E231='PC Receitas'!$P$9,E231='PC Receitas'!$P$10,E231='PC Receitas'!$P$11,E231='PC Receitas'!$P$12,E231='PC Receitas'!$P$13,E231='PC Receitas'!$P$14)),-K231,0))</f>
        <v>-49210.899999999972</v>
      </c>
      <c r="O231" s="225"/>
      <c r="P231" s="225"/>
      <c r="Q231" s="225"/>
      <c r="R231" s="225"/>
      <c r="S231" s="235" t="e">
        <f t="shared" si="12"/>
        <v>#N/A</v>
      </c>
      <c r="T231" s="229" t="e">
        <f t="shared" si="13"/>
        <v>#N/A</v>
      </c>
      <c r="U231" s="229" t="e">
        <f t="shared" si="14"/>
        <v>#N/A</v>
      </c>
      <c r="V231" s="229" t="e">
        <f t="shared" si="15"/>
        <v>#N/A</v>
      </c>
      <c r="W231" s="113" t="e">
        <f>VLOOKUP(E231,'PC Receitas'!$P$4:$Q$14,2,FALSE)</f>
        <v>#N/A</v>
      </c>
      <c r="X231" s="230"/>
      <c r="Y231" s="225"/>
    </row>
    <row r="232" spans="1:25" ht="19.5" customHeight="1" thickTop="1" thickBot="1" x14ac:dyDescent="0.3">
      <c r="A232" s="247"/>
      <c r="B232" s="225"/>
      <c r="C232" s="43"/>
      <c r="D232" s="43"/>
      <c r="E232" s="43"/>
      <c r="F232" s="143"/>
      <c r="G232" s="43"/>
      <c r="H232" s="43"/>
      <c r="I232" s="43"/>
      <c r="J232" s="212"/>
      <c r="K232" s="212"/>
      <c r="L232" s="44" t="s">
        <v>653</v>
      </c>
      <c r="M232" s="44"/>
      <c r="N232" s="233">
        <f>N231+IF(AND(L232="Pago",OR(E232='PC Receitas'!$P$4,E232='PC Receitas'!$P$5,E232='PC Receitas'!$P$6)),K232,IF(AND(L232="Pago",OR(E232='PC Receitas'!$P$7,E232='PC Receitas'!$P$8,E232='PC Receitas'!$P$9,E232='PC Receitas'!$P$10,E232='PC Receitas'!$P$11,E232='PC Receitas'!$P$12,E232='PC Receitas'!$P$13,E232='PC Receitas'!$P$14)),-K232,0))</f>
        <v>-49210.899999999972</v>
      </c>
      <c r="O232" s="225"/>
      <c r="P232" s="225"/>
      <c r="Q232" s="225"/>
      <c r="R232" s="225"/>
      <c r="S232" s="235" t="e">
        <f t="shared" si="12"/>
        <v>#N/A</v>
      </c>
      <c r="T232" s="229" t="e">
        <f t="shared" si="13"/>
        <v>#N/A</v>
      </c>
      <c r="U232" s="229" t="e">
        <f t="shared" si="14"/>
        <v>#N/A</v>
      </c>
      <c r="V232" s="229" t="e">
        <f t="shared" si="15"/>
        <v>#N/A</v>
      </c>
      <c r="W232" s="113" t="e">
        <f>VLOOKUP(E232,'PC Receitas'!$P$4:$Q$14,2,FALSE)</f>
        <v>#N/A</v>
      </c>
      <c r="X232" s="230"/>
      <c r="Y232" s="225"/>
    </row>
    <row r="233" spans="1:25" ht="19.5" customHeight="1" thickTop="1" thickBot="1" x14ac:dyDescent="0.3">
      <c r="A233" s="247"/>
      <c r="B233" s="225"/>
      <c r="C233" s="43"/>
      <c r="D233" s="43"/>
      <c r="E233" s="43"/>
      <c r="F233" s="143"/>
      <c r="G233" s="43"/>
      <c r="H233" s="43"/>
      <c r="I233" s="43"/>
      <c r="J233" s="212"/>
      <c r="K233" s="212"/>
      <c r="L233" s="44" t="s">
        <v>653</v>
      </c>
      <c r="M233" s="44"/>
      <c r="N233" s="233">
        <f>N232+IF(AND(L233="Pago",OR(E233='PC Receitas'!$P$4,E233='PC Receitas'!$P$5,E233='PC Receitas'!$P$6)),K233,IF(AND(L233="Pago",OR(E233='PC Receitas'!$P$7,E233='PC Receitas'!$P$8,E233='PC Receitas'!$P$9,E233='PC Receitas'!$P$10,E233='PC Receitas'!$P$11,E233='PC Receitas'!$P$12,E233='PC Receitas'!$P$13,E233='PC Receitas'!$P$14)),-K233,0))</f>
        <v>-49210.899999999972</v>
      </c>
      <c r="O233" s="225"/>
      <c r="P233" s="225"/>
      <c r="Q233" s="225"/>
      <c r="R233" s="225"/>
      <c r="S233" s="235" t="e">
        <f t="shared" si="12"/>
        <v>#N/A</v>
      </c>
      <c r="T233" s="229" t="e">
        <f t="shared" si="13"/>
        <v>#N/A</v>
      </c>
      <c r="U233" s="229" t="e">
        <f t="shared" si="14"/>
        <v>#N/A</v>
      </c>
      <c r="V233" s="229" t="e">
        <f t="shared" si="15"/>
        <v>#N/A</v>
      </c>
      <c r="W233" s="113" t="e">
        <f>VLOOKUP(E233,'PC Receitas'!$P$4:$Q$14,2,FALSE)</f>
        <v>#N/A</v>
      </c>
      <c r="X233" s="230"/>
      <c r="Y233" s="225"/>
    </row>
    <row r="234" spans="1:25" ht="19.5" customHeight="1" thickTop="1" thickBot="1" x14ac:dyDescent="0.3">
      <c r="A234" s="247"/>
      <c r="B234" s="225"/>
      <c r="C234" s="43"/>
      <c r="D234" s="43"/>
      <c r="E234" s="43"/>
      <c r="F234" s="143"/>
      <c r="G234" s="43"/>
      <c r="H234" s="43"/>
      <c r="I234" s="43"/>
      <c r="J234" s="212"/>
      <c r="K234" s="212"/>
      <c r="L234" s="44" t="s">
        <v>653</v>
      </c>
      <c r="M234" s="44"/>
      <c r="N234" s="233">
        <f>N233+IF(AND(L234="Pago",OR(E234='PC Receitas'!$P$4,E234='PC Receitas'!$P$5,E234='PC Receitas'!$P$6)),K234,IF(AND(L234="Pago",OR(E234='PC Receitas'!$P$7,E234='PC Receitas'!$P$8,E234='PC Receitas'!$P$9,E234='PC Receitas'!$P$10,E234='PC Receitas'!$P$11,E234='PC Receitas'!$P$12,E234='PC Receitas'!$P$13,E234='PC Receitas'!$P$14)),-K234,0))</f>
        <v>-49210.899999999972</v>
      </c>
      <c r="O234" s="225"/>
      <c r="P234" s="225"/>
      <c r="Q234" s="225"/>
      <c r="R234" s="225"/>
      <c r="S234" s="235" t="e">
        <f t="shared" si="12"/>
        <v>#N/A</v>
      </c>
      <c r="T234" s="229" t="e">
        <f t="shared" si="13"/>
        <v>#N/A</v>
      </c>
      <c r="U234" s="229" t="e">
        <f t="shared" si="14"/>
        <v>#N/A</v>
      </c>
      <c r="V234" s="229" t="e">
        <f t="shared" si="15"/>
        <v>#N/A</v>
      </c>
      <c r="W234" s="113" t="e">
        <f>VLOOKUP(E234,'PC Receitas'!$P$4:$Q$14,2,FALSE)</f>
        <v>#N/A</v>
      </c>
      <c r="X234" s="230"/>
      <c r="Y234" s="225"/>
    </row>
    <row r="235" spans="1:25" ht="19.5" customHeight="1" thickTop="1" thickBot="1" x14ac:dyDescent="0.3">
      <c r="A235" s="247"/>
      <c r="B235" s="225"/>
      <c r="C235" s="43"/>
      <c r="D235" s="43"/>
      <c r="E235" s="43"/>
      <c r="F235" s="143"/>
      <c r="G235" s="43"/>
      <c r="H235" s="43"/>
      <c r="I235" s="43"/>
      <c r="J235" s="212"/>
      <c r="K235" s="212"/>
      <c r="L235" s="44" t="s">
        <v>653</v>
      </c>
      <c r="M235" s="44"/>
      <c r="N235" s="233">
        <f>N234+IF(AND(L235="Pago",OR(E235='PC Receitas'!$P$4,E235='PC Receitas'!$P$5,E235='PC Receitas'!$P$6)),K235,IF(AND(L235="Pago",OR(E235='PC Receitas'!$P$7,E235='PC Receitas'!$P$8,E235='PC Receitas'!$P$9,E235='PC Receitas'!$P$10,E235='PC Receitas'!$P$11,E235='PC Receitas'!$P$12,E235='PC Receitas'!$P$13,E235='PC Receitas'!$P$14)),-K235,0))</f>
        <v>-49210.899999999972</v>
      </c>
      <c r="O235" s="225"/>
      <c r="P235" s="225"/>
      <c r="Q235" s="225"/>
      <c r="R235" s="225"/>
      <c r="S235" s="235" t="e">
        <f t="shared" si="12"/>
        <v>#N/A</v>
      </c>
      <c r="T235" s="229" t="e">
        <f t="shared" si="13"/>
        <v>#N/A</v>
      </c>
      <c r="U235" s="229" t="e">
        <f t="shared" si="14"/>
        <v>#N/A</v>
      </c>
      <c r="V235" s="229" t="e">
        <f t="shared" si="15"/>
        <v>#N/A</v>
      </c>
      <c r="W235" s="113" t="e">
        <f>VLOOKUP(E235,'PC Receitas'!$P$4:$Q$14,2,FALSE)</f>
        <v>#N/A</v>
      </c>
      <c r="X235" s="230"/>
      <c r="Y235" s="225"/>
    </row>
    <row r="236" spans="1:25" ht="19.5" customHeight="1" thickTop="1" thickBot="1" x14ac:dyDescent="0.3">
      <c r="A236" s="247"/>
      <c r="B236" s="225"/>
      <c r="C236" s="43"/>
      <c r="D236" s="43"/>
      <c r="E236" s="43"/>
      <c r="F236" s="143"/>
      <c r="G236" s="43"/>
      <c r="H236" s="43"/>
      <c r="I236" s="43"/>
      <c r="J236" s="212"/>
      <c r="K236" s="212"/>
      <c r="L236" s="44" t="s">
        <v>653</v>
      </c>
      <c r="M236" s="44"/>
      <c r="N236" s="233">
        <f>N235+IF(AND(L236="Pago",OR(E236='PC Receitas'!$P$4,E236='PC Receitas'!$P$5,E236='PC Receitas'!$P$6)),K236,IF(AND(L236="Pago",OR(E236='PC Receitas'!$P$7,E236='PC Receitas'!$P$8,E236='PC Receitas'!$P$9,E236='PC Receitas'!$P$10,E236='PC Receitas'!$P$11,E236='PC Receitas'!$P$12,E236='PC Receitas'!$P$13,E236='PC Receitas'!$P$14)),-K236,0))</f>
        <v>-49210.899999999972</v>
      </c>
      <c r="O236" s="225"/>
      <c r="P236" s="225"/>
      <c r="Q236" s="225"/>
      <c r="R236" s="225"/>
      <c r="S236" s="235" t="e">
        <f t="shared" si="12"/>
        <v>#N/A</v>
      </c>
      <c r="T236" s="229" t="e">
        <f t="shared" si="13"/>
        <v>#N/A</v>
      </c>
      <c r="U236" s="229" t="e">
        <f t="shared" si="14"/>
        <v>#N/A</v>
      </c>
      <c r="V236" s="229" t="e">
        <f t="shared" si="15"/>
        <v>#N/A</v>
      </c>
      <c r="W236" s="113" t="e">
        <f>VLOOKUP(E236,'PC Receitas'!$P$4:$Q$14,2,FALSE)</f>
        <v>#N/A</v>
      </c>
      <c r="X236" s="230"/>
      <c r="Y236" s="225"/>
    </row>
    <row r="237" spans="1:25" ht="19.5" customHeight="1" thickTop="1" thickBot="1" x14ac:dyDescent="0.3">
      <c r="A237" s="247"/>
      <c r="B237" s="225"/>
      <c r="C237" s="43"/>
      <c r="D237" s="43"/>
      <c r="E237" s="43"/>
      <c r="F237" s="143"/>
      <c r="G237" s="43"/>
      <c r="H237" s="43"/>
      <c r="I237" s="43"/>
      <c r="J237" s="212"/>
      <c r="K237" s="212"/>
      <c r="L237" s="44" t="s">
        <v>653</v>
      </c>
      <c r="M237" s="44"/>
      <c r="N237" s="233">
        <f>N236+IF(AND(L237="Pago",OR(E237='PC Receitas'!$P$4,E237='PC Receitas'!$P$5,E237='PC Receitas'!$P$6)),K237,IF(AND(L237="Pago",OR(E237='PC Receitas'!$P$7,E237='PC Receitas'!$P$8,E237='PC Receitas'!$P$9,E237='PC Receitas'!$P$10,E237='PC Receitas'!$P$11,E237='PC Receitas'!$P$12,E237='PC Receitas'!$P$13,E237='PC Receitas'!$P$14)),-K237,0))</f>
        <v>-49210.899999999972</v>
      </c>
      <c r="O237" s="225"/>
      <c r="P237" s="225"/>
      <c r="Q237" s="225"/>
      <c r="R237" s="225"/>
      <c r="S237" s="235" t="e">
        <f t="shared" si="12"/>
        <v>#N/A</v>
      </c>
      <c r="T237" s="229" t="e">
        <f t="shared" si="13"/>
        <v>#N/A</v>
      </c>
      <c r="U237" s="229" t="e">
        <f t="shared" si="14"/>
        <v>#N/A</v>
      </c>
      <c r="V237" s="229" t="e">
        <f t="shared" si="15"/>
        <v>#N/A</v>
      </c>
      <c r="W237" s="113" t="e">
        <f>VLOOKUP(E237,'PC Receitas'!$P$4:$Q$14,2,FALSE)</f>
        <v>#N/A</v>
      </c>
      <c r="X237" s="230"/>
      <c r="Y237" s="225"/>
    </row>
    <row r="238" spans="1:25" ht="19.5" customHeight="1" thickTop="1" thickBot="1" x14ac:dyDescent="0.3">
      <c r="A238" s="247"/>
      <c r="B238" s="225"/>
      <c r="C238" s="43"/>
      <c r="D238" s="43"/>
      <c r="E238" s="43"/>
      <c r="F238" s="143"/>
      <c r="G238" s="43"/>
      <c r="H238" s="43"/>
      <c r="I238" s="43"/>
      <c r="J238" s="212"/>
      <c r="K238" s="212"/>
      <c r="L238" s="44" t="s">
        <v>653</v>
      </c>
      <c r="M238" s="44"/>
      <c r="N238" s="233">
        <f>N237+IF(AND(L238="Pago",OR(E238='PC Receitas'!$P$4,E238='PC Receitas'!$P$5,E238='PC Receitas'!$P$6)),K238,IF(AND(L238="Pago",OR(E238='PC Receitas'!$P$7,E238='PC Receitas'!$P$8,E238='PC Receitas'!$P$9,E238='PC Receitas'!$P$10,E238='PC Receitas'!$P$11,E238='PC Receitas'!$P$12,E238='PC Receitas'!$P$13,E238='PC Receitas'!$P$14)),-K238,0))</f>
        <v>-49210.899999999972</v>
      </c>
      <c r="O238" s="225"/>
      <c r="P238" s="225"/>
      <c r="Q238" s="225"/>
      <c r="R238" s="225"/>
      <c r="S238" s="235" t="e">
        <f t="shared" si="12"/>
        <v>#N/A</v>
      </c>
      <c r="T238" s="229" t="e">
        <f t="shared" si="13"/>
        <v>#N/A</v>
      </c>
      <c r="U238" s="229" t="e">
        <f t="shared" si="14"/>
        <v>#N/A</v>
      </c>
      <c r="V238" s="229" t="e">
        <f t="shared" si="15"/>
        <v>#N/A</v>
      </c>
      <c r="W238" s="113" t="e">
        <f>VLOOKUP(E238,'PC Receitas'!$P$4:$Q$14,2,FALSE)</f>
        <v>#N/A</v>
      </c>
      <c r="X238" s="230"/>
      <c r="Y238" s="225"/>
    </row>
    <row r="239" spans="1:25" ht="19.5" customHeight="1" thickTop="1" thickBot="1" x14ac:dyDescent="0.3">
      <c r="A239" s="247"/>
      <c r="B239" s="225"/>
      <c r="C239" s="43"/>
      <c r="D239" s="43"/>
      <c r="E239" s="43"/>
      <c r="F239" s="143"/>
      <c r="G239" s="43"/>
      <c r="H239" s="43"/>
      <c r="I239" s="43"/>
      <c r="J239" s="212"/>
      <c r="K239" s="212"/>
      <c r="L239" s="44" t="s">
        <v>653</v>
      </c>
      <c r="M239" s="44"/>
      <c r="N239" s="233">
        <f>N238+IF(AND(L239="Pago",OR(E239='PC Receitas'!$P$4,E239='PC Receitas'!$P$5,E239='PC Receitas'!$P$6)),K239,IF(AND(L239="Pago",OR(E239='PC Receitas'!$P$7,E239='PC Receitas'!$P$8,E239='PC Receitas'!$P$9,E239='PC Receitas'!$P$10,E239='PC Receitas'!$P$11,E239='PC Receitas'!$P$12,E239='PC Receitas'!$P$13,E239='PC Receitas'!$P$14)),-K239,0))</f>
        <v>-49210.899999999972</v>
      </c>
      <c r="O239" s="225"/>
      <c r="P239" s="225"/>
      <c r="Q239" s="225"/>
      <c r="R239" s="225"/>
      <c r="S239" s="235" t="e">
        <f t="shared" si="12"/>
        <v>#N/A</v>
      </c>
      <c r="T239" s="229" t="e">
        <f t="shared" si="13"/>
        <v>#N/A</v>
      </c>
      <c r="U239" s="229" t="e">
        <f t="shared" si="14"/>
        <v>#N/A</v>
      </c>
      <c r="V239" s="229" t="e">
        <f t="shared" si="15"/>
        <v>#N/A</v>
      </c>
      <c r="W239" s="113" t="e">
        <f>VLOOKUP(E239,'PC Receitas'!$P$4:$Q$14,2,FALSE)</f>
        <v>#N/A</v>
      </c>
      <c r="X239" s="230"/>
      <c r="Y239" s="225"/>
    </row>
    <row r="240" spans="1:25" ht="19.5" customHeight="1" thickTop="1" thickBot="1" x14ac:dyDescent="0.3">
      <c r="A240" s="247"/>
      <c r="B240" s="225"/>
      <c r="C240" s="43"/>
      <c r="D240" s="43"/>
      <c r="E240" s="43"/>
      <c r="F240" s="143"/>
      <c r="G240" s="43"/>
      <c r="H240" s="43"/>
      <c r="I240" s="43"/>
      <c r="J240" s="212"/>
      <c r="K240" s="212"/>
      <c r="L240" s="44" t="s">
        <v>653</v>
      </c>
      <c r="M240" s="44"/>
      <c r="N240" s="233">
        <f>N239+IF(AND(L240="Pago",OR(E240='PC Receitas'!$P$4,E240='PC Receitas'!$P$5,E240='PC Receitas'!$P$6)),K240,IF(AND(L240="Pago",OR(E240='PC Receitas'!$P$7,E240='PC Receitas'!$P$8,E240='PC Receitas'!$P$9,E240='PC Receitas'!$P$10,E240='PC Receitas'!$P$11,E240='PC Receitas'!$P$12,E240='PC Receitas'!$P$13,E240='PC Receitas'!$P$14)),-K240,0))</f>
        <v>-49210.899999999972</v>
      </c>
      <c r="O240" s="225"/>
      <c r="P240" s="225"/>
      <c r="Q240" s="225"/>
      <c r="R240" s="225"/>
      <c r="S240" s="235" t="e">
        <f t="shared" si="12"/>
        <v>#N/A</v>
      </c>
      <c r="T240" s="229" t="e">
        <f t="shared" si="13"/>
        <v>#N/A</v>
      </c>
      <c r="U240" s="229" t="e">
        <f t="shared" si="14"/>
        <v>#N/A</v>
      </c>
      <c r="V240" s="229" t="e">
        <f t="shared" si="15"/>
        <v>#N/A</v>
      </c>
      <c r="W240" s="113" t="e">
        <f>VLOOKUP(E240,'PC Receitas'!$P$4:$Q$14,2,FALSE)</f>
        <v>#N/A</v>
      </c>
      <c r="X240" s="230"/>
      <c r="Y240" s="225"/>
    </row>
    <row r="241" spans="1:25" ht="19.5" customHeight="1" thickTop="1" thickBot="1" x14ac:dyDescent="0.3">
      <c r="A241" s="247"/>
      <c r="B241" s="225"/>
      <c r="C241" s="43"/>
      <c r="D241" s="43"/>
      <c r="E241" s="43"/>
      <c r="F241" s="143"/>
      <c r="G241" s="43"/>
      <c r="H241" s="43"/>
      <c r="I241" s="43"/>
      <c r="J241" s="212"/>
      <c r="K241" s="212"/>
      <c r="L241" s="44" t="s">
        <v>653</v>
      </c>
      <c r="M241" s="44"/>
      <c r="N241" s="233">
        <f>N240+IF(AND(L241="Pago",OR(E241='PC Receitas'!$P$4,E241='PC Receitas'!$P$5,E241='PC Receitas'!$P$6)),K241,IF(AND(L241="Pago",OR(E241='PC Receitas'!$P$7,E241='PC Receitas'!$P$8,E241='PC Receitas'!$P$9,E241='PC Receitas'!$P$10,E241='PC Receitas'!$P$11,E241='PC Receitas'!$P$12,E241='PC Receitas'!$P$13,E241='PC Receitas'!$P$14)),-K241,0))</f>
        <v>-49210.899999999972</v>
      </c>
      <c r="O241" s="225"/>
      <c r="P241" s="225"/>
      <c r="Q241" s="225"/>
      <c r="R241" s="225"/>
      <c r="S241" s="235" t="e">
        <f t="shared" si="12"/>
        <v>#N/A</v>
      </c>
      <c r="T241" s="229" t="e">
        <f t="shared" si="13"/>
        <v>#N/A</v>
      </c>
      <c r="U241" s="229" t="e">
        <f t="shared" si="14"/>
        <v>#N/A</v>
      </c>
      <c r="V241" s="229" t="e">
        <f t="shared" si="15"/>
        <v>#N/A</v>
      </c>
      <c r="W241" s="113" t="e">
        <f>VLOOKUP(E241,'PC Receitas'!$P$4:$Q$14,2,FALSE)</f>
        <v>#N/A</v>
      </c>
      <c r="X241" s="230"/>
      <c r="Y241" s="225"/>
    </row>
    <row r="242" spans="1:25" ht="19.5" customHeight="1" thickTop="1" thickBot="1" x14ac:dyDescent="0.3">
      <c r="A242" s="247"/>
      <c r="B242" s="225"/>
      <c r="C242" s="43"/>
      <c r="D242" s="43"/>
      <c r="E242" s="43"/>
      <c r="F242" s="143"/>
      <c r="G242" s="43"/>
      <c r="H242" s="43"/>
      <c r="I242" s="43"/>
      <c r="J242" s="212"/>
      <c r="K242" s="212"/>
      <c r="L242" s="44" t="s">
        <v>653</v>
      </c>
      <c r="M242" s="44"/>
      <c r="N242" s="233">
        <f>N241+IF(AND(L242="Pago",OR(E242='PC Receitas'!$P$4,E242='PC Receitas'!$P$5,E242='PC Receitas'!$P$6)),K242,IF(AND(L242="Pago",OR(E242='PC Receitas'!$P$7,E242='PC Receitas'!$P$8,E242='PC Receitas'!$P$9,E242='PC Receitas'!$P$10,E242='PC Receitas'!$P$11,E242='PC Receitas'!$P$12,E242='PC Receitas'!$P$13,E242='PC Receitas'!$P$14)),-K242,0))</f>
        <v>-49210.899999999972</v>
      </c>
      <c r="O242" s="225"/>
      <c r="P242" s="225"/>
      <c r="Q242" s="225"/>
      <c r="R242" s="225"/>
      <c r="S242" s="235" t="e">
        <f t="shared" si="12"/>
        <v>#N/A</v>
      </c>
      <c r="T242" s="229" t="e">
        <f t="shared" si="13"/>
        <v>#N/A</v>
      </c>
      <c r="U242" s="229" t="e">
        <f t="shared" si="14"/>
        <v>#N/A</v>
      </c>
      <c r="V242" s="229" t="e">
        <f t="shared" si="15"/>
        <v>#N/A</v>
      </c>
      <c r="W242" s="113" t="e">
        <f>VLOOKUP(E242,'PC Receitas'!$P$4:$Q$14,2,FALSE)</f>
        <v>#N/A</v>
      </c>
      <c r="X242" s="230"/>
      <c r="Y242" s="225"/>
    </row>
    <row r="243" spans="1:25" ht="19.5" customHeight="1" thickTop="1" thickBot="1" x14ac:dyDescent="0.3">
      <c r="A243" s="247"/>
      <c r="B243" s="225"/>
      <c r="C243" s="43"/>
      <c r="D243" s="43"/>
      <c r="E243" s="43"/>
      <c r="F243" s="143"/>
      <c r="G243" s="43"/>
      <c r="H243" s="43"/>
      <c r="I243" s="43"/>
      <c r="J243" s="212"/>
      <c r="K243" s="212"/>
      <c r="L243" s="44" t="s">
        <v>653</v>
      </c>
      <c r="M243" s="44"/>
      <c r="N243" s="233">
        <f>N242+IF(AND(L243="Pago",OR(E243='PC Receitas'!$P$4,E243='PC Receitas'!$P$5,E243='PC Receitas'!$P$6)),K243,IF(AND(L243="Pago",OR(E243='PC Receitas'!$P$7,E243='PC Receitas'!$P$8,E243='PC Receitas'!$P$9,E243='PC Receitas'!$P$10,E243='PC Receitas'!$P$11,E243='PC Receitas'!$P$12,E243='PC Receitas'!$P$13,E243='PC Receitas'!$P$14)),-K243,0))</f>
        <v>-49210.899999999972</v>
      </c>
      <c r="O243" s="225"/>
      <c r="P243" s="225"/>
      <c r="Q243" s="225"/>
      <c r="R243" s="225"/>
      <c r="S243" s="235" t="e">
        <f t="shared" si="12"/>
        <v>#N/A</v>
      </c>
      <c r="T243" s="229" t="e">
        <f t="shared" si="13"/>
        <v>#N/A</v>
      </c>
      <c r="U243" s="229" t="e">
        <f t="shared" si="14"/>
        <v>#N/A</v>
      </c>
      <c r="V243" s="229" t="e">
        <f t="shared" si="15"/>
        <v>#N/A</v>
      </c>
      <c r="W243" s="113" t="e">
        <f>VLOOKUP(E243,'PC Receitas'!$P$4:$Q$14,2,FALSE)</f>
        <v>#N/A</v>
      </c>
      <c r="X243" s="230"/>
      <c r="Y243" s="225"/>
    </row>
    <row r="244" spans="1:25" ht="19.5" customHeight="1" thickTop="1" thickBot="1" x14ac:dyDescent="0.3">
      <c r="A244" s="247"/>
      <c r="B244" s="225"/>
      <c r="C244" s="43"/>
      <c r="D244" s="43"/>
      <c r="E244" s="43"/>
      <c r="F244" s="143"/>
      <c r="G244" s="43"/>
      <c r="H244" s="43"/>
      <c r="I244" s="43"/>
      <c r="J244" s="212"/>
      <c r="K244" s="212"/>
      <c r="L244" s="44" t="s">
        <v>653</v>
      </c>
      <c r="M244" s="44"/>
      <c r="N244" s="233">
        <f>N243+IF(AND(L244="Pago",OR(E244='PC Receitas'!$P$4,E244='PC Receitas'!$P$5,E244='PC Receitas'!$P$6)),K244,IF(AND(L244="Pago",OR(E244='PC Receitas'!$P$7,E244='PC Receitas'!$P$8,E244='PC Receitas'!$P$9,E244='PC Receitas'!$P$10,E244='PC Receitas'!$P$11,E244='PC Receitas'!$P$12,E244='PC Receitas'!$P$13,E244='PC Receitas'!$P$14)),-K244,0))</f>
        <v>-49210.899999999972</v>
      </c>
      <c r="O244" s="225"/>
      <c r="P244" s="225"/>
      <c r="Q244" s="225"/>
      <c r="R244" s="225"/>
      <c r="S244" s="235" t="e">
        <f t="shared" si="12"/>
        <v>#N/A</v>
      </c>
      <c r="T244" s="229" t="e">
        <f t="shared" si="13"/>
        <v>#N/A</v>
      </c>
      <c r="U244" s="229" t="e">
        <f t="shared" si="14"/>
        <v>#N/A</v>
      </c>
      <c r="V244" s="229" t="e">
        <f t="shared" si="15"/>
        <v>#N/A</v>
      </c>
      <c r="W244" s="113" t="e">
        <f>VLOOKUP(E244,'PC Receitas'!$P$4:$Q$14,2,FALSE)</f>
        <v>#N/A</v>
      </c>
      <c r="X244" s="230"/>
      <c r="Y244" s="225"/>
    </row>
    <row r="245" spans="1:25" ht="19.5" customHeight="1" thickTop="1" thickBot="1" x14ac:dyDescent="0.3">
      <c r="A245" s="247"/>
      <c r="B245" s="225"/>
      <c r="C245" s="43"/>
      <c r="D245" s="43"/>
      <c r="E245" s="43"/>
      <c r="F245" s="143"/>
      <c r="G245" s="43"/>
      <c r="H245" s="43"/>
      <c r="I245" s="43"/>
      <c r="J245" s="212"/>
      <c r="K245" s="212"/>
      <c r="L245" s="44" t="s">
        <v>653</v>
      </c>
      <c r="M245" s="44"/>
      <c r="N245" s="233">
        <f>N244+IF(AND(L245="Pago",OR(E245='PC Receitas'!$P$4,E245='PC Receitas'!$P$5,E245='PC Receitas'!$P$6)),K245,IF(AND(L245="Pago",OR(E245='PC Receitas'!$P$7,E245='PC Receitas'!$P$8,E245='PC Receitas'!$P$9,E245='PC Receitas'!$P$10,E245='PC Receitas'!$P$11,E245='PC Receitas'!$P$12,E245='PC Receitas'!$P$13,E245='PC Receitas'!$P$14)),-K245,0))</f>
        <v>-49210.899999999972</v>
      </c>
      <c r="O245" s="225"/>
      <c r="P245" s="225"/>
      <c r="Q245" s="225"/>
      <c r="R245" s="225"/>
      <c r="S245" s="235" t="e">
        <f t="shared" si="12"/>
        <v>#N/A</v>
      </c>
      <c r="T245" s="229" t="e">
        <f t="shared" si="13"/>
        <v>#N/A</v>
      </c>
      <c r="U245" s="229" t="e">
        <f t="shared" si="14"/>
        <v>#N/A</v>
      </c>
      <c r="V245" s="229" t="e">
        <f t="shared" si="15"/>
        <v>#N/A</v>
      </c>
      <c r="W245" s="113" t="e">
        <f>VLOOKUP(E245,'PC Receitas'!$P$4:$Q$14,2,FALSE)</f>
        <v>#N/A</v>
      </c>
      <c r="X245" s="230"/>
      <c r="Y245" s="225"/>
    </row>
    <row r="246" spans="1:25" ht="19.5" customHeight="1" thickTop="1" thickBot="1" x14ac:dyDescent="0.3">
      <c r="A246" s="247"/>
      <c r="B246" s="225"/>
      <c r="C246" s="43"/>
      <c r="D246" s="43"/>
      <c r="E246" s="43"/>
      <c r="F246" s="143"/>
      <c r="G246" s="43"/>
      <c r="H246" s="43"/>
      <c r="I246" s="43"/>
      <c r="J246" s="212"/>
      <c r="K246" s="212"/>
      <c r="L246" s="44" t="s">
        <v>653</v>
      </c>
      <c r="M246" s="44"/>
      <c r="N246" s="233">
        <f>N245+IF(AND(L246="Pago",OR(E246='PC Receitas'!$P$4,E246='PC Receitas'!$P$5,E246='PC Receitas'!$P$6)),K246,IF(AND(L246="Pago",OR(E246='PC Receitas'!$P$7,E246='PC Receitas'!$P$8,E246='PC Receitas'!$P$9,E246='PC Receitas'!$P$10,E246='PC Receitas'!$P$11,E246='PC Receitas'!$P$12,E246='PC Receitas'!$P$13,E246='PC Receitas'!$P$14)),-K246,0))</f>
        <v>-49210.899999999972</v>
      </c>
      <c r="O246" s="225"/>
      <c r="P246" s="225"/>
      <c r="Q246" s="225"/>
      <c r="R246" s="225"/>
      <c r="S246" s="235" t="e">
        <f t="shared" si="12"/>
        <v>#N/A</v>
      </c>
      <c r="T246" s="229" t="e">
        <f t="shared" si="13"/>
        <v>#N/A</v>
      </c>
      <c r="U246" s="229" t="e">
        <f t="shared" si="14"/>
        <v>#N/A</v>
      </c>
      <c r="V246" s="229" t="e">
        <f t="shared" si="15"/>
        <v>#N/A</v>
      </c>
      <c r="W246" s="113" t="e">
        <f>VLOOKUP(E246,'PC Receitas'!$P$4:$Q$14,2,FALSE)</f>
        <v>#N/A</v>
      </c>
      <c r="X246" s="230"/>
      <c r="Y246" s="225"/>
    </row>
    <row r="247" spans="1:25" ht="19.5" customHeight="1" thickTop="1" thickBot="1" x14ac:dyDescent="0.3">
      <c r="A247" s="247"/>
      <c r="B247" s="225"/>
      <c r="C247" s="43"/>
      <c r="D247" s="43"/>
      <c r="E247" s="43"/>
      <c r="F247" s="143"/>
      <c r="G247" s="43"/>
      <c r="H247" s="43"/>
      <c r="I247" s="43"/>
      <c r="J247" s="212"/>
      <c r="K247" s="212"/>
      <c r="L247" s="44" t="s">
        <v>653</v>
      </c>
      <c r="M247" s="44"/>
      <c r="N247" s="233">
        <f>N246+IF(AND(L247="Pago",OR(E247='PC Receitas'!$P$4,E247='PC Receitas'!$P$5,E247='PC Receitas'!$P$6)),K247,IF(AND(L247="Pago",OR(E247='PC Receitas'!$P$7,E247='PC Receitas'!$P$8,E247='PC Receitas'!$P$9,E247='PC Receitas'!$P$10,E247='PC Receitas'!$P$11,E247='PC Receitas'!$P$12,E247='PC Receitas'!$P$13,E247='PC Receitas'!$P$14)),-K247,0))</f>
        <v>-49210.899999999972</v>
      </c>
      <c r="O247" s="225"/>
      <c r="P247" s="225"/>
      <c r="Q247" s="225"/>
      <c r="R247" s="225"/>
      <c r="S247" s="235" t="e">
        <f t="shared" si="12"/>
        <v>#N/A</v>
      </c>
      <c r="T247" s="229" t="e">
        <f t="shared" si="13"/>
        <v>#N/A</v>
      </c>
      <c r="U247" s="229" t="e">
        <f t="shared" si="14"/>
        <v>#N/A</v>
      </c>
      <c r="V247" s="229" t="e">
        <f t="shared" si="15"/>
        <v>#N/A</v>
      </c>
      <c r="W247" s="113" t="e">
        <f>VLOOKUP(E247,'PC Receitas'!$P$4:$Q$14,2,FALSE)</f>
        <v>#N/A</v>
      </c>
      <c r="X247" s="230"/>
      <c r="Y247" s="225"/>
    </row>
    <row r="248" spans="1:25" ht="19.5" customHeight="1" thickTop="1" thickBot="1" x14ac:dyDescent="0.3">
      <c r="A248" s="247"/>
      <c r="B248" s="225"/>
      <c r="C248" s="43"/>
      <c r="D248" s="43"/>
      <c r="E248" s="43"/>
      <c r="F248" s="143"/>
      <c r="G248" s="43"/>
      <c r="H248" s="43"/>
      <c r="I248" s="43"/>
      <c r="J248" s="212"/>
      <c r="K248" s="212"/>
      <c r="L248" s="44" t="s">
        <v>653</v>
      </c>
      <c r="M248" s="44"/>
      <c r="N248" s="233">
        <f>N247+IF(AND(L248="Pago",OR(E248='PC Receitas'!$P$4,E248='PC Receitas'!$P$5,E248='PC Receitas'!$P$6)),K248,IF(AND(L248="Pago",OR(E248='PC Receitas'!$P$7,E248='PC Receitas'!$P$8,E248='PC Receitas'!$P$9,E248='PC Receitas'!$P$10,E248='PC Receitas'!$P$11,E248='PC Receitas'!$P$12,E248='PC Receitas'!$P$13,E248='PC Receitas'!$P$14)),-K248,0))</f>
        <v>-49210.899999999972</v>
      </c>
      <c r="O248" s="225"/>
      <c r="P248" s="225"/>
      <c r="Q248" s="225"/>
      <c r="R248" s="225"/>
      <c r="S248" s="235" t="e">
        <f t="shared" si="12"/>
        <v>#N/A</v>
      </c>
      <c r="T248" s="229" t="e">
        <f t="shared" si="13"/>
        <v>#N/A</v>
      </c>
      <c r="U248" s="229" t="e">
        <f t="shared" si="14"/>
        <v>#N/A</v>
      </c>
      <c r="V248" s="229" t="e">
        <f t="shared" si="15"/>
        <v>#N/A</v>
      </c>
      <c r="W248" s="113" t="e">
        <f>VLOOKUP(E248,'PC Receitas'!$P$4:$Q$14,2,FALSE)</f>
        <v>#N/A</v>
      </c>
      <c r="X248" s="230"/>
      <c r="Y248" s="225"/>
    </row>
    <row r="249" spans="1:25" ht="19.5" customHeight="1" thickTop="1" thickBot="1" x14ac:dyDescent="0.3">
      <c r="A249" s="247"/>
      <c r="B249" s="225"/>
      <c r="C249" s="43"/>
      <c r="D249" s="43"/>
      <c r="E249" s="43"/>
      <c r="F249" s="143"/>
      <c r="G249" s="43"/>
      <c r="H249" s="43"/>
      <c r="I249" s="43"/>
      <c r="J249" s="212"/>
      <c r="K249" s="212"/>
      <c r="L249" s="44" t="s">
        <v>653</v>
      </c>
      <c r="M249" s="44"/>
      <c r="N249" s="233">
        <f>N248+IF(AND(L249="Pago",OR(E249='PC Receitas'!$P$4,E249='PC Receitas'!$P$5,E249='PC Receitas'!$P$6)),K249,IF(AND(L249="Pago",OR(E249='PC Receitas'!$P$7,E249='PC Receitas'!$P$8,E249='PC Receitas'!$P$9,E249='PC Receitas'!$P$10,E249='PC Receitas'!$P$11,E249='PC Receitas'!$P$12,E249='PC Receitas'!$P$13,E249='PC Receitas'!$P$14)),-K249,0))</f>
        <v>-49210.899999999972</v>
      </c>
      <c r="O249" s="225"/>
      <c r="P249" s="225"/>
      <c r="Q249" s="225"/>
      <c r="R249" s="225"/>
      <c r="S249" s="235" t="e">
        <f t="shared" si="12"/>
        <v>#N/A</v>
      </c>
      <c r="T249" s="229" t="e">
        <f t="shared" si="13"/>
        <v>#N/A</v>
      </c>
      <c r="U249" s="229" t="e">
        <f t="shared" si="14"/>
        <v>#N/A</v>
      </c>
      <c r="V249" s="229" t="e">
        <f t="shared" si="15"/>
        <v>#N/A</v>
      </c>
      <c r="W249" s="113" t="e">
        <f>VLOOKUP(E249,'PC Receitas'!$P$4:$Q$14,2,FALSE)</f>
        <v>#N/A</v>
      </c>
      <c r="X249" s="230"/>
      <c r="Y249" s="225"/>
    </row>
    <row r="250" spans="1:25" ht="19.5" customHeight="1" thickTop="1" thickBot="1" x14ac:dyDescent="0.3">
      <c r="A250" s="247"/>
      <c r="B250" s="225"/>
      <c r="C250" s="43"/>
      <c r="D250" s="43"/>
      <c r="E250" s="43"/>
      <c r="F250" s="143"/>
      <c r="G250" s="43"/>
      <c r="H250" s="43"/>
      <c r="I250" s="43"/>
      <c r="J250" s="212"/>
      <c r="K250" s="212"/>
      <c r="L250" s="44" t="s">
        <v>653</v>
      </c>
      <c r="M250" s="44"/>
      <c r="N250" s="233">
        <f>N249+IF(AND(L250="Pago",OR(E250='PC Receitas'!$P$4,E250='PC Receitas'!$P$5,E250='PC Receitas'!$P$6)),K250,IF(AND(L250="Pago",OR(E250='PC Receitas'!$P$7,E250='PC Receitas'!$P$8,E250='PC Receitas'!$P$9,E250='PC Receitas'!$P$10,E250='PC Receitas'!$P$11,E250='PC Receitas'!$P$12,E250='PC Receitas'!$P$13,E250='PC Receitas'!$P$14)),-K250,0))</f>
        <v>-49210.899999999972</v>
      </c>
      <c r="O250" s="225"/>
      <c r="P250" s="225"/>
      <c r="Q250" s="225"/>
      <c r="R250" s="225"/>
      <c r="S250" s="235" t="e">
        <f t="shared" si="12"/>
        <v>#N/A</v>
      </c>
      <c r="T250" s="229" t="e">
        <f t="shared" si="13"/>
        <v>#N/A</v>
      </c>
      <c r="U250" s="229" t="e">
        <f t="shared" si="14"/>
        <v>#N/A</v>
      </c>
      <c r="V250" s="229" t="e">
        <f t="shared" si="15"/>
        <v>#N/A</v>
      </c>
      <c r="W250" s="113" t="e">
        <f>VLOOKUP(E250,'PC Receitas'!$P$4:$Q$14,2,FALSE)</f>
        <v>#N/A</v>
      </c>
      <c r="X250" s="230"/>
      <c r="Y250" s="225"/>
    </row>
    <row r="251" spans="1:25" ht="19.5" customHeight="1" thickTop="1" thickBot="1" x14ac:dyDescent="0.3">
      <c r="A251" s="247"/>
      <c r="B251" s="225"/>
      <c r="C251" s="43"/>
      <c r="D251" s="43"/>
      <c r="E251" s="43"/>
      <c r="F251" s="143"/>
      <c r="G251" s="43"/>
      <c r="H251" s="43"/>
      <c r="I251" s="43"/>
      <c r="J251" s="212"/>
      <c r="K251" s="212"/>
      <c r="L251" s="44" t="s">
        <v>653</v>
      </c>
      <c r="M251" s="44"/>
      <c r="N251" s="233">
        <f>N250+IF(AND(L251="Pago",OR(E251='PC Receitas'!$P$4,E251='PC Receitas'!$P$5,E251='PC Receitas'!$P$6)),K251,IF(AND(L251="Pago",OR(E251='PC Receitas'!$P$7,E251='PC Receitas'!$P$8,E251='PC Receitas'!$P$9,E251='PC Receitas'!$P$10,E251='PC Receitas'!$P$11,E251='PC Receitas'!$P$12,E251='PC Receitas'!$P$13,E251='PC Receitas'!$P$14)),-K251,0))</f>
        <v>-49210.899999999972</v>
      </c>
      <c r="O251" s="225"/>
      <c r="P251" s="225"/>
      <c r="Q251" s="225"/>
      <c r="R251" s="225"/>
      <c r="S251" s="235" t="e">
        <f t="shared" si="12"/>
        <v>#N/A</v>
      </c>
      <c r="T251" s="229" t="e">
        <f t="shared" si="13"/>
        <v>#N/A</v>
      </c>
      <c r="U251" s="229" t="e">
        <f t="shared" si="14"/>
        <v>#N/A</v>
      </c>
      <c r="V251" s="229" t="e">
        <f t="shared" si="15"/>
        <v>#N/A</v>
      </c>
      <c r="W251" s="113" t="e">
        <f>VLOOKUP(E251,'PC Receitas'!$P$4:$Q$14,2,FALSE)</f>
        <v>#N/A</v>
      </c>
      <c r="X251" s="230"/>
      <c r="Y251" s="225"/>
    </row>
    <row r="252" spans="1:25" ht="19.5" customHeight="1" thickTop="1" thickBot="1" x14ac:dyDescent="0.3">
      <c r="A252" s="247"/>
      <c r="B252" s="225"/>
      <c r="C252" s="43"/>
      <c r="D252" s="43"/>
      <c r="E252" s="43"/>
      <c r="F252" s="143"/>
      <c r="G252" s="43"/>
      <c r="H252" s="43"/>
      <c r="I252" s="43"/>
      <c r="J252" s="212"/>
      <c r="K252" s="212"/>
      <c r="L252" s="44" t="s">
        <v>653</v>
      </c>
      <c r="M252" s="44"/>
      <c r="N252" s="233">
        <f>N251+IF(AND(L252="Pago",OR(E252='PC Receitas'!$P$4,E252='PC Receitas'!$P$5,E252='PC Receitas'!$P$6)),K252,IF(AND(L252="Pago",OR(E252='PC Receitas'!$P$7,E252='PC Receitas'!$P$8,E252='PC Receitas'!$P$9,E252='PC Receitas'!$P$10,E252='PC Receitas'!$P$11,E252='PC Receitas'!$P$12,E252='PC Receitas'!$P$13,E252='PC Receitas'!$P$14)),-K252,0))</f>
        <v>-49210.899999999972</v>
      </c>
      <c r="O252" s="225"/>
      <c r="P252" s="225"/>
      <c r="Q252" s="225"/>
      <c r="R252" s="225"/>
      <c r="S252" s="235" t="e">
        <f t="shared" si="12"/>
        <v>#N/A</v>
      </c>
      <c r="T252" s="229" t="e">
        <f t="shared" si="13"/>
        <v>#N/A</v>
      </c>
      <c r="U252" s="229" t="e">
        <f t="shared" si="14"/>
        <v>#N/A</v>
      </c>
      <c r="V252" s="229" t="e">
        <f t="shared" si="15"/>
        <v>#N/A</v>
      </c>
      <c r="W252" s="113" t="e">
        <f>VLOOKUP(E252,'PC Receitas'!$P$4:$Q$14,2,FALSE)</f>
        <v>#N/A</v>
      </c>
      <c r="X252" s="230"/>
      <c r="Y252" s="225"/>
    </row>
    <row r="253" spans="1:25" ht="19.5" customHeight="1" thickTop="1" thickBot="1" x14ac:dyDescent="0.3">
      <c r="A253" s="247"/>
      <c r="B253" s="225"/>
      <c r="C253" s="43"/>
      <c r="D253" s="43"/>
      <c r="E253" s="43"/>
      <c r="F253" s="143"/>
      <c r="G253" s="43"/>
      <c r="H253" s="43"/>
      <c r="I253" s="43"/>
      <c r="J253" s="212"/>
      <c r="K253" s="212"/>
      <c r="L253" s="44" t="s">
        <v>653</v>
      </c>
      <c r="M253" s="44"/>
      <c r="N253" s="233">
        <f>N252+IF(AND(L253="Pago",OR(E253='PC Receitas'!$P$4,E253='PC Receitas'!$P$5,E253='PC Receitas'!$P$6)),K253,IF(AND(L253="Pago",OR(E253='PC Receitas'!$P$7,E253='PC Receitas'!$P$8,E253='PC Receitas'!$P$9,E253='PC Receitas'!$P$10,E253='PC Receitas'!$P$11,E253='PC Receitas'!$P$12,E253='PC Receitas'!$P$13,E253='PC Receitas'!$P$14)),-K253,0))</f>
        <v>-49210.899999999972</v>
      </c>
      <c r="O253" s="225"/>
      <c r="P253" s="225"/>
      <c r="Q253" s="225"/>
      <c r="R253" s="225"/>
      <c r="S253" s="235" t="e">
        <f t="shared" si="12"/>
        <v>#N/A</v>
      </c>
      <c r="T253" s="229" t="e">
        <f t="shared" si="13"/>
        <v>#N/A</v>
      </c>
      <c r="U253" s="229" t="e">
        <f t="shared" si="14"/>
        <v>#N/A</v>
      </c>
      <c r="V253" s="229" t="e">
        <f t="shared" si="15"/>
        <v>#N/A</v>
      </c>
      <c r="W253" s="113" t="e">
        <f>VLOOKUP(E253,'PC Receitas'!$P$4:$Q$14,2,FALSE)</f>
        <v>#N/A</v>
      </c>
      <c r="X253" s="230"/>
      <c r="Y253" s="225"/>
    </row>
    <row r="254" spans="1:25" ht="19.5" customHeight="1" thickTop="1" thickBot="1" x14ac:dyDescent="0.3">
      <c r="A254" s="247"/>
      <c r="B254" s="225"/>
      <c r="C254" s="43"/>
      <c r="D254" s="43"/>
      <c r="E254" s="43"/>
      <c r="F254" s="143"/>
      <c r="G254" s="43"/>
      <c r="H254" s="43"/>
      <c r="I254" s="43"/>
      <c r="J254" s="212"/>
      <c r="K254" s="212"/>
      <c r="L254" s="44" t="s">
        <v>653</v>
      </c>
      <c r="M254" s="44"/>
      <c r="N254" s="233">
        <f>N253+IF(AND(L254="Pago",OR(E254='PC Receitas'!$P$4,E254='PC Receitas'!$P$5,E254='PC Receitas'!$P$6)),K254,IF(AND(L254="Pago",OR(E254='PC Receitas'!$P$7,E254='PC Receitas'!$P$8,E254='PC Receitas'!$P$9,E254='PC Receitas'!$P$10,E254='PC Receitas'!$P$11,E254='PC Receitas'!$P$12,E254='PC Receitas'!$P$13,E254='PC Receitas'!$P$14)),-K254,0))</f>
        <v>-49210.899999999972</v>
      </c>
      <c r="O254" s="225"/>
      <c r="P254" s="225"/>
      <c r="Q254" s="225"/>
      <c r="R254" s="225"/>
      <c r="S254" s="235" t="e">
        <f t="shared" si="12"/>
        <v>#N/A</v>
      </c>
      <c r="T254" s="229" t="e">
        <f t="shared" si="13"/>
        <v>#N/A</v>
      </c>
      <c r="U254" s="229" t="e">
        <f t="shared" si="14"/>
        <v>#N/A</v>
      </c>
      <c r="V254" s="229" t="e">
        <f t="shared" si="15"/>
        <v>#N/A</v>
      </c>
      <c r="W254" s="113" t="e">
        <f>VLOOKUP(E254,'PC Receitas'!$P$4:$Q$14,2,FALSE)</f>
        <v>#N/A</v>
      </c>
      <c r="X254" s="230"/>
      <c r="Y254" s="225"/>
    </row>
    <row r="255" spans="1:25" ht="19.5" customHeight="1" thickTop="1" thickBot="1" x14ac:dyDescent="0.3">
      <c r="A255" s="247"/>
      <c r="B255" s="225"/>
      <c r="C255" s="43"/>
      <c r="D255" s="43"/>
      <c r="E255" s="43"/>
      <c r="F255" s="143"/>
      <c r="G255" s="43"/>
      <c r="H255" s="43"/>
      <c r="I255" s="43"/>
      <c r="J255" s="212"/>
      <c r="K255" s="212"/>
      <c r="L255" s="44" t="s">
        <v>653</v>
      </c>
      <c r="M255" s="44"/>
      <c r="N255" s="233">
        <f>N254+IF(AND(L255="Pago",OR(E255='PC Receitas'!$P$4,E255='PC Receitas'!$P$5,E255='PC Receitas'!$P$6)),K255,IF(AND(L255="Pago",OR(E255='PC Receitas'!$P$7,E255='PC Receitas'!$P$8,E255='PC Receitas'!$P$9,E255='PC Receitas'!$P$10,E255='PC Receitas'!$P$11,E255='PC Receitas'!$P$12,E255='PC Receitas'!$P$13,E255='PC Receitas'!$P$14)),-K255,0))</f>
        <v>-49210.899999999972</v>
      </c>
      <c r="O255" s="225"/>
      <c r="P255" s="225"/>
      <c r="Q255" s="225"/>
      <c r="R255" s="225"/>
      <c r="S255" s="235" t="e">
        <f t="shared" si="12"/>
        <v>#N/A</v>
      </c>
      <c r="T255" s="229" t="e">
        <f t="shared" si="13"/>
        <v>#N/A</v>
      </c>
      <c r="U255" s="229" t="e">
        <f t="shared" si="14"/>
        <v>#N/A</v>
      </c>
      <c r="V255" s="229" t="e">
        <f t="shared" si="15"/>
        <v>#N/A</v>
      </c>
      <c r="W255" s="113" t="e">
        <f>VLOOKUP(E255,'PC Receitas'!$P$4:$Q$14,2,FALSE)</f>
        <v>#N/A</v>
      </c>
      <c r="X255" s="230"/>
      <c r="Y255" s="225"/>
    </row>
    <row r="256" spans="1:25" ht="19.5" customHeight="1" thickTop="1" thickBot="1" x14ac:dyDescent="0.3">
      <c r="A256" s="247"/>
      <c r="B256" s="225"/>
      <c r="C256" s="43"/>
      <c r="D256" s="43"/>
      <c r="E256" s="43"/>
      <c r="F256" s="143"/>
      <c r="G256" s="43"/>
      <c r="H256" s="43"/>
      <c r="I256" s="43"/>
      <c r="J256" s="212"/>
      <c r="K256" s="212"/>
      <c r="L256" s="44" t="s">
        <v>653</v>
      </c>
      <c r="M256" s="44"/>
      <c r="N256" s="233">
        <f>N255+IF(AND(L256="Pago",OR(E256='PC Receitas'!$P$4,E256='PC Receitas'!$P$5,E256='PC Receitas'!$P$6)),K256,IF(AND(L256="Pago",OR(E256='PC Receitas'!$P$7,E256='PC Receitas'!$P$8,E256='PC Receitas'!$P$9,E256='PC Receitas'!$P$10,E256='PC Receitas'!$P$11,E256='PC Receitas'!$P$12,E256='PC Receitas'!$P$13,E256='PC Receitas'!$P$14)),-K256,0))</f>
        <v>-49210.899999999972</v>
      </c>
      <c r="O256" s="225"/>
      <c r="P256" s="225"/>
      <c r="Q256" s="225"/>
      <c r="R256" s="225"/>
      <c r="S256" s="235" t="e">
        <f t="shared" si="12"/>
        <v>#N/A</v>
      </c>
      <c r="T256" s="229" t="e">
        <f t="shared" si="13"/>
        <v>#N/A</v>
      </c>
      <c r="U256" s="229" t="e">
        <f t="shared" si="14"/>
        <v>#N/A</v>
      </c>
      <c r="V256" s="229" t="e">
        <f t="shared" si="15"/>
        <v>#N/A</v>
      </c>
      <c r="W256" s="113" t="e">
        <f>VLOOKUP(E256,'PC Receitas'!$P$4:$Q$14,2,FALSE)</f>
        <v>#N/A</v>
      </c>
      <c r="X256" s="230"/>
      <c r="Y256" s="225"/>
    </row>
    <row r="257" spans="1:25" ht="19.5" customHeight="1" thickTop="1" thickBot="1" x14ac:dyDescent="0.3">
      <c r="A257" s="247"/>
      <c r="B257" s="225"/>
      <c r="C257" s="43"/>
      <c r="D257" s="43"/>
      <c r="E257" s="43"/>
      <c r="F257" s="143"/>
      <c r="G257" s="43"/>
      <c r="H257" s="43"/>
      <c r="I257" s="43"/>
      <c r="J257" s="212"/>
      <c r="K257" s="212"/>
      <c r="L257" s="44" t="s">
        <v>653</v>
      </c>
      <c r="M257" s="44"/>
      <c r="N257" s="233">
        <f>N256+IF(AND(L257="Pago",OR(E257='PC Receitas'!$P$4,E257='PC Receitas'!$P$5,E257='PC Receitas'!$P$6)),K257,IF(AND(L257="Pago",OR(E257='PC Receitas'!$P$7,E257='PC Receitas'!$P$8,E257='PC Receitas'!$P$9,E257='PC Receitas'!$P$10,E257='PC Receitas'!$P$11,E257='PC Receitas'!$P$12,E257='PC Receitas'!$P$13,E257='PC Receitas'!$P$14)),-K257,0))</f>
        <v>-49210.899999999972</v>
      </c>
      <c r="O257" s="225"/>
      <c r="P257" s="225"/>
      <c r="Q257" s="225"/>
      <c r="R257" s="225"/>
      <c r="S257" s="235" t="e">
        <f t="shared" si="12"/>
        <v>#N/A</v>
      </c>
      <c r="T257" s="229" t="e">
        <f t="shared" si="13"/>
        <v>#N/A</v>
      </c>
      <c r="U257" s="229" t="e">
        <f t="shared" si="14"/>
        <v>#N/A</v>
      </c>
      <c r="V257" s="229" t="e">
        <f t="shared" si="15"/>
        <v>#N/A</v>
      </c>
      <c r="W257" s="113" t="e">
        <f>VLOOKUP(E257,'PC Receitas'!$P$4:$Q$14,2,FALSE)</f>
        <v>#N/A</v>
      </c>
      <c r="X257" s="230"/>
      <c r="Y257" s="225"/>
    </row>
    <row r="258" spans="1:25" ht="19.5" customHeight="1" thickTop="1" thickBot="1" x14ac:dyDescent="0.3">
      <c r="A258" s="247"/>
      <c r="B258" s="225"/>
      <c r="C258" s="43"/>
      <c r="D258" s="43"/>
      <c r="E258" s="43"/>
      <c r="F258" s="143"/>
      <c r="G258" s="43"/>
      <c r="H258" s="43"/>
      <c r="I258" s="43"/>
      <c r="J258" s="212"/>
      <c r="K258" s="212"/>
      <c r="L258" s="44" t="s">
        <v>653</v>
      </c>
      <c r="M258" s="44"/>
      <c r="N258" s="233">
        <f>N257+IF(AND(L258="Pago",OR(E258='PC Receitas'!$P$4,E258='PC Receitas'!$P$5,E258='PC Receitas'!$P$6)),K258,IF(AND(L258="Pago",OR(E258='PC Receitas'!$P$7,E258='PC Receitas'!$P$8,E258='PC Receitas'!$P$9,E258='PC Receitas'!$P$10,E258='PC Receitas'!$P$11,E258='PC Receitas'!$P$12,E258='PC Receitas'!$P$13,E258='PC Receitas'!$P$14)),-K258,0))</f>
        <v>-49210.899999999972</v>
      </c>
      <c r="O258" s="225"/>
      <c r="P258" s="225"/>
      <c r="Q258" s="225"/>
      <c r="R258" s="225"/>
      <c r="S258" s="235" t="e">
        <f t="shared" si="12"/>
        <v>#N/A</v>
      </c>
      <c r="T258" s="229" t="e">
        <f t="shared" si="13"/>
        <v>#N/A</v>
      </c>
      <c r="U258" s="229" t="e">
        <f t="shared" si="14"/>
        <v>#N/A</v>
      </c>
      <c r="V258" s="229" t="e">
        <f t="shared" si="15"/>
        <v>#N/A</v>
      </c>
      <c r="W258" s="113" t="e">
        <f>VLOOKUP(E258,'PC Receitas'!$P$4:$Q$14,2,FALSE)</f>
        <v>#N/A</v>
      </c>
      <c r="X258" s="230"/>
      <c r="Y258" s="225"/>
    </row>
    <row r="259" spans="1:25" ht="19.5" customHeight="1" thickTop="1" thickBot="1" x14ac:dyDescent="0.3">
      <c r="A259" s="247"/>
      <c r="B259" s="225"/>
      <c r="C259" s="43"/>
      <c r="D259" s="43"/>
      <c r="E259" s="43"/>
      <c r="F259" s="143"/>
      <c r="G259" s="43"/>
      <c r="H259" s="43"/>
      <c r="I259" s="43"/>
      <c r="J259" s="212"/>
      <c r="K259" s="212"/>
      <c r="L259" s="44" t="s">
        <v>653</v>
      </c>
      <c r="M259" s="44"/>
      <c r="N259" s="233">
        <f>N258+IF(AND(L259="Pago",OR(E259='PC Receitas'!$P$4,E259='PC Receitas'!$P$5,E259='PC Receitas'!$P$6)),K259,IF(AND(L259="Pago",OR(E259='PC Receitas'!$P$7,E259='PC Receitas'!$P$8,E259='PC Receitas'!$P$9,E259='PC Receitas'!$P$10,E259='PC Receitas'!$P$11,E259='PC Receitas'!$P$12,E259='PC Receitas'!$P$13,E259='PC Receitas'!$P$14)),-K259,0))</f>
        <v>-49210.899999999972</v>
      </c>
      <c r="O259" s="225"/>
      <c r="P259" s="225"/>
      <c r="Q259" s="225"/>
      <c r="R259" s="225"/>
      <c r="S259" s="235" t="e">
        <f t="shared" si="12"/>
        <v>#N/A</v>
      </c>
      <c r="T259" s="229" t="e">
        <f t="shared" si="13"/>
        <v>#N/A</v>
      </c>
      <c r="U259" s="229" t="e">
        <f t="shared" si="14"/>
        <v>#N/A</v>
      </c>
      <c r="V259" s="229" t="e">
        <f t="shared" si="15"/>
        <v>#N/A</v>
      </c>
      <c r="W259" s="113" t="e">
        <f>VLOOKUP(E259,'PC Receitas'!$P$4:$Q$14,2,FALSE)</f>
        <v>#N/A</v>
      </c>
      <c r="X259" s="230"/>
      <c r="Y259" s="225"/>
    </row>
    <row r="260" spans="1:25" ht="19.5" customHeight="1" thickTop="1" thickBot="1" x14ac:dyDescent="0.3">
      <c r="A260" s="247"/>
      <c r="B260" s="225"/>
      <c r="C260" s="43"/>
      <c r="D260" s="43"/>
      <c r="E260" s="43"/>
      <c r="F260" s="143"/>
      <c r="G260" s="43"/>
      <c r="H260" s="43"/>
      <c r="I260" s="43"/>
      <c r="J260" s="212"/>
      <c r="K260" s="212"/>
      <c r="L260" s="44" t="s">
        <v>653</v>
      </c>
      <c r="M260" s="44"/>
      <c r="N260" s="233">
        <f>N259+IF(AND(L260="Pago",OR(E260='PC Receitas'!$P$4,E260='PC Receitas'!$P$5,E260='PC Receitas'!$P$6)),K260,IF(AND(L260="Pago",OR(E260='PC Receitas'!$P$7,E260='PC Receitas'!$P$8,E260='PC Receitas'!$P$9,E260='PC Receitas'!$P$10,E260='PC Receitas'!$P$11,E260='PC Receitas'!$P$12,E260='PC Receitas'!$P$13,E260='PC Receitas'!$P$14)),-K260,0))</f>
        <v>-49210.899999999972</v>
      </c>
      <c r="O260" s="225"/>
      <c r="P260" s="225"/>
      <c r="Q260" s="225"/>
      <c r="R260" s="225"/>
      <c r="S260" s="235" t="e">
        <f t="shared" si="12"/>
        <v>#N/A</v>
      </c>
      <c r="T260" s="229" t="e">
        <f t="shared" si="13"/>
        <v>#N/A</v>
      </c>
      <c r="U260" s="229" t="e">
        <f t="shared" si="14"/>
        <v>#N/A</v>
      </c>
      <c r="V260" s="229" t="e">
        <f t="shared" si="15"/>
        <v>#N/A</v>
      </c>
      <c r="W260" s="113" t="e">
        <f>VLOOKUP(E260,'PC Receitas'!$P$4:$Q$14,2,FALSE)</f>
        <v>#N/A</v>
      </c>
      <c r="X260" s="230"/>
      <c r="Y260" s="225"/>
    </row>
    <row r="261" spans="1:25" ht="19.5" customHeight="1" thickTop="1" thickBot="1" x14ac:dyDescent="0.3">
      <c r="A261" s="247"/>
      <c r="B261" s="225"/>
      <c r="C261" s="43"/>
      <c r="D261" s="43"/>
      <c r="E261" s="43"/>
      <c r="F261" s="143"/>
      <c r="G261" s="43"/>
      <c r="H261" s="43"/>
      <c r="I261" s="43"/>
      <c r="J261" s="212"/>
      <c r="K261" s="212"/>
      <c r="L261" s="44" t="s">
        <v>653</v>
      </c>
      <c r="M261" s="44"/>
      <c r="N261" s="233">
        <f>N260+IF(AND(L261="Pago",OR(E261='PC Receitas'!$P$4,E261='PC Receitas'!$P$5,E261='PC Receitas'!$P$6)),K261,IF(AND(L261="Pago",OR(E261='PC Receitas'!$P$7,E261='PC Receitas'!$P$8,E261='PC Receitas'!$P$9,E261='PC Receitas'!$P$10,E261='PC Receitas'!$P$11,E261='PC Receitas'!$P$12,E261='PC Receitas'!$P$13,E261='PC Receitas'!$P$14)),-K261,0))</f>
        <v>-49210.899999999972</v>
      </c>
      <c r="O261" s="225"/>
      <c r="P261" s="225"/>
      <c r="Q261" s="225"/>
      <c r="R261" s="225"/>
      <c r="S261" s="235" t="e">
        <f t="shared" si="12"/>
        <v>#N/A</v>
      </c>
      <c r="T261" s="229" t="e">
        <f t="shared" si="13"/>
        <v>#N/A</v>
      </c>
      <c r="U261" s="229" t="e">
        <f t="shared" si="14"/>
        <v>#N/A</v>
      </c>
      <c r="V261" s="229" t="e">
        <f t="shared" si="15"/>
        <v>#N/A</v>
      </c>
      <c r="W261" s="113" t="e">
        <f>VLOOKUP(E261,'PC Receitas'!$P$4:$Q$14,2,FALSE)</f>
        <v>#N/A</v>
      </c>
      <c r="X261" s="230"/>
      <c r="Y261" s="225"/>
    </row>
    <row r="262" spans="1:25" ht="19.5" customHeight="1" thickTop="1" thickBot="1" x14ac:dyDescent="0.3">
      <c r="A262" s="247"/>
      <c r="B262" s="225"/>
      <c r="C262" s="43"/>
      <c r="D262" s="43"/>
      <c r="E262" s="43"/>
      <c r="F262" s="143"/>
      <c r="G262" s="43"/>
      <c r="H262" s="43"/>
      <c r="I262" s="43"/>
      <c r="J262" s="212"/>
      <c r="K262" s="212"/>
      <c r="L262" s="44" t="s">
        <v>653</v>
      </c>
      <c r="M262" s="44"/>
      <c r="N262" s="233">
        <f>N261+IF(AND(L262="Pago",OR(E262='PC Receitas'!$P$4,E262='PC Receitas'!$P$5,E262='PC Receitas'!$P$6)),K262,IF(AND(L262="Pago",OR(E262='PC Receitas'!$P$7,E262='PC Receitas'!$P$8,E262='PC Receitas'!$P$9,E262='PC Receitas'!$P$10,E262='PC Receitas'!$P$11,E262='PC Receitas'!$P$12,E262='PC Receitas'!$P$13,E262='PC Receitas'!$P$14)),-K262,0))</f>
        <v>-49210.899999999972</v>
      </c>
      <c r="O262" s="225"/>
      <c r="P262" s="225"/>
      <c r="Q262" s="225"/>
      <c r="R262" s="225"/>
      <c r="S262" s="235" t="e">
        <f t="shared" ref="S262:S325" si="16">IF(W262="Despesas_com_RH","Despesa",IF(W262="Despesas_Operacionais","Despesa",IF(W262="Despesas_com_Marketing","Despesa",IF(W262="Impostos","Despesa",IF(W262="Investimentos","Despesa","")))))</f>
        <v>#N/A</v>
      </c>
      <c r="T262" s="229" t="e">
        <f t="shared" ref="T262:T325" si="17">IF(W262="Despesas_com_Produtos","Despesa",IF(W262="Despesas_com_Serviços","Despesa",IF(W262="Despesas_Não_Operacionais","Despesa","")))</f>
        <v>#N/A</v>
      </c>
      <c r="U262" s="229" t="e">
        <f t="shared" ref="U262:U325" si="18">IF(W262="Receitas_com_Produtos","Receita",IF(W262="Receitas_com_Serviços","Receita",IF(W262="Receitas_Não_Operacionais","Receita","")))</f>
        <v>#N/A</v>
      </c>
      <c r="V262" s="229" t="e">
        <f t="shared" ref="V262:V325" si="19">IF(S262&lt;&gt;"",S262,IF(T262&lt;&gt;"",T262,IF(U262&lt;&gt;"",U262,"")))</f>
        <v>#N/A</v>
      </c>
      <c r="W262" s="113" t="e">
        <f>VLOOKUP(E262,'PC Receitas'!$P$4:$Q$14,2,FALSE)</f>
        <v>#N/A</v>
      </c>
      <c r="X262" s="230"/>
      <c r="Y262" s="225"/>
    </row>
    <row r="263" spans="1:25" ht="19.5" customHeight="1" thickTop="1" thickBot="1" x14ac:dyDescent="0.3">
      <c r="A263" s="247"/>
      <c r="B263" s="225"/>
      <c r="C263" s="43"/>
      <c r="D263" s="43"/>
      <c r="E263" s="43"/>
      <c r="F263" s="143"/>
      <c r="G263" s="43"/>
      <c r="H263" s="43"/>
      <c r="I263" s="43"/>
      <c r="J263" s="212"/>
      <c r="K263" s="212"/>
      <c r="L263" s="44" t="s">
        <v>653</v>
      </c>
      <c r="M263" s="44"/>
      <c r="N263" s="233">
        <f>N262+IF(AND(L263="Pago",OR(E263='PC Receitas'!$P$4,E263='PC Receitas'!$P$5,E263='PC Receitas'!$P$6)),K263,IF(AND(L263="Pago",OR(E263='PC Receitas'!$P$7,E263='PC Receitas'!$P$8,E263='PC Receitas'!$P$9,E263='PC Receitas'!$P$10,E263='PC Receitas'!$P$11,E263='PC Receitas'!$P$12,E263='PC Receitas'!$P$13,E263='PC Receitas'!$P$14)),-K263,0))</f>
        <v>-49210.899999999972</v>
      </c>
      <c r="O263" s="225"/>
      <c r="P263" s="225"/>
      <c r="Q263" s="225"/>
      <c r="R263" s="225"/>
      <c r="S263" s="235" t="e">
        <f t="shared" si="16"/>
        <v>#N/A</v>
      </c>
      <c r="T263" s="229" t="e">
        <f t="shared" si="17"/>
        <v>#N/A</v>
      </c>
      <c r="U263" s="229" t="e">
        <f t="shared" si="18"/>
        <v>#N/A</v>
      </c>
      <c r="V263" s="229" t="e">
        <f t="shared" si="19"/>
        <v>#N/A</v>
      </c>
      <c r="W263" s="113" t="e">
        <f>VLOOKUP(E263,'PC Receitas'!$P$4:$Q$14,2,FALSE)</f>
        <v>#N/A</v>
      </c>
      <c r="X263" s="230"/>
      <c r="Y263" s="225"/>
    </row>
    <row r="264" spans="1:25" ht="19.5" customHeight="1" thickTop="1" thickBot="1" x14ac:dyDescent="0.3">
      <c r="A264" s="247"/>
      <c r="B264" s="225"/>
      <c r="C264" s="43"/>
      <c r="D264" s="43"/>
      <c r="E264" s="43"/>
      <c r="F264" s="143"/>
      <c r="G264" s="43"/>
      <c r="H264" s="43"/>
      <c r="I264" s="43"/>
      <c r="J264" s="212"/>
      <c r="K264" s="212"/>
      <c r="L264" s="44" t="s">
        <v>653</v>
      </c>
      <c r="M264" s="44"/>
      <c r="N264" s="233">
        <f>N263+IF(AND(L264="Pago",OR(E264='PC Receitas'!$P$4,E264='PC Receitas'!$P$5,E264='PC Receitas'!$P$6)),K264,IF(AND(L264="Pago",OR(E264='PC Receitas'!$P$7,E264='PC Receitas'!$P$8,E264='PC Receitas'!$P$9,E264='PC Receitas'!$P$10,E264='PC Receitas'!$P$11,E264='PC Receitas'!$P$12,E264='PC Receitas'!$P$13,E264='PC Receitas'!$P$14)),-K264,0))</f>
        <v>-49210.899999999972</v>
      </c>
      <c r="O264" s="225"/>
      <c r="P264" s="225"/>
      <c r="Q264" s="225"/>
      <c r="R264" s="225"/>
      <c r="S264" s="235" t="e">
        <f t="shared" si="16"/>
        <v>#N/A</v>
      </c>
      <c r="T264" s="229" t="e">
        <f t="shared" si="17"/>
        <v>#N/A</v>
      </c>
      <c r="U264" s="229" t="e">
        <f t="shared" si="18"/>
        <v>#N/A</v>
      </c>
      <c r="V264" s="229" t="e">
        <f t="shared" si="19"/>
        <v>#N/A</v>
      </c>
      <c r="W264" s="113" t="e">
        <f>VLOOKUP(E264,'PC Receitas'!$P$4:$Q$14,2,FALSE)</f>
        <v>#N/A</v>
      </c>
      <c r="X264" s="230"/>
      <c r="Y264" s="225"/>
    </row>
    <row r="265" spans="1:25" ht="19.5" customHeight="1" thickTop="1" thickBot="1" x14ac:dyDescent="0.3">
      <c r="A265" s="247"/>
      <c r="B265" s="225"/>
      <c r="C265" s="43"/>
      <c r="D265" s="43"/>
      <c r="E265" s="43"/>
      <c r="F265" s="143"/>
      <c r="G265" s="43"/>
      <c r="H265" s="43"/>
      <c r="I265" s="43"/>
      <c r="J265" s="212"/>
      <c r="K265" s="212"/>
      <c r="L265" s="44" t="s">
        <v>653</v>
      </c>
      <c r="M265" s="44"/>
      <c r="N265" s="233">
        <f>N264+IF(AND(L265="Pago",OR(E265='PC Receitas'!$P$4,E265='PC Receitas'!$P$5,E265='PC Receitas'!$P$6)),K265,IF(AND(L265="Pago",OR(E265='PC Receitas'!$P$7,E265='PC Receitas'!$P$8,E265='PC Receitas'!$P$9,E265='PC Receitas'!$P$10,E265='PC Receitas'!$P$11,E265='PC Receitas'!$P$12,E265='PC Receitas'!$P$13,E265='PC Receitas'!$P$14)),-K265,0))</f>
        <v>-49210.899999999972</v>
      </c>
      <c r="O265" s="225"/>
      <c r="P265" s="225"/>
      <c r="Q265" s="225"/>
      <c r="R265" s="225"/>
      <c r="S265" s="235" t="e">
        <f t="shared" si="16"/>
        <v>#N/A</v>
      </c>
      <c r="T265" s="229" t="e">
        <f t="shared" si="17"/>
        <v>#N/A</v>
      </c>
      <c r="U265" s="229" t="e">
        <f t="shared" si="18"/>
        <v>#N/A</v>
      </c>
      <c r="V265" s="229" t="e">
        <f t="shared" si="19"/>
        <v>#N/A</v>
      </c>
      <c r="W265" s="113" t="e">
        <f>VLOOKUP(E265,'PC Receitas'!$P$4:$Q$14,2,FALSE)</f>
        <v>#N/A</v>
      </c>
      <c r="X265" s="230"/>
      <c r="Y265" s="225"/>
    </row>
    <row r="266" spans="1:25" ht="19.5" customHeight="1" thickTop="1" thickBot="1" x14ac:dyDescent="0.3">
      <c r="A266" s="247"/>
      <c r="B266" s="225"/>
      <c r="C266" s="43"/>
      <c r="D266" s="43"/>
      <c r="E266" s="43"/>
      <c r="F266" s="143"/>
      <c r="G266" s="43"/>
      <c r="H266" s="43"/>
      <c r="I266" s="43"/>
      <c r="J266" s="212"/>
      <c r="K266" s="212"/>
      <c r="L266" s="44" t="s">
        <v>653</v>
      </c>
      <c r="M266" s="44"/>
      <c r="N266" s="233">
        <f>N265+IF(AND(L266="Pago",OR(E266='PC Receitas'!$P$4,E266='PC Receitas'!$P$5,E266='PC Receitas'!$P$6)),K266,IF(AND(L266="Pago",OR(E266='PC Receitas'!$P$7,E266='PC Receitas'!$P$8,E266='PC Receitas'!$P$9,E266='PC Receitas'!$P$10,E266='PC Receitas'!$P$11,E266='PC Receitas'!$P$12,E266='PC Receitas'!$P$13,E266='PC Receitas'!$P$14)),-K266,0))</f>
        <v>-49210.899999999972</v>
      </c>
      <c r="O266" s="225"/>
      <c r="P266" s="225"/>
      <c r="Q266" s="225"/>
      <c r="R266" s="225"/>
      <c r="S266" s="235" t="e">
        <f t="shared" si="16"/>
        <v>#N/A</v>
      </c>
      <c r="T266" s="229" t="e">
        <f t="shared" si="17"/>
        <v>#N/A</v>
      </c>
      <c r="U266" s="229" t="e">
        <f t="shared" si="18"/>
        <v>#N/A</v>
      </c>
      <c r="V266" s="229" t="e">
        <f t="shared" si="19"/>
        <v>#N/A</v>
      </c>
      <c r="W266" s="113" t="e">
        <f>VLOOKUP(E266,'PC Receitas'!$P$4:$Q$14,2,FALSE)</f>
        <v>#N/A</v>
      </c>
      <c r="X266" s="230"/>
      <c r="Y266" s="225"/>
    </row>
    <row r="267" spans="1:25" ht="19.5" customHeight="1" thickTop="1" thickBot="1" x14ac:dyDescent="0.3">
      <c r="A267" s="247"/>
      <c r="B267" s="225"/>
      <c r="C267" s="43"/>
      <c r="D267" s="43"/>
      <c r="E267" s="43"/>
      <c r="F267" s="143"/>
      <c r="G267" s="43"/>
      <c r="H267" s="43"/>
      <c r="I267" s="43"/>
      <c r="J267" s="212"/>
      <c r="K267" s="212"/>
      <c r="L267" s="44" t="s">
        <v>653</v>
      </c>
      <c r="M267" s="44"/>
      <c r="N267" s="233">
        <f>N266+IF(AND(L267="Pago",OR(E267='PC Receitas'!$P$4,E267='PC Receitas'!$P$5,E267='PC Receitas'!$P$6)),K267,IF(AND(L267="Pago",OR(E267='PC Receitas'!$P$7,E267='PC Receitas'!$P$8,E267='PC Receitas'!$P$9,E267='PC Receitas'!$P$10,E267='PC Receitas'!$P$11,E267='PC Receitas'!$P$12,E267='PC Receitas'!$P$13,E267='PC Receitas'!$P$14)),-K267,0))</f>
        <v>-49210.899999999972</v>
      </c>
      <c r="O267" s="225"/>
      <c r="P267" s="225"/>
      <c r="Q267" s="225"/>
      <c r="R267" s="225"/>
      <c r="S267" s="235" t="e">
        <f t="shared" si="16"/>
        <v>#N/A</v>
      </c>
      <c r="T267" s="229" t="e">
        <f t="shared" si="17"/>
        <v>#N/A</v>
      </c>
      <c r="U267" s="229" t="e">
        <f t="shared" si="18"/>
        <v>#N/A</v>
      </c>
      <c r="V267" s="229" t="e">
        <f t="shared" si="19"/>
        <v>#N/A</v>
      </c>
      <c r="W267" s="113" t="e">
        <f>VLOOKUP(E267,'PC Receitas'!$P$4:$Q$14,2,FALSE)</f>
        <v>#N/A</v>
      </c>
      <c r="X267" s="230"/>
      <c r="Y267" s="225"/>
    </row>
    <row r="268" spans="1:25" ht="19.5" customHeight="1" thickTop="1" thickBot="1" x14ac:dyDescent="0.3">
      <c r="A268" s="247"/>
      <c r="B268" s="225"/>
      <c r="C268" s="43"/>
      <c r="D268" s="43"/>
      <c r="E268" s="43"/>
      <c r="F268" s="143"/>
      <c r="G268" s="43"/>
      <c r="H268" s="43"/>
      <c r="I268" s="43"/>
      <c r="J268" s="212"/>
      <c r="K268" s="212"/>
      <c r="L268" s="44" t="s">
        <v>653</v>
      </c>
      <c r="M268" s="44"/>
      <c r="N268" s="233">
        <f>N267+IF(AND(L268="Pago",OR(E268='PC Receitas'!$P$4,E268='PC Receitas'!$P$5,E268='PC Receitas'!$P$6)),K268,IF(AND(L268="Pago",OR(E268='PC Receitas'!$P$7,E268='PC Receitas'!$P$8,E268='PC Receitas'!$P$9,E268='PC Receitas'!$P$10,E268='PC Receitas'!$P$11,E268='PC Receitas'!$P$12,E268='PC Receitas'!$P$13,E268='PC Receitas'!$P$14)),-K268,0))</f>
        <v>-49210.899999999972</v>
      </c>
      <c r="O268" s="225"/>
      <c r="P268" s="225"/>
      <c r="Q268" s="225"/>
      <c r="R268" s="225"/>
      <c r="S268" s="235" t="e">
        <f t="shared" si="16"/>
        <v>#N/A</v>
      </c>
      <c r="T268" s="229" t="e">
        <f t="shared" si="17"/>
        <v>#N/A</v>
      </c>
      <c r="U268" s="229" t="e">
        <f t="shared" si="18"/>
        <v>#N/A</v>
      </c>
      <c r="V268" s="229" t="e">
        <f t="shared" si="19"/>
        <v>#N/A</v>
      </c>
      <c r="W268" s="113" t="e">
        <f>VLOOKUP(E268,'PC Receitas'!$P$4:$Q$14,2,FALSE)</f>
        <v>#N/A</v>
      </c>
      <c r="X268" s="230"/>
      <c r="Y268" s="225"/>
    </row>
    <row r="269" spans="1:25" ht="19.5" customHeight="1" thickTop="1" thickBot="1" x14ac:dyDescent="0.3">
      <c r="A269" s="247"/>
      <c r="B269" s="225"/>
      <c r="C269" s="43"/>
      <c r="D269" s="43"/>
      <c r="E269" s="43"/>
      <c r="F269" s="143"/>
      <c r="G269" s="43"/>
      <c r="H269" s="43"/>
      <c r="I269" s="43"/>
      <c r="J269" s="212"/>
      <c r="K269" s="212"/>
      <c r="L269" s="44" t="s">
        <v>653</v>
      </c>
      <c r="M269" s="44"/>
      <c r="N269" s="233">
        <f>N268+IF(AND(L269="Pago",OR(E269='PC Receitas'!$P$4,E269='PC Receitas'!$P$5,E269='PC Receitas'!$P$6)),K269,IF(AND(L269="Pago",OR(E269='PC Receitas'!$P$7,E269='PC Receitas'!$P$8,E269='PC Receitas'!$P$9,E269='PC Receitas'!$P$10,E269='PC Receitas'!$P$11,E269='PC Receitas'!$P$12,E269='PC Receitas'!$P$13,E269='PC Receitas'!$P$14)),-K269,0))</f>
        <v>-49210.899999999972</v>
      </c>
      <c r="O269" s="225"/>
      <c r="P269" s="225"/>
      <c r="Q269" s="225"/>
      <c r="R269" s="225"/>
      <c r="S269" s="235" t="e">
        <f t="shared" si="16"/>
        <v>#N/A</v>
      </c>
      <c r="T269" s="229" t="e">
        <f t="shared" si="17"/>
        <v>#N/A</v>
      </c>
      <c r="U269" s="229" t="e">
        <f t="shared" si="18"/>
        <v>#N/A</v>
      </c>
      <c r="V269" s="229" t="e">
        <f t="shared" si="19"/>
        <v>#N/A</v>
      </c>
      <c r="W269" s="113" t="e">
        <f>VLOOKUP(E269,'PC Receitas'!$P$4:$Q$14,2,FALSE)</f>
        <v>#N/A</v>
      </c>
      <c r="X269" s="230"/>
      <c r="Y269" s="225"/>
    </row>
    <row r="270" spans="1:25" ht="19.5" customHeight="1" thickTop="1" thickBot="1" x14ac:dyDescent="0.3">
      <c r="A270" s="247"/>
      <c r="B270" s="225"/>
      <c r="C270" s="43"/>
      <c r="D270" s="43"/>
      <c r="E270" s="43"/>
      <c r="F270" s="143"/>
      <c r="G270" s="43"/>
      <c r="H270" s="43"/>
      <c r="I270" s="43"/>
      <c r="J270" s="212"/>
      <c r="K270" s="212"/>
      <c r="L270" s="44" t="s">
        <v>653</v>
      </c>
      <c r="M270" s="44"/>
      <c r="N270" s="233">
        <f>N269+IF(AND(L270="Pago",OR(E270='PC Receitas'!$P$4,E270='PC Receitas'!$P$5,E270='PC Receitas'!$P$6)),K270,IF(AND(L270="Pago",OR(E270='PC Receitas'!$P$7,E270='PC Receitas'!$P$8,E270='PC Receitas'!$P$9,E270='PC Receitas'!$P$10,E270='PC Receitas'!$P$11,E270='PC Receitas'!$P$12,E270='PC Receitas'!$P$13,E270='PC Receitas'!$P$14)),-K270,0))</f>
        <v>-49210.899999999972</v>
      </c>
      <c r="O270" s="225"/>
      <c r="P270" s="225"/>
      <c r="Q270" s="225"/>
      <c r="R270" s="225"/>
      <c r="S270" s="235" t="e">
        <f t="shared" si="16"/>
        <v>#N/A</v>
      </c>
      <c r="T270" s="229" t="e">
        <f t="shared" si="17"/>
        <v>#N/A</v>
      </c>
      <c r="U270" s="229" t="e">
        <f t="shared" si="18"/>
        <v>#N/A</v>
      </c>
      <c r="V270" s="229" t="e">
        <f t="shared" si="19"/>
        <v>#N/A</v>
      </c>
      <c r="W270" s="113" t="e">
        <f>VLOOKUP(E270,'PC Receitas'!$P$4:$Q$14,2,FALSE)</f>
        <v>#N/A</v>
      </c>
      <c r="X270" s="230"/>
      <c r="Y270" s="225"/>
    </row>
    <row r="271" spans="1:25" ht="19.5" customHeight="1" thickTop="1" thickBot="1" x14ac:dyDescent="0.3">
      <c r="A271" s="247"/>
      <c r="B271" s="225"/>
      <c r="C271" s="43"/>
      <c r="D271" s="43"/>
      <c r="E271" s="43"/>
      <c r="F271" s="143"/>
      <c r="G271" s="43"/>
      <c r="H271" s="43"/>
      <c r="I271" s="43"/>
      <c r="J271" s="212"/>
      <c r="K271" s="212"/>
      <c r="L271" s="44" t="s">
        <v>653</v>
      </c>
      <c r="M271" s="44"/>
      <c r="N271" s="233">
        <f>N270+IF(AND(L271="Pago",OR(E271='PC Receitas'!$P$4,E271='PC Receitas'!$P$5,E271='PC Receitas'!$P$6)),K271,IF(AND(L271="Pago",OR(E271='PC Receitas'!$P$7,E271='PC Receitas'!$P$8,E271='PC Receitas'!$P$9,E271='PC Receitas'!$P$10,E271='PC Receitas'!$P$11,E271='PC Receitas'!$P$12,E271='PC Receitas'!$P$13,E271='PC Receitas'!$P$14)),-K271,0))</f>
        <v>-49210.899999999972</v>
      </c>
      <c r="O271" s="225"/>
      <c r="P271" s="225"/>
      <c r="Q271" s="225"/>
      <c r="R271" s="225"/>
      <c r="S271" s="235" t="e">
        <f t="shared" si="16"/>
        <v>#N/A</v>
      </c>
      <c r="T271" s="229" t="e">
        <f t="shared" si="17"/>
        <v>#N/A</v>
      </c>
      <c r="U271" s="229" t="e">
        <f t="shared" si="18"/>
        <v>#N/A</v>
      </c>
      <c r="V271" s="229" t="e">
        <f t="shared" si="19"/>
        <v>#N/A</v>
      </c>
      <c r="W271" s="113" t="e">
        <f>VLOOKUP(E271,'PC Receitas'!$P$4:$Q$14,2,FALSE)</f>
        <v>#N/A</v>
      </c>
      <c r="X271" s="230"/>
      <c r="Y271" s="225"/>
    </row>
    <row r="272" spans="1:25" ht="19.5" customHeight="1" thickTop="1" thickBot="1" x14ac:dyDescent="0.3">
      <c r="A272" s="247"/>
      <c r="B272" s="225"/>
      <c r="C272" s="43"/>
      <c r="D272" s="43"/>
      <c r="E272" s="43"/>
      <c r="F272" s="143"/>
      <c r="G272" s="43"/>
      <c r="H272" s="43"/>
      <c r="I272" s="43"/>
      <c r="J272" s="212"/>
      <c r="K272" s="212"/>
      <c r="L272" s="44" t="s">
        <v>653</v>
      </c>
      <c r="M272" s="44"/>
      <c r="N272" s="233">
        <f>N271+IF(AND(L272="Pago",OR(E272='PC Receitas'!$P$4,E272='PC Receitas'!$P$5,E272='PC Receitas'!$P$6)),K272,IF(AND(L272="Pago",OR(E272='PC Receitas'!$P$7,E272='PC Receitas'!$P$8,E272='PC Receitas'!$P$9,E272='PC Receitas'!$P$10,E272='PC Receitas'!$P$11,E272='PC Receitas'!$P$12,E272='PC Receitas'!$P$13,E272='PC Receitas'!$P$14)),-K272,0))</f>
        <v>-49210.899999999972</v>
      </c>
      <c r="O272" s="225"/>
      <c r="P272" s="225"/>
      <c r="Q272" s="225"/>
      <c r="R272" s="225"/>
      <c r="S272" s="235" t="e">
        <f t="shared" si="16"/>
        <v>#N/A</v>
      </c>
      <c r="T272" s="229" t="e">
        <f t="shared" si="17"/>
        <v>#N/A</v>
      </c>
      <c r="U272" s="229" t="e">
        <f t="shared" si="18"/>
        <v>#N/A</v>
      </c>
      <c r="V272" s="229" t="e">
        <f t="shared" si="19"/>
        <v>#N/A</v>
      </c>
      <c r="W272" s="113" t="e">
        <f>VLOOKUP(E272,'PC Receitas'!$P$4:$Q$14,2,FALSE)</f>
        <v>#N/A</v>
      </c>
      <c r="X272" s="230"/>
      <c r="Y272" s="225"/>
    </row>
    <row r="273" spans="1:25" ht="19.5" customHeight="1" thickTop="1" thickBot="1" x14ac:dyDescent="0.3">
      <c r="A273" s="247"/>
      <c r="B273" s="225"/>
      <c r="C273" s="43"/>
      <c r="D273" s="43"/>
      <c r="E273" s="43"/>
      <c r="F273" s="143"/>
      <c r="G273" s="43"/>
      <c r="H273" s="43"/>
      <c r="I273" s="43"/>
      <c r="J273" s="212"/>
      <c r="K273" s="212"/>
      <c r="L273" s="44" t="s">
        <v>653</v>
      </c>
      <c r="M273" s="44"/>
      <c r="N273" s="233">
        <f>N272+IF(AND(L273="Pago",OR(E273='PC Receitas'!$P$4,E273='PC Receitas'!$P$5,E273='PC Receitas'!$P$6)),K273,IF(AND(L273="Pago",OR(E273='PC Receitas'!$P$7,E273='PC Receitas'!$P$8,E273='PC Receitas'!$P$9,E273='PC Receitas'!$P$10,E273='PC Receitas'!$P$11,E273='PC Receitas'!$P$12,E273='PC Receitas'!$P$13,E273='PC Receitas'!$P$14)),-K273,0))</f>
        <v>-49210.899999999972</v>
      </c>
      <c r="O273" s="225"/>
      <c r="P273" s="225"/>
      <c r="Q273" s="225"/>
      <c r="R273" s="225"/>
      <c r="S273" s="235" t="e">
        <f t="shared" si="16"/>
        <v>#N/A</v>
      </c>
      <c r="T273" s="229" t="e">
        <f t="shared" si="17"/>
        <v>#N/A</v>
      </c>
      <c r="U273" s="229" t="e">
        <f t="shared" si="18"/>
        <v>#N/A</v>
      </c>
      <c r="V273" s="229" t="e">
        <f t="shared" si="19"/>
        <v>#N/A</v>
      </c>
      <c r="W273" s="113" t="e">
        <f>VLOOKUP(E273,'PC Receitas'!$P$4:$Q$14,2,FALSE)</f>
        <v>#N/A</v>
      </c>
      <c r="X273" s="230"/>
      <c r="Y273" s="225"/>
    </row>
    <row r="274" spans="1:25" ht="19.5" customHeight="1" thickTop="1" thickBot="1" x14ac:dyDescent="0.3">
      <c r="A274" s="247"/>
      <c r="B274" s="225"/>
      <c r="C274" s="43"/>
      <c r="D274" s="43"/>
      <c r="E274" s="43"/>
      <c r="F274" s="143"/>
      <c r="G274" s="43"/>
      <c r="H274" s="43"/>
      <c r="I274" s="43"/>
      <c r="J274" s="212"/>
      <c r="K274" s="212"/>
      <c r="L274" s="44" t="s">
        <v>653</v>
      </c>
      <c r="M274" s="44"/>
      <c r="N274" s="233">
        <f>N273+IF(AND(L274="Pago",OR(E274='PC Receitas'!$P$4,E274='PC Receitas'!$P$5,E274='PC Receitas'!$P$6)),K274,IF(AND(L274="Pago",OR(E274='PC Receitas'!$P$7,E274='PC Receitas'!$P$8,E274='PC Receitas'!$P$9,E274='PC Receitas'!$P$10,E274='PC Receitas'!$P$11,E274='PC Receitas'!$P$12,E274='PC Receitas'!$P$13,E274='PC Receitas'!$P$14)),-K274,0))</f>
        <v>-49210.899999999972</v>
      </c>
      <c r="O274" s="225"/>
      <c r="P274" s="225"/>
      <c r="Q274" s="225"/>
      <c r="R274" s="225"/>
      <c r="S274" s="235" t="e">
        <f t="shared" si="16"/>
        <v>#N/A</v>
      </c>
      <c r="T274" s="229" t="e">
        <f t="shared" si="17"/>
        <v>#N/A</v>
      </c>
      <c r="U274" s="229" t="e">
        <f t="shared" si="18"/>
        <v>#N/A</v>
      </c>
      <c r="V274" s="229" t="e">
        <f t="shared" si="19"/>
        <v>#N/A</v>
      </c>
      <c r="W274" s="113" t="e">
        <f>VLOOKUP(E274,'PC Receitas'!$P$4:$Q$14,2,FALSE)</f>
        <v>#N/A</v>
      </c>
      <c r="X274" s="230"/>
      <c r="Y274" s="225"/>
    </row>
    <row r="275" spans="1:25" ht="19.5" customHeight="1" thickTop="1" thickBot="1" x14ac:dyDescent="0.3">
      <c r="A275" s="247"/>
      <c r="B275" s="225"/>
      <c r="C275" s="43"/>
      <c r="D275" s="43"/>
      <c r="E275" s="43"/>
      <c r="F275" s="143"/>
      <c r="G275" s="43"/>
      <c r="H275" s="43"/>
      <c r="I275" s="43"/>
      <c r="J275" s="212"/>
      <c r="K275" s="212"/>
      <c r="L275" s="44" t="s">
        <v>653</v>
      </c>
      <c r="M275" s="44"/>
      <c r="N275" s="233">
        <f>N274+IF(AND(L275="Pago",OR(E275='PC Receitas'!$P$4,E275='PC Receitas'!$P$5,E275='PC Receitas'!$P$6)),K275,IF(AND(L275="Pago",OR(E275='PC Receitas'!$P$7,E275='PC Receitas'!$P$8,E275='PC Receitas'!$P$9,E275='PC Receitas'!$P$10,E275='PC Receitas'!$P$11,E275='PC Receitas'!$P$12,E275='PC Receitas'!$P$13,E275='PC Receitas'!$P$14)),-K275,0))</f>
        <v>-49210.899999999972</v>
      </c>
      <c r="O275" s="225"/>
      <c r="P275" s="225"/>
      <c r="Q275" s="225"/>
      <c r="R275" s="225"/>
      <c r="S275" s="235" t="e">
        <f t="shared" si="16"/>
        <v>#N/A</v>
      </c>
      <c r="T275" s="229" t="e">
        <f t="shared" si="17"/>
        <v>#N/A</v>
      </c>
      <c r="U275" s="229" t="e">
        <f t="shared" si="18"/>
        <v>#N/A</v>
      </c>
      <c r="V275" s="229" t="e">
        <f t="shared" si="19"/>
        <v>#N/A</v>
      </c>
      <c r="W275" s="113" t="e">
        <f>VLOOKUP(E275,'PC Receitas'!$P$4:$Q$14,2,FALSE)</f>
        <v>#N/A</v>
      </c>
      <c r="X275" s="230"/>
      <c r="Y275" s="225"/>
    </row>
    <row r="276" spans="1:25" ht="19.5" customHeight="1" thickTop="1" thickBot="1" x14ac:dyDescent="0.3">
      <c r="A276" s="247"/>
      <c r="B276" s="225"/>
      <c r="C276" s="43"/>
      <c r="D276" s="43"/>
      <c r="E276" s="43"/>
      <c r="F276" s="143"/>
      <c r="G276" s="43"/>
      <c r="H276" s="43"/>
      <c r="I276" s="43"/>
      <c r="J276" s="212"/>
      <c r="K276" s="212"/>
      <c r="L276" s="44" t="s">
        <v>653</v>
      </c>
      <c r="M276" s="44"/>
      <c r="N276" s="233">
        <f>N275+IF(AND(L276="Pago",OR(E276='PC Receitas'!$P$4,E276='PC Receitas'!$P$5,E276='PC Receitas'!$P$6)),K276,IF(AND(L276="Pago",OR(E276='PC Receitas'!$P$7,E276='PC Receitas'!$P$8,E276='PC Receitas'!$P$9,E276='PC Receitas'!$P$10,E276='PC Receitas'!$P$11,E276='PC Receitas'!$P$12,E276='PC Receitas'!$P$13,E276='PC Receitas'!$P$14)),-K276,0))</f>
        <v>-49210.899999999972</v>
      </c>
      <c r="O276" s="225"/>
      <c r="P276" s="225"/>
      <c r="Q276" s="225"/>
      <c r="R276" s="225"/>
      <c r="S276" s="235" t="e">
        <f t="shared" si="16"/>
        <v>#N/A</v>
      </c>
      <c r="T276" s="229" t="e">
        <f t="shared" si="17"/>
        <v>#N/A</v>
      </c>
      <c r="U276" s="229" t="e">
        <f t="shared" si="18"/>
        <v>#N/A</v>
      </c>
      <c r="V276" s="229" t="e">
        <f t="shared" si="19"/>
        <v>#N/A</v>
      </c>
      <c r="W276" s="113" t="e">
        <f>VLOOKUP(E276,'PC Receitas'!$P$4:$Q$14,2,FALSE)</f>
        <v>#N/A</v>
      </c>
      <c r="X276" s="230"/>
      <c r="Y276" s="225"/>
    </row>
    <row r="277" spans="1:25" ht="19.5" customHeight="1" thickTop="1" thickBot="1" x14ac:dyDescent="0.3">
      <c r="A277" s="247"/>
      <c r="B277" s="225"/>
      <c r="C277" s="43"/>
      <c r="D277" s="43"/>
      <c r="E277" s="43"/>
      <c r="F277" s="143"/>
      <c r="G277" s="43"/>
      <c r="H277" s="43"/>
      <c r="I277" s="43"/>
      <c r="J277" s="212"/>
      <c r="K277" s="212"/>
      <c r="L277" s="44" t="s">
        <v>653</v>
      </c>
      <c r="M277" s="44"/>
      <c r="N277" s="233">
        <f>N276+IF(AND(L277="Pago",OR(E277='PC Receitas'!$P$4,E277='PC Receitas'!$P$5,E277='PC Receitas'!$P$6)),K277,IF(AND(L277="Pago",OR(E277='PC Receitas'!$P$7,E277='PC Receitas'!$P$8,E277='PC Receitas'!$P$9,E277='PC Receitas'!$P$10,E277='PC Receitas'!$P$11,E277='PC Receitas'!$P$12,E277='PC Receitas'!$P$13,E277='PC Receitas'!$P$14)),-K277,0))</f>
        <v>-49210.899999999972</v>
      </c>
      <c r="O277" s="225"/>
      <c r="P277" s="225"/>
      <c r="Q277" s="225"/>
      <c r="R277" s="225"/>
      <c r="S277" s="235" t="e">
        <f t="shared" si="16"/>
        <v>#N/A</v>
      </c>
      <c r="T277" s="229" t="e">
        <f t="shared" si="17"/>
        <v>#N/A</v>
      </c>
      <c r="U277" s="229" t="e">
        <f t="shared" si="18"/>
        <v>#N/A</v>
      </c>
      <c r="V277" s="229" t="e">
        <f t="shared" si="19"/>
        <v>#N/A</v>
      </c>
      <c r="W277" s="113" t="e">
        <f>VLOOKUP(E277,'PC Receitas'!$P$4:$Q$14,2,FALSE)</f>
        <v>#N/A</v>
      </c>
      <c r="X277" s="230"/>
      <c r="Y277" s="225"/>
    </row>
    <row r="278" spans="1:25" ht="19.5" customHeight="1" thickTop="1" thickBot="1" x14ac:dyDescent="0.3">
      <c r="A278" s="247"/>
      <c r="B278" s="225"/>
      <c r="C278" s="43"/>
      <c r="D278" s="43"/>
      <c r="E278" s="43"/>
      <c r="F278" s="143"/>
      <c r="G278" s="43"/>
      <c r="H278" s="43"/>
      <c r="I278" s="43"/>
      <c r="J278" s="212"/>
      <c r="K278" s="212"/>
      <c r="L278" s="44" t="s">
        <v>653</v>
      </c>
      <c r="M278" s="44"/>
      <c r="N278" s="233">
        <f>N277+IF(AND(L278="Pago",OR(E278='PC Receitas'!$P$4,E278='PC Receitas'!$P$5,E278='PC Receitas'!$P$6)),K278,IF(AND(L278="Pago",OR(E278='PC Receitas'!$P$7,E278='PC Receitas'!$P$8,E278='PC Receitas'!$P$9,E278='PC Receitas'!$P$10,E278='PC Receitas'!$P$11,E278='PC Receitas'!$P$12,E278='PC Receitas'!$P$13,E278='PC Receitas'!$P$14)),-K278,0))</f>
        <v>-49210.899999999972</v>
      </c>
      <c r="O278" s="225"/>
      <c r="P278" s="225"/>
      <c r="Q278" s="225"/>
      <c r="R278" s="225"/>
      <c r="S278" s="235" t="e">
        <f t="shared" si="16"/>
        <v>#N/A</v>
      </c>
      <c r="T278" s="229" t="e">
        <f t="shared" si="17"/>
        <v>#N/A</v>
      </c>
      <c r="U278" s="229" t="e">
        <f t="shared" si="18"/>
        <v>#N/A</v>
      </c>
      <c r="V278" s="229" t="e">
        <f t="shared" si="19"/>
        <v>#N/A</v>
      </c>
      <c r="W278" s="113" t="e">
        <f>VLOOKUP(E278,'PC Receitas'!$P$4:$Q$14,2,FALSE)</f>
        <v>#N/A</v>
      </c>
      <c r="X278" s="230"/>
      <c r="Y278" s="225"/>
    </row>
    <row r="279" spans="1:25" ht="19.5" customHeight="1" thickTop="1" thickBot="1" x14ac:dyDescent="0.3">
      <c r="A279" s="247"/>
      <c r="B279" s="225"/>
      <c r="C279" s="43"/>
      <c r="D279" s="43"/>
      <c r="E279" s="43"/>
      <c r="F279" s="143"/>
      <c r="G279" s="43"/>
      <c r="H279" s="43"/>
      <c r="I279" s="43"/>
      <c r="J279" s="212"/>
      <c r="K279" s="212"/>
      <c r="L279" s="44" t="s">
        <v>653</v>
      </c>
      <c r="M279" s="44"/>
      <c r="N279" s="233">
        <f>N278+IF(AND(L279="Pago",OR(E279='PC Receitas'!$P$4,E279='PC Receitas'!$P$5,E279='PC Receitas'!$P$6)),K279,IF(AND(L279="Pago",OR(E279='PC Receitas'!$P$7,E279='PC Receitas'!$P$8,E279='PC Receitas'!$P$9,E279='PC Receitas'!$P$10,E279='PC Receitas'!$P$11,E279='PC Receitas'!$P$12,E279='PC Receitas'!$P$13,E279='PC Receitas'!$P$14)),-K279,0))</f>
        <v>-49210.899999999972</v>
      </c>
      <c r="O279" s="225"/>
      <c r="P279" s="225"/>
      <c r="Q279" s="225"/>
      <c r="R279" s="225"/>
      <c r="S279" s="235" t="e">
        <f t="shared" si="16"/>
        <v>#N/A</v>
      </c>
      <c r="T279" s="229" t="e">
        <f t="shared" si="17"/>
        <v>#N/A</v>
      </c>
      <c r="U279" s="229" t="e">
        <f t="shared" si="18"/>
        <v>#N/A</v>
      </c>
      <c r="V279" s="229" t="e">
        <f t="shared" si="19"/>
        <v>#N/A</v>
      </c>
      <c r="W279" s="113" t="e">
        <f>VLOOKUP(E279,'PC Receitas'!$P$4:$Q$14,2,FALSE)</f>
        <v>#N/A</v>
      </c>
      <c r="X279" s="230"/>
      <c r="Y279" s="225"/>
    </row>
    <row r="280" spans="1:25" ht="19.5" customHeight="1" thickTop="1" thickBot="1" x14ac:dyDescent="0.3">
      <c r="A280" s="247"/>
      <c r="B280" s="225"/>
      <c r="C280" s="43"/>
      <c r="D280" s="43"/>
      <c r="E280" s="43"/>
      <c r="F280" s="143"/>
      <c r="G280" s="43"/>
      <c r="H280" s="43"/>
      <c r="I280" s="43"/>
      <c r="J280" s="212"/>
      <c r="K280" s="212"/>
      <c r="L280" s="44" t="s">
        <v>653</v>
      </c>
      <c r="M280" s="44"/>
      <c r="N280" s="233">
        <f>N279+IF(AND(L280="Pago",OR(E280='PC Receitas'!$P$4,E280='PC Receitas'!$P$5,E280='PC Receitas'!$P$6)),K280,IF(AND(L280="Pago",OR(E280='PC Receitas'!$P$7,E280='PC Receitas'!$P$8,E280='PC Receitas'!$P$9,E280='PC Receitas'!$P$10,E280='PC Receitas'!$P$11,E280='PC Receitas'!$P$12,E280='PC Receitas'!$P$13,E280='PC Receitas'!$P$14)),-K280,0))</f>
        <v>-49210.899999999972</v>
      </c>
      <c r="O280" s="225"/>
      <c r="P280" s="225"/>
      <c r="Q280" s="225"/>
      <c r="R280" s="225"/>
      <c r="S280" s="235" t="e">
        <f t="shared" si="16"/>
        <v>#N/A</v>
      </c>
      <c r="T280" s="229" t="e">
        <f t="shared" si="17"/>
        <v>#N/A</v>
      </c>
      <c r="U280" s="229" t="e">
        <f t="shared" si="18"/>
        <v>#N/A</v>
      </c>
      <c r="V280" s="229" t="e">
        <f t="shared" si="19"/>
        <v>#N/A</v>
      </c>
      <c r="W280" s="113" t="e">
        <f>VLOOKUP(E280,'PC Receitas'!$P$4:$Q$14,2,FALSE)</f>
        <v>#N/A</v>
      </c>
      <c r="X280" s="230"/>
      <c r="Y280" s="225"/>
    </row>
    <row r="281" spans="1:25" ht="19.5" customHeight="1" thickTop="1" thickBot="1" x14ac:dyDescent="0.3">
      <c r="A281" s="247"/>
      <c r="B281" s="225"/>
      <c r="C281" s="43"/>
      <c r="D281" s="43"/>
      <c r="E281" s="43"/>
      <c r="F281" s="143"/>
      <c r="G281" s="43"/>
      <c r="H281" s="43"/>
      <c r="I281" s="43"/>
      <c r="J281" s="212"/>
      <c r="K281" s="212"/>
      <c r="L281" s="44" t="s">
        <v>653</v>
      </c>
      <c r="M281" s="44"/>
      <c r="N281" s="233">
        <f>N280+IF(AND(L281="Pago",OR(E281='PC Receitas'!$P$4,E281='PC Receitas'!$P$5,E281='PC Receitas'!$P$6)),K281,IF(AND(L281="Pago",OR(E281='PC Receitas'!$P$7,E281='PC Receitas'!$P$8,E281='PC Receitas'!$P$9,E281='PC Receitas'!$P$10,E281='PC Receitas'!$P$11,E281='PC Receitas'!$P$12,E281='PC Receitas'!$P$13,E281='PC Receitas'!$P$14)),-K281,0))</f>
        <v>-49210.899999999972</v>
      </c>
      <c r="O281" s="225"/>
      <c r="P281" s="225"/>
      <c r="Q281" s="225"/>
      <c r="R281" s="225"/>
      <c r="S281" s="235" t="e">
        <f t="shared" si="16"/>
        <v>#N/A</v>
      </c>
      <c r="T281" s="229" t="e">
        <f t="shared" si="17"/>
        <v>#N/A</v>
      </c>
      <c r="U281" s="229" t="e">
        <f t="shared" si="18"/>
        <v>#N/A</v>
      </c>
      <c r="V281" s="229" t="e">
        <f t="shared" si="19"/>
        <v>#N/A</v>
      </c>
      <c r="W281" s="113" t="e">
        <f>VLOOKUP(E281,'PC Receitas'!$P$4:$Q$14,2,FALSE)</f>
        <v>#N/A</v>
      </c>
      <c r="X281" s="230"/>
      <c r="Y281" s="225"/>
    </row>
    <row r="282" spans="1:25" ht="19.5" customHeight="1" thickTop="1" thickBot="1" x14ac:dyDescent="0.3">
      <c r="A282" s="247"/>
      <c r="B282" s="225"/>
      <c r="C282" s="43"/>
      <c r="D282" s="43"/>
      <c r="E282" s="43"/>
      <c r="F282" s="143"/>
      <c r="G282" s="43"/>
      <c r="H282" s="43"/>
      <c r="I282" s="43"/>
      <c r="J282" s="212"/>
      <c r="K282" s="212"/>
      <c r="L282" s="44" t="s">
        <v>653</v>
      </c>
      <c r="M282" s="44"/>
      <c r="N282" s="233">
        <f>N281+IF(AND(L282="Pago",OR(E282='PC Receitas'!$P$4,E282='PC Receitas'!$P$5,E282='PC Receitas'!$P$6)),K282,IF(AND(L282="Pago",OR(E282='PC Receitas'!$P$7,E282='PC Receitas'!$P$8,E282='PC Receitas'!$P$9,E282='PC Receitas'!$P$10,E282='PC Receitas'!$P$11,E282='PC Receitas'!$P$12,E282='PC Receitas'!$P$13,E282='PC Receitas'!$P$14)),-K282,0))</f>
        <v>-49210.899999999972</v>
      </c>
      <c r="O282" s="225"/>
      <c r="P282" s="225"/>
      <c r="Q282" s="225"/>
      <c r="R282" s="225"/>
      <c r="S282" s="235" t="e">
        <f t="shared" si="16"/>
        <v>#N/A</v>
      </c>
      <c r="T282" s="229" t="e">
        <f t="shared" si="17"/>
        <v>#N/A</v>
      </c>
      <c r="U282" s="229" t="e">
        <f t="shared" si="18"/>
        <v>#N/A</v>
      </c>
      <c r="V282" s="229" t="e">
        <f t="shared" si="19"/>
        <v>#N/A</v>
      </c>
      <c r="W282" s="113" t="e">
        <f>VLOOKUP(E282,'PC Receitas'!$P$4:$Q$14,2,FALSE)</f>
        <v>#N/A</v>
      </c>
      <c r="X282" s="230"/>
      <c r="Y282" s="225"/>
    </row>
    <row r="283" spans="1:25" ht="19.5" customHeight="1" thickTop="1" thickBot="1" x14ac:dyDescent="0.3">
      <c r="A283" s="247"/>
      <c r="B283" s="225"/>
      <c r="C283" s="43"/>
      <c r="D283" s="43"/>
      <c r="E283" s="43"/>
      <c r="F283" s="143"/>
      <c r="G283" s="43"/>
      <c r="H283" s="43"/>
      <c r="I283" s="43"/>
      <c r="J283" s="212"/>
      <c r="K283" s="212"/>
      <c r="L283" s="44" t="s">
        <v>653</v>
      </c>
      <c r="M283" s="44"/>
      <c r="N283" s="233">
        <f>N282+IF(AND(L283="Pago",OR(E283='PC Receitas'!$P$4,E283='PC Receitas'!$P$5,E283='PC Receitas'!$P$6)),K283,IF(AND(L283="Pago",OR(E283='PC Receitas'!$P$7,E283='PC Receitas'!$P$8,E283='PC Receitas'!$P$9,E283='PC Receitas'!$P$10,E283='PC Receitas'!$P$11,E283='PC Receitas'!$P$12,E283='PC Receitas'!$P$13,E283='PC Receitas'!$P$14)),-K283,0))</f>
        <v>-49210.899999999972</v>
      </c>
      <c r="O283" s="225"/>
      <c r="P283" s="225"/>
      <c r="Q283" s="225"/>
      <c r="R283" s="225"/>
      <c r="S283" s="235" t="e">
        <f t="shared" si="16"/>
        <v>#N/A</v>
      </c>
      <c r="T283" s="229" t="e">
        <f t="shared" si="17"/>
        <v>#N/A</v>
      </c>
      <c r="U283" s="229" t="e">
        <f t="shared" si="18"/>
        <v>#N/A</v>
      </c>
      <c r="V283" s="229" t="e">
        <f t="shared" si="19"/>
        <v>#N/A</v>
      </c>
      <c r="W283" s="113" t="e">
        <f>VLOOKUP(E283,'PC Receitas'!$P$4:$Q$14,2,FALSE)</f>
        <v>#N/A</v>
      </c>
      <c r="X283" s="230"/>
      <c r="Y283" s="225"/>
    </row>
    <row r="284" spans="1:25" ht="19.5" customHeight="1" thickTop="1" thickBot="1" x14ac:dyDescent="0.3">
      <c r="A284" s="247"/>
      <c r="B284" s="225"/>
      <c r="C284" s="43"/>
      <c r="D284" s="43"/>
      <c r="E284" s="43"/>
      <c r="F284" s="143"/>
      <c r="G284" s="43"/>
      <c r="H284" s="43"/>
      <c r="I284" s="43"/>
      <c r="J284" s="212"/>
      <c r="K284" s="212"/>
      <c r="L284" s="44" t="s">
        <v>653</v>
      </c>
      <c r="M284" s="44"/>
      <c r="N284" s="233">
        <f>N283+IF(AND(L284="Pago",OR(E284='PC Receitas'!$P$4,E284='PC Receitas'!$P$5,E284='PC Receitas'!$P$6)),K284,IF(AND(L284="Pago",OR(E284='PC Receitas'!$P$7,E284='PC Receitas'!$P$8,E284='PC Receitas'!$P$9,E284='PC Receitas'!$P$10,E284='PC Receitas'!$P$11,E284='PC Receitas'!$P$12,E284='PC Receitas'!$P$13,E284='PC Receitas'!$P$14)),-K284,0))</f>
        <v>-49210.899999999972</v>
      </c>
      <c r="O284" s="225"/>
      <c r="P284" s="225"/>
      <c r="Q284" s="225"/>
      <c r="R284" s="225"/>
      <c r="S284" s="235" t="e">
        <f t="shared" si="16"/>
        <v>#N/A</v>
      </c>
      <c r="T284" s="229" t="e">
        <f t="shared" si="17"/>
        <v>#N/A</v>
      </c>
      <c r="U284" s="229" t="e">
        <f t="shared" si="18"/>
        <v>#N/A</v>
      </c>
      <c r="V284" s="229" t="e">
        <f t="shared" si="19"/>
        <v>#N/A</v>
      </c>
      <c r="W284" s="113" t="e">
        <f>VLOOKUP(E284,'PC Receitas'!$P$4:$Q$14,2,FALSE)</f>
        <v>#N/A</v>
      </c>
      <c r="X284" s="230"/>
      <c r="Y284" s="225"/>
    </row>
    <row r="285" spans="1:25" ht="19.5" customHeight="1" thickTop="1" thickBot="1" x14ac:dyDescent="0.3">
      <c r="A285" s="247"/>
      <c r="B285" s="225"/>
      <c r="C285" s="43"/>
      <c r="D285" s="43"/>
      <c r="E285" s="43"/>
      <c r="F285" s="143"/>
      <c r="G285" s="43"/>
      <c r="H285" s="43"/>
      <c r="I285" s="43"/>
      <c r="J285" s="212"/>
      <c r="K285" s="212"/>
      <c r="L285" s="44" t="s">
        <v>653</v>
      </c>
      <c r="M285" s="44"/>
      <c r="N285" s="233">
        <f>N284+IF(AND(L285="Pago",OR(E285='PC Receitas'!$P$4,E285='PC Receitas'!$P$5,E285='PC Receitas'!$P$6)),K285,IF(AND(L285="Pago",OR(E285='PC Receitas'!$P$7,E285='PC Receitas'!$P$8,E285='PC Receitas'!$P$9,E285='PC Receitas'!$P$10,E285='PC Receitas'!$P$11,E285='PC Receitas'!$P$12,E285='PC Receitas'!$P$13,E285='PC Receitas'!$P$14)),-K285,0))</f>
        <v>-49210.899999999972</v>
      </c>
      <c r="O285" s="225"/>
      <c r="P285" s="225"/>
      <c r="Q285" s="225"/>
      <c r="R285" s="225"/>
      <c r="S285" s="235" t="e">
        <f t="shared" si="16"/>
        <v>#N/A</v>
      </c>
      <c r="T285" s="229" t="e">
        <f t="shared" si="17"/>
        <v>#N/A</v>
      </c>
      <c r="U285" s="229" t="e">
        <f t="shared" si="18"/>
        <v>#N/A</v>
      </c>
      <c r="V285" s="229" t="e">
        <f t="shared" si="19"/>
        <v>#N/A</v>
      </c>
      <c r="W285" s="113" t="e">
        <f>VLOOKUP(E285,'PC Receitas'!$P$4:$Q$14,2,FALSE)</f>
        <v>#N/A</v>
      </c>
      <c r="X285" s="230"/>
      <c r="Y285" s="225"/>
    </row>
    <row r="286" spans="1:25" ht="19.5" customHeight="1" thickTop="1" thickBot="1" x14ac:dyDescent="0.3">
      <c r="A286" s="247"/>
      <c r="B286" s="225"/>
      <c r="C286" s="43"/>
      <c r="D286" s="43"/>
      <c r="E286" s="43"/>
      <c r="F286" s="143"/>
      <c r="G286" s="43"/>
      <c r="H286" s="43"/>
      <c r="I286" s="43"/>
      <c r="J286" s="212"/>
      <c r="K286" s="212"/>
      <c r="L286" s="44" t="s">
        <v>653</v>
      </c>
      <c r="M286" s="44"/>
      <c r="N286" s="233">
        <f>N285+IF(AND(L286="Pago",OR(E286='PC Receitas'!$P$4,E286='PC Receitas'!$P$5,E286='PC Receitas'!$P$6)),K286,IF(AND(L286="Pago",OR(E286='PC Receitas'!$P$7,E286='PC Receitas'!$P$8,E286='PC Receitas'!$P$9,E286='PC Receitas'!$P$10,E286='PC Receitas'!$P$11,E286='PC Receitas'!$P$12,E286='PC Receitas'!$P$13,E286='PC Receitas'!$P$14)),-K286,0))</f>
        <v>-49210.899999999972</v>
      </c>
      <c r="O286" s="225"/>
      <c r="P286" s="225"/>
      <c r="Q286" s="225"/>
      <c r="R286" s="225"/>
      <c r="S286" s="235" t="e">
        <f t="shared" si="16"/>
        <v>#N/A</v>
      </c>
      <c r="T286" s="229" t="e">
        <f t="shared" si="17"/>
        <v>#N/A</v>
      </c>
      <c r="U286" s="229" t="e">
        <f t="shared" si="18"/>
        <v>#N/A</v>
      </c>
      <c r="V286" s="229" t="e">
        <f t="shared" si="19"/>
        <v>#N/A</v>
      </c>
      <c r="W286" s="113" t="e">
        <f>VLOOKUP(E286,'PC Receitas'!$P$4:$Q$14,2,FALSE)</f>
        <v>#N/A</v>
      </c>
      <c r="X286" s="230"/>
      <c r="Y286" s="225"/>
    </row>
    <row r="287" spans="1:25" ht="19.5" customHeight="1" thickTop="1" thickBot="1" x14ac:dyDescent="0.3">
      <c r="A287" s="247"/>
      <c r="B287" s="225"/>
      <c r="C287" s="43"/>
      <c r="D287" s="43"/>
      <c r="E287" s="43"/>
      <c r="F287" s="143"/>
      <c r="G287" s="43"/>
      <c r="H287" s="43"/>
      <c r="I287" s="43"/>
      <c r="J287" s="212"/>
      <c r="K287" s="212"/>
      <c r="L287" s="44" t="s">
        <v>653</v>
      </c>
      <c r="M287" s="44"/>
      <c r="N287" s="233">
        <f>N286+IF(AND(L287="Pago",OR(E287='PC Receitas'!$P$4,E287='PC Receitas'!$P$5,E287='PC Receitas'!$P$6)),K287,IF(AND(L287="Pago",OR(E287='PC Receitas'!$P$7,E287='PC Receitas'!$P$8,E287='PC Receitas'!$P$9,E287='PC Receitas'!$P$10,E287='PC Receitas'!$P$11,E287='PC Receitas'!$P$12,E287='PC Receitas'!$P$13,E287='PC Receitas'!$P$14)),-K287,0))</f>
        <v>-49210.899999999972</v>
      </c>
      <c r="O287" s="225"/>
      <c r="P287" s="225"/>
      <c r="Q287" s="225"/>
      <c r="R287" s="225"/>
      <c r="S287" s="235" t="e">
        <f t="shared" si="16"/>
        <v>#N/A</v>
      </c>
      <c r="T287" s="229" t="e">
        <f t="shared" si="17"/>
        <v>#N/A</v>
      </c>
      <c r="U287" s="229" t="e">
        <f t="shared" si="18"/>
        <v>#N/A</v>
      </c>
      <c r="V287" s="229" t="e">
        <f t="shared" si="19"/>
        <v>#N/A</v>
      </c>
      <c r="W287" s="113" t="e">
        <f>VLOOKUP(E287,'PC Receitas'!$P$4:$Q$14,2,FALSE)</f>
        <v>#N/A</v>
      </c>
      <c r="X287" s="230"/>
      <c r="Y287" s="225"/>
    </row>
    <row r="288" spans="1:25" ht="19.5" customHeight="1" thickTop="1" thickBot="1" x14ac:dyDescent="0.3">
      <c r="A288" s="247"/>
      <c r="B288" s="225"/>
      <c r="C288" s="43"/>
      <c r="D288" s="43"/>
      <c r="E288" s="43"/>
      <c r="F288" s="143"/>
      <c r="G288" s="43"/>
      <c r="H288" s="43"/>
      <c r="I288" s="43"/>
      <c r="J288" s="212"/>
      <c r="K288" s="212"/>
      <c r="L288" s="44" t="s">
        <v>653</v>
      </c>
      <c r="M288" s="44"/>
      <c r="N288" s="233">
        <f>N287+IF(AND(L288="Pago",OR(E288='PC Receitas'!$P$4,E288='PC Receitas'!$P$5,E288='PC Receitas'!$P$6)),K288,IF(AND(L288="Pago",OR(E288='PC Receitas'!$P$7,E288='PC Receitas'!$P$8,E288='PC Receitas'!$P$9,E288='PC Receitas'!$P$10,E288='PC Receitas'!$P$11,E288='PC Receitas'!$P$12,E288='PC Receitas'!$P$13,E288='PC Receitas'!$P$14)),-K288,0))</f>
        <v>-49210.899999999972</v>
      </c>
      <c r="O288" s="225"/>
      <c r="P288" s="225"/>
      <c r="Q288" s="225"/>
      <c r="R288" s="225"/>
      <c r="S288" s="235" t="e">
        <f t="shared" si="16"/>
        <v>#N/A</v>
      </c>
      <c r="T288" s="229" t="e">
        <f t="shared" si="17"/>
        <v>#N/A</v>
      </c>
      <c r="U288" s="229" t="e">
        <f t="shared" si="18"/>
        <v>#N/A</v>
      </c>
      <c r="V288" s="229" t="e">
        <f t="shared" si="19"/>
        <v>#N/A</v>
      </c>
      <c r="W288" s="113" t="e">
        <f>VLOOKUP(E288,'PC Receitas'!$P$4:$Q$14,2,FALSE)</f>
        <v>#N/A</v>
      </c>
      <c r="X288" s="230"/>
      <c r="Y288" s="225"/>
    </row>
    <row r="289" spans="1:25" ht="19.5" customHeight="1" thickTop="1" thickBot="1" x14ac:dyDescent="0.3">
      <c r="A289" s="247"/>
      <c r="B289" s="225"/>
      <c r="C289" s="43"/>
      <c r="D289" s="43"/>
      <c r="E289" s="43"/>
      <c r="F289" s="143"/>
      <c r="G289" s="43"/>
      <c r="H289" s="43"/>
      <c r="I289" s="43"/>
      <c r="J289" s="212"/>
      <c r="K289" s="212"/>
      <c r="L289" s="44" t="s">
        <v>653</v>
      </c>
      <c r="M289" s="44"/>
      <c r="N289" s="233">
        <f>N288+IF(AND(L289="Pago",OR(E289='PC Receitas'!$P$4,E289='PC Receitas'!$P$5,E289='PC Receitas'!$P$6)),K289,IF(AND(L289="Pago",OR(E289='PC Receitas'!$P$7,E289='PC Receitas'!$P$8,E289='PC Receitas'!$P$9,E289='PC Receitas'!$P$10,E289='PC Receitas'!$P$11,E289='PC Receitas'!$P$12,E289='PC Receitas'!$P$13,E289='PC Receitas'!$P$14)),-K289,0))</f>
        <v>-49210.899999999972</v>
      </c>
      <c r="O289" s="225"/>
      <c r="P289" s="225"/>
      <c r="Q289" s="225"/>
      <c r="R289" s="225"/>
      <c r="S289" s="235" t="e">
        <f t="shared" si="16"/>
        <v>#N/A</v>
      </c>
      <c r="T289" s="229" t="e">
        <f t="shared" si="17"/>
        <v>#N/A</v>
      </c>
      <c r="U289" s="229" t="e">
        <f t="shared" si="18"/>
        <v>#N/A</v>
      </c>
      <c r="V289" s="229" t="e">
        <f t="shared" si="19"/>
        <v>#N/A</v>
      </c>
      <c r="W289" s="113" t="e">
        <f>VLOOKUP(E289,'PC Receitas'!$P$4:$Q$14,2,FALSE)</f>
        <v>#N/A</v>
      </c>
      <c r="X289" s="230"/>
      <c r="Y289" s="225"/>
    </row>
    <row r="290" spans="1:25" ht="19.5" customHeight="1" thickTop="1" thickBot="1" x14ac:dyDescent="0.3">
      <c r="A290" s="247"/>
      <c r="B290" s="225"/>
      <c r="C290" s="43"/>
      <c r="D290" s="43"/>
      <c r="E290" s="43"/>
      <c r="F290" s="143"/>
      <c r="G290" s="43"/>
      <c r="H290" s="43"/>
      <c r="I290" s="43"/>
      <c r="J290" s="212"/>
      <c r="K290" s="212"/>
      <c r="L290" s="44" t="s">
        <v>653</v>
      </c>
      <c r="M290" s="44"/>
      <c r="N290" s="233">
        <f>N289+IF(AND(L290="Pago",OR(E290='PC Receitas'!$P$4,E290='PC Receitas'!$P$5,E290='PC Receitas'!$P$6)),K290,IF(AND(L290="Pago",OR(E290='PC Receitas'!$P$7,E290='PC Receitas'!$P$8,E290='PC Receitas'!$P$9,E290='PC Receitas'!$P$10,E290='PC Receitas'!$P$11,E290='PC Receitas'!$P$12,E290='PC Receitas'!$P$13,E290='PC Receitas'!$P$14)),-K290,0))</f>
        <v>-49210.899999999972</v>
      </c>
      <c r="O290" s="225"/>
      <c r="P290" s="225"/>
      <c r="Q290" s="225"/>
      <c r="R290" s="225"/>
      <c r="S290" s="235" t="e">
        <f t="shared" si="16"/>
        <v>#N/A</v>
      </c>
      <c r="T290" s="229" t="e">
        <f t="shared" si="17"/>
        <v>#N/A</v>
      </c>
      <c r="U290" s="229" t="e">
        <f t="shared" si="18"/>
        <v>#N/A</v>
      </c>
      <c r="V290" s="229" t="e">
        <f t="shared" si="19"/>
        <v>#N/A</v>
      </c>
      <c r="W290" s="113" t="e">
        <f>VLOOKUP(E290,'PC Receitas'!$P$4:$Q$14,2,FALSE)</f>
        <v>#N/A</v>
      </c>
      <c r="X290" s="230"/>
      <c r="Y290" s="225"/>
    </row>
    <row r="291" spans="1:25" ht="19.5" customHeight="1" thickTop="1" thickBot="1" x14ac:dyDescent="0.3">
      <c r="A291" s="247"/>
      <c r="B291" s="225"/>
      <c r="C291" s="43"/>
      <c r="D291" s="43"/>
      <c r="E291" s="43"/>
      <c r="F291" s="143"/>
      <c r="G291" s="43"/>
      <c r="H291" s="43"/>
      <c r="I291" s="43"/>
      <c r="J291" s="212"/>
      <c r="K291" s="212"/>
      <c r="L291" s="44" t="s">
        <v>653</v>
      </c>
      <c r="M291" s="44"/>
      <c r="N291" s="233">
        <f>N290+IF(AND(L291="Pago",OR(E291='PC Receitas'!$P$4,E291='PC Receitas'!$P$5,E291='PC Receitas'!$P$6)),K291,IF(AND(L291="Pago",OR(E291='PC Receitas'!$P$7,E291='PC Receitas'!$P$8,E291='PC Receitas'!$P$9,E291='PC Receitas'!$P$10,E291='PC Receitas'!$P$11,E291='PC Receitas'!$P$12,E291='PC Receitas'!$P$13,E291='PC Receitas'!$P$14)),-K291,0))</f>
        <v>-49210.899999999972</v>
      </c>
      <c r="O291" s="225"/>
      <c r="P291" s="225"/>
      <c r="Q291" s="225"/>
      <c r="R291" s="225"/>
      <c r="S291" s="235" t="e">
        <f t="shared" si="16"/>
        <v>#N/A</v>
      </c>
      <c r="T291" s="229" t="e">
        <f t="shared" si="17"/>
        <v>#N/A</v>
      </c>
      <c r="U291" s="229" t="e">
        <f t="shared" si="18"/>
        <v>#N/A</v>
      </c>
      <c r="V291" s="229" t="e">
        <f t="shared" si="19"/>
        <v>#N/A</v>
      </c>
      <c r="W291" s="113" t="e">
        <f>VLOOKUP(E291,'PC Receitas'!$P$4:$Q$14,2,FALSE)</f>
        <v>#N/A</v>
      </c>
      <c r="X291" s="230"/>
      <c r="Y291" s="225"/>
    </row>
    <row r="292" spans="1:25" ht="19.5" customHeight="1" thickTop="1" thickBot="1" x14ac:dyDescent="0.3">
      <c r="A292" s="247"/>
      <c r="B292" s="225"/>
      <c r="C292" s="43"/>
      <c r="D292" s="43"/>
      <c r="E292" s="43"/>
      <c r="F292" s="143"/>
      <c r="G292" s="43"/>
      <c r="H292" s="43"/>
      <c r="I292" s="43"/>
      <c r="J292" s="212"/>
      <c r="K292" s="212"/>
      <c r="L292" s="44" t="s">
        <v>653</v>
      </c>
      <c r="M292" s="44"/>
      <c r="N292" s="233">
        <f>N291+IF(AND(L292="Pago",OR(E292='PC Receitas'!$P$4,E292='PC Receitas'!$P$5,E292='PC Receitas'!$P$6)),K292,IF(AND(L292="Pago",OR(E292='PC Receitas'!$P$7,E292='PC Receitas'!$P$8,E292='PC Receitas'!$P$9,E292='PC Receitas'!$P$10,E292='PC Receitas'!$P$11,E292='PC Receitas'!$P$12,E292='PC Receitas'!$P$13,E292='PC Receitas'!$P$14)),-K292,0))</f>
        <v>-49210.899999999972</v>
      </c>
      <c r="O292" s="225"/>
      <c r="P292" s="225"/>
      <c r="Q292" s="225"/>
      <c r="R292" s="225"/>
      <c r="S292" s="235" t="e">
        <f t="shared" si="16"/>
        <v>#N/A</v>
      </c>
      <c r="T292" s="229" t="e">
        <f t="shared" si="17"/>
        <v>#N/A</v>
      </c>
      <c r="U292" s="229" t="e">
        <f t="shared" si="18"/>
        <v>#N/A</v>
      </c>
      <c r="V292" s="229" t="e">
        <f t="shared" si="19"/>
        <v>#N/A</v>
      </c>
      <c r="W292" s="113" t="e">
        <f>VLOOKUP(E292,'PC Receitas'!$P$4:$Q$14,2,FALSE)</f>
        <v>#N/A</v>
      </c>
      <c r="X292" s="230"/>
      <c r="Y292" s="225"/>
    </row>
    <row r="293" spans="1:25" ht="19.5" customHeight="1" thickTop="1" thickBot="1" x14ac:dyDescent="0.3">
      <c r="A293" s="247"/>
      <c r="B293" s="225"/>
      <c r="C293" s="43"/>
      <c r="D293" s="43"/>
      <c r="E293" s="43"/>
      <c r="F293" s="143"/>
      <c r="G293" s="43"/>
      <c r="H293" s="43"/>
      <c r="I293" s="43"/>
      <c r="J293" s="212"/>
      <c r="K293" s="212"/>
      <c r="L293" s="44" t="s">
        <v>653</v>
      </c>
      <c r="M293" s="44"/>
      <c r="N293" s="233">
        <f>N292+IF(AND(L293="Pago",OR(E293='PC Receitas'!$P$4,E293='PC Receitas'!$P$5,E293='PC Receitas'!$P$6)),K293,IF(AND(L293="Pago",OR(E293='PC Receitas'!$P$7,E293='PC Receitas'!$P$8,E293='PC Receitas'!$P$9,E293='PC Receitas'!$P$10,E293='PC Receitas'!$P$11,E293='PC Receitas'!$P$12,E293='PC Receitas'!$P$13,E293='PC Receitas'!$P$14)),-K293,0))</f>
        <v>-49210.899999999972</v>
      </c>
      <c r="O293" s="225"/>
      <c r="P293" s="225"/>
      <c r="Q293" s="225"/>
      <c r="R293" s="225"/>
      <c r="S293" s="235" t="e">
        <f t="shared" si="16"/>
        <v>#N/A</v>
      </c>
      <c r="T293" s="229" t="e">
        <f t="shared" si="17"/>
        <v>#N/A</v>
      </c>
      <c r="U293" s="229" t="e">
        <f t="shared" si="18"/>
        <v>#N/A</v>
      </c>
      <c r="V293" s="229" t="e">
        <f t="shared" si="19"/>
        <v>#N/A</v>
      </c>
      <c r="W293" s="113" t="e">
        <f>VLOOKUP(E293,'PC Receitas'!$P$4:$Q$14,2,FALSE)</f>
        <v>#N/A</v>
      </c>
      <c r="X293" s="230"/>
      <c r="Y293" s="225"/>
    </row>
    <row r="294" spans="1:25" ht="19.5" customHeight="1" thickTop="1" thickBot="1" x14ac:dyDescent="0.3">
      <c r="A294" s="247"/>
      <c r="B294" s="225"/>
      <c r="C294" s="43"/>
      <c r="D294" s="43"/>
      <c r="E294" s="43"/>
      <c r="F294" s="143"/>
      <c r="G294" s="43"/>
      <c r="H294" s="43"/>
      <c r="I294" s="43"/>
      <c r="J294" s="212"/>
      <c r="K294" s="212"/>
      <c r="L294" s="44" t="s">
        <v>653</v>
      </c>
      <c r="M294" s="44"/>
      <c r="N294" s="233">
        <f>N293+IF(AND(L294="Pago",OR(E294='PC Receitas'!$P$4,E294='PC Receitas'!$P$5,E294='PC Receitas'!$P$6)),K294,IF(AND(L294="Pago",OR(E294='PC Receitas'!$P$7,E294='PC Receitas'!$P$8,E294='PC Receitas'!$P$9,E294='PC Receitas'!$P$10,E294='PC Receitas'!$P$11,E294='PC Receitas'!$P$12,E294='PC Receitas'!$P$13,E294='PC Receitas'!$P$14)),-K294,0))</f>
        <v>-49210.899999999972</v>
      </c>
      <c r="O294" s="225"/>
      <c r="P294" s="225"/>
      <c r="Q294" s="225"/>
      <c r="R294" s="225"/>
      <c r="S294" s="235" t="e">
        <f t="shared" si="16"/>
        <v>#N/A</v>
      </c>
      <c r="T294" s="229" t="e">
        <f t="shared" si="17"/>
        <v>#N/A</v>
      </c>
      <c r="U294" s="229" t="e">
        <f t="shared" si="18"/>
        <v>#N/A</v>
      </c>
      <c r="V294" s="229" t="e">
        <f t="shared" si="19"/>
        <v>#N/A</v>
      </c>
      <c r="W294" s="113" t="e">
        <f>VLOOKUP(E294,'PC Receitas'!$P$4:$Q$14,2,FALSE)</f>
        <v>#N/A</v>
      </c>
      <c r="X294" s="230"/>
      <c r="Y294" s="225"/>
    </row>
    <row r="295" spans="1:25" ht="19.5" customHeight="1" thickTop="1" thickBot="1" x14ac:dyDescent="0.3">
      <c r="A295" s="247"/>
      <c r="B295" s="225"/>
      <c r="C295" s="43"/>
      <c r="D295" s="43"/>
      <c r="E295" s="43"/>
      <c r="F295" s="143"/>
      <c r="G295" s="43"/>
      <c r="H295" s="43"/>
      <c r="I295" s="43"/>
      <c r="J295" s="212"/>
      <c r="K295" s="212"/>
      <c r="L295" s="44" t="s">
        <v>653</v>
      </c>
      <c r="M295" s="44"/>
      <c r="N295" s="233">
        <f>N294+IF(AND(L295="Pago",OR(E295='PC Receitas'!$P$4,E295='PC Receitas'!$P$5,E295='PC Receitas'!$P$6)),K295,IF(AND(L295="Pago",OR(E295='PC Receitas'!$P$7,E295='PC Receitas'!$P$8,E295='PC Receitas'!$P$9,E295='PC Receitas'!$P$10,E295='PC Receitas'!$P$11,E295='PC Receitas'!$P$12,E295='PC Receitas'!$P$13,E295='PC Receitas'!$P$14)),-K295,0))</f>
        <v>-49210.899999999972</v>
      </c>
      <c r="O295" s="225"/>
      <c r="P295" s="225"/>
      <c r="Q295" s="225"/>
      <c r="R295" s="225"/>
      <c r="S295" s="235" t="e">
        <f t="shared" si="16"/>
        <v>#N/A</v>
      </c>
      <c r="T295" s="229" t="e">
        <f t="shared" si="17"/>
        <v>#N/A</v>
      </c>
      <c r="U295" s="229" t="e">
        <f t="shared" si="18"/>
        <v>#N/A</v>
      </c>
      <c r="V295" s="229" t="e">
        <f t="shared" si="19"/>
        <v>#N/A</v>
      </c>
      <c r="W295" s="113" t="e">
        <f>VLOOKUP(E295,'PC Receitas'!$P$4:$Q$14,2,FALSE)</f>
        <v>#N/A</v>
      </c>
      <c r="X295" s="230"/>
      <c r="Y295" s="225"/>
    </row>
    <row r="296" spans="1:25" ht="19.5" customHeight="1" thickTop="1" thickBot="1" x14ac:dyDescent="0.3">
      <c r="A296" s="247"/>
      <c r="B296" s="225"/>
      <c r="C296" s="43"/>
      <c r="D296" s="43"/>
      <c r="E296" s="43"/>
      <c r="F296" s="143"/>
      <c r="G296" s="43"/>
      <c r="H296" s="43"/>
      <c r="I296" s="43"/>
      <c r="J296" s="212"/>
      <c r="K296" s="212"/>
      <c r="L296" s="44" t="s">
        <v>653</v>
      </c>
      <c r="M296" s="44"/>
      <c r="N296" s="233">
        <f>N295+IF(AND(L296="Pago",OR(E296='PC Receitas'!$P$4,E296='PC Receitas'!$P$5,E296='PC Receitas'!$P$6)),K296,IF(AND(L296="Pago",OR(E296='PC Receitas'!$P$7,E296='PC Receitas'!$P$8,E296='PC Receitas'!$P$9,E296='PC Receitas'!$P$10,E296='PC Receitas'!$P$11,E296='PC Receitas'!$P$12,E296='PC Receitas'!$P$13,E296='PC Receitas'!$P$14)),-K296,0))</f>
        <v>-49210.899999999972</v>
      </c>
      <c r="O296" s="225"/>
      <c r="P296" s="225"/>
      <c r="Q296" s="225"/>
      <c r="R296" s="225"/>
      <c r="S296" s="235" t="e">
        <f t="shared" si="16"/>
        <v>#N/A</v>
      </c>
      <c r="T296" s="229" t="e">
        <f t="shared" si="17"/>
        <v>#N/A</v>
      </c>
      <c r="U296" s="229" t="e">
        <f t="shared" si="18"/>
        <v>#N/A</v>
      </c>
      <c r="V296" s="229" t="e">
        <f t="shared" si="19"/>
        <v>#N/A</v>
      </c>
      <c r="W296" s="113" t="e">
        <f>VLOOKUP(E296,'PC Receitas'!$P$4:$Q$14,2,FALSE)</f>
        <v>#N/A</v>
      </c>
      <c r="X296" s="230"/>
      <c r="Y296" s="225"/>
    </row>
    <row r="297" spans="1:25" ht="19.5" customHeight="1" thickTop="1" thickBot="1" x14ac:dyDescent="0.3">
      <c r="A297" s="247"/>
      <c r="B297" s="225"/>
      <c r="C297" s="43"/>
      <c r="D297" s="43"/>
      <c r="E297" s="43"/>
      <c r="F297" s="143"/>
      <c r="G297" s="43"/>
      <c r="H297" s="43"/>
      <c r="I297" s="43"/>
      <c r="J297" s="212"/>
      <c r="K297" s="212"/>
      <c r="L297" s="44" t="s">
        <v>653</v>
      </c>
      <c r="M297" s="44"/>
      <c r="N297" s="233">
        <f>N296+IF(AND(L297="Pago",OR(E297='PC Receitas'!$P$4,E297='PC Receitas'!$P$5,E297='PC Receitas'!$P$6)),K297,IF(AND(L297="Pago",OR(E297='PC Receitas'!$P$7,E297='PC Receitas'!$P$8,E297='PC Receitas'!$P$9,E297='PC Receitas'!$P$10,E297='PC Receitas'!$P$11,E297='PC Receitas'!$P$12,E297='PC Receitas'!$P$13,E297='PC Receitas'!$P$14)),-K297,0))</f>
        <v>-49210.899999999972</v>
      </c>
      <c r="O297" s="225"/>
      <c r="P297" s="225"/>
      <c r="Q297" s="225"/>
      <c r="R297" s="225"/>
      <c r="S297" s="235" t="e">
        <f t="shared" si="16"/>
        <v>#N/A</v>
      </c>
      <c r="T297" s="229" t="e">
        <f t="shared" si="17"/>
        <v>#N/A</v>
      </c>
      <c r="U297" s="229" t="e">
        <f t="shared" si="18"/>
        <v>#N/A</v>
      </c>
      <c r="V297" s="229" t="e">
        <f t="shared" si="19"/>
        <v>#N/A</v>
      </c>
      <c r="W297" s="113" t="e">
        <f>VLOOKUP(E297,'PC Receitas'!$P$4:$Q$14,2,FALSE)</f>
        <v>#N/A</v>
      </c>
      <c r="X297" s="230"/>
      <c r="Y297" s="225"/>
    </row>
    <row r="298" spans="1:25" ht="19.5" customHeight="1" thickTop="1" thickBot="1" x14ac:dyDescent="0.3">
      <c r="A298" s="247"/>
      <c r="B298" s="225"/>
      <c r="C298" s="43"/>
      <c r="D298" s="43"/>
      <c r="E298" s="43"/>
      <c r="F298" s="143"/>
      <c r="G298" s="43"/>
      <c r="H298" s="43"/>
      <c r="I298" s="43"/>
      <c r="J298" s="212"/>
      <c r="K298" s="212"/>
      <c r="L298" s="44" t="s">
        <v>653</v>
      </c>
      <c r="M298" s="44"/>
      <c r="N298" s="233">
        <f>N297+IF(AND(L298="Pago",OR(E298='PC Receitas'!$P$4,E298='PC Receitas'!$P$5,E298='PC Receitas'!$P$6)),K298,IF(AND(L298="Pago",OR(E298='PC Receitas'!$P$7,E298='PC Receitas'!$P$8,E298='PC Receitas'!$P$9,E298='PC Receitas'!$P$10,E298='PC Receitas'!$P$11,E298='PC Receitas'!$P$12,E298='PC Receitas'!$P$13,E298='PC Receitas'!$P$14)),-K298,0))</f>
        <v>-49210.899999999972</v>
      </c>
      <c r="O298" s="225"/>
      <c r="P298" s="225"/>
      <c r="Q298" s="225"/>
      <c r="R298" s="225"/>
      <c r="S298" s="235" t="e">
        <f t="shared" si="16"/>
        <v>#N/A</v>
      </c>
      <c r="T298" s="229" t="e">
        <f t="shared" si="17"/>
        <v>#N/A</v>
      </c>
      <c r="U298" s="229" t="e">
        <f t="shared" si="18"/>
        <v>#N/A</v>
      </c>
      <c r="V298" s="229" t="e">
        <f t="shared" si="19"/>
        <v>#N/A</v>
      </c>
      <c r="W298" s="113" t="e">
        <f>VLOOKUP(E298,'PC Receitas'!$P$4:$Q$14,2,FALSE)</f>
        <v>#N/A</v>
      </c>
      <c r="X298" s="230"/>
      <c r="Y298" s="225"/>
    </row>
    <row r="299" spans="1:25" ht="19.5" customHeight="1" thickTop="1" thickBot="1" x14ac:dyDescent="0.3">
      <c r="A299" s="247"/>
      <c r="B299" s="225"/>
      <c r="C299" s="43"/>
      <c r="D299" s="43"/>
      <c r="E299" s="43"/>
      <c r="F299" s="143"/>
      <c r="G299" s="43"/>
      <c r="H299" s="43"/>
      <c r="I299" s="43"/>
      <c r="J299" s="212"/>
      <c r="K299" s="212"/>
      <c r="L299" s="44" t="s">
        <v>653</v>
      </c>
      <c r="M299" s="44"/>
      <c r="N299" s="233">
        <f>N298+IF(AND(L299="Pago",OR(E299='PC Receitas'!$P$4,E299='PC Receitas'!$P$5,E299='PC Receitas'!$P$6)),K299,IF(AND(L299="Pago",OR(E299='PC Receitas'!$P$7,E299='PC Receitas'!$P$8,E299='PC Receitas'!$P$9,E299='PC Receitas'!$P$10,E299='PC Receitas'!$P$11,E299='PC Receitas'!$P$12,E299='PC Receitas'!$P$13,E299='PC Receitas'!$P$14)),-K299,0))</f>
        <v>-49210.899999999972</v>
      </c>
      <c r="O299" s="225"/>
      <c r="P299" s="225"/>
      <c r="Q299" s="225"/>
      <c r="R299" s="225"/>
      <c r="S299" s="235" t="e">
        <f t="shared" si="16"/>
        <v>#N/A</v>
      </c>
      <c r="T299" s="229" t="e">
        <f t="shared" si="17"/>
        <v>#N/A</v>
      </c>
      <c r="U299" s="229" t="e">
        <f t="shared" si="18"/>
        <v>#N/A</v>
      </c>
      <c r="V299" s="229" t="e">
        <f t="shared" si="19"/>
        <v>#N/A</v>
      </c>
      <c r="W299" s="113" t="e">
        <f>VLOOKUP(E299,'PC Receitas'!$P$4:$Q$14,2,FALSE)</f>
        <v>#N/A</v>
      </c>
      <c r="X299" s="230"/>
      <c r="Y299" s="225"/>
    </row>
    <row r="300" spans="1:25" ht="19.5" customHeight="1" thickTop="1" thickBot="1" x14ac:dyDescent="0.3">
      <c r="A300" s="247"/>
      <c r="B300" s="225"/>
      <c r="C300" s="43"/>
      <c r="D300" s="43"/>
      <c r="E300" s="43"/>
      <c r="F300" s="143"/>
      <c r="G300" s="43"/>
      <c r="H300" s="43"/>
      <c r="I300" s="43"/>
      <c r="J300" s="212"/>
      <c r="K300" s="212"/>
      <c r="L300" s="44" t="s">
        <v>653</v>
      </c>
      <c r="M300" s="44"/>
      <c r="N300" s="233">
        <f>N299+IF(AND(L300="Pago",OR(E300='PC Receitas'!$P$4,E300='PC Receitas'!$P$5,E300='PC Receitas'!$P$6)),K300,IF(AND(L300="Pago",OR(E300='PC Receitas'!$P$7,E300='PC Receitas'!$P$8,E300='PC Receitas'!$P$9,E300='PC Receitas'!$P$10,E300='PC Receitas'!$P$11,E300='PC Receitas'!$P$12,E300='PC Receitas'!$P$13,E300='PC Receitas'!$P$14)),-K300,0))</f>
        <v>-49210.899999999972</v>
      </c>
      <c r="O300" s="225"/>
      <c r="P300" s="225"/>
      <c r="Q300" s="225"/>
      <c r="R300" s="225"/>
      <c r="S300" s="235" t="e">
        <f t="shared" si="16"/>
        <v>#N/A</v>
      </c>
      <c r="T300" s="229" t="e">
        <f t="shared" si="17"/>
        <v>#N/A</v>
      </c>
      <c r="U300" s="229" t="e">
        <f t="shared" si="18"/>
        <v>#N/A</v>
      </c>
      <c r="V300" s="229" t="e">
        <f t="shared" si="19"/>
        <v>#N/A</v>
      </c>
      <c r="W300" s="113" t="e">
        <f>VLOOKUP(E300,'PC Receitas'!$P$4:$Q$14,2,FALSE)</f>
        <v>#N/A</v>
      </c>
      <c r="X300" s="230"/>
      <c r="Y300" s="225"/>
    </row>
    <row r="301" spans="1:25" ht="19.5" customHeight="1" thickTop="1" thickBot="1" x14ac:dyDescent="0.3">
      <c r="A301" s="247"/>
      <c r="B301" s="225"/>
      <c r="C301" s="43"/>
      <c r="D301" s="43"/>
      <c r="E301" s="43"/>
      <c r="F301" s="143"/>
      <c r="G301" s="43"/>
      <c r="H301" s="43"/>
      <c r="I301" s="43"/>
      <c r="J301" s="212"/>
      <c r="K301" s="212"/>
      <c r="L301" s="44" t="s">
        <v>653</v>
      </c>
      <c r="M301" s="44"/>
      <c r="N301" s="233">
        <f>N300+IF(AND(L301="Pago",OR(E301='PC Receitas'!$P$4,E301='PC Receitas'!$P$5,E301='PC Receitas'!$P$6)),K301,IF(AND(L301="Pago",OR(E301='PC Receitas'!$P$7,E301='PC Receitas'!$P$8,E301='PC Receitas'!$P$9,E301='PC Receitas'!$P$10,E301='PC Receitas'!$P$11,E301='PC Receitas'!$P$12,E301='PC Receitas'!$P$13,E301='PC Receitas'!$P$14)),-K301,0))</f>
        <v>-49210.899999999972</v>
      </c>
      <c r="O301" s="225"/>
      <c r="P301" s="225"/>
      <c r="Q301" s="225"/>
      <c r="R301" s="225"/>
      <c r="S301" s="235" t="e">
        <f t="shared" si="16"/>
        <v>#N/A</v>
      </c>
      <c r="T301" s="229" t="e">
        <f t="shared" si="17"/>
        <v>#N/A</v>
      </c>
      <c r="U301" s="229" t="e">
        <f t="shared" si="18"/>
        <v>#N/A</v>
      </c>
      <c r="V301" s="229" t="e">
        <f t="shared" si="19"/>
        <v>#N/A</v>
      </c>
      <c r="W301" s="113" t="e">
        <f>VLOOKUP(E301,'PC Receitas'!$P$4:$Q$14,2,FALSE)</f>
        <v>#N/A</v>
      </c>
      <c r="X301" s="230"/>
      <c r="Y301" s="225"/>
    </row>
    <row r="302" spans="1:25" ht="19.5" customHeight="1" thickTop="1" thickBot="1" x14ac:dyDescent="0.3">
      <c r="A302" s="247"/>
      <c r="B302" s="225"/>
      <c r="C302" s="43"/>
      <c r="D302" s="43"/>
      <c r="E302" s="43"/>
      <c r="F302" s="143"/>
      <c r="G302" s="43"/>
      <c r="H302" s="43"/>
      <c r="I302" s="43"/>
      <c r="J302" s="212"/>
      <c r="K302" s="212"/>
      <c r="L302" s="44" t="s">
        <v>653</v>
      </c>
      <c r="M302" s="44"/>
      <c r="N302" s="233">
        <f>N301+IF(AND(L302="Pago",OR(E302='PC Receitas'!$P$4,E302='PC Receitas'!$P$5,E302='PC Receitas'!$P$6)),K302,IF(AND(L302="Pago",OR(E302='PC Receitas'!$P$7,E302='PC Receitas'!$P$8,E302='PC Receitas'!$P$9,E302='PC Receitas'!$P$10,E302='PC Receitas'!$P$11,E302='PC Receitas'!$P$12,E302='PC Receitas'!$P$13,E302='PC Receitas'!$P$14)),-K302,0))</f>
        <v>-49210.899999999972</v>
      </c>
      <c r="O302" s="225"/>
      <c r="P302" s="225"/>
      <c r="Q302" s="225"/>
      <c r="R302" s="225"/>
      <c r="S302" s="235" t="e">
        <f t="shared" si="16"/>
        <v>#N/A</v>
      </c>
      <c r="T302" s="229" t="e">
        <f t="shared" si="17"/>
        <v>#N/A</v>
      </c>
      <c r="U302" s="229" t="e">
        <f t="shared" si="18"/>
        <v>#N/A</v>
      </c>
      <c r="V302" s="229" t="e">
        <f t="shared" si="19"/>
        <v>#N/A</v>
      </c>
      <c r="W302" s="113" t="e">
        <f>VLOOKUP(E302,'PC Receitas'!$P$4:$Q$14,2,FALSE)</f>
        <v>#N/A</v>
      </c>
      <c r="X302" s="230"/>
      <c r="Y302" s="225"/>
    </row>
    <row r="303" spans="1:25" ht="19.5" customHeight="1" thickTop="1" thickBot="1" x14ac:dyDescent="0.3">
      <c r="A303" s="247"/>
      <c r="B303" s="225"/>
      <c r="C303" s="43"/>
      <c r="D303" s="43"/>
      <c r="E303" s="43"/>
      <c r="F303" s="143"/>
      <c r="G303" s="43"/>
      <c r="H303" s="43"/>
      <c r="I303" s="43"/>
      <c r="J303" s="212"/>
      <c r="K303" s="212"/>
      <c r="L303" s="44" t="s">
        <v>653</v>
      </c>
      <c r="M303" s="44"/>
      <c r="N303" s="233">
        <f>N302+IF(AND(L303="Pago",OR(E303='PC Receitas'!$P$4,E303='PC Receitas'!$P$5,E303='PC Receitas'!$P$6)),K303,IF(AND(L303="Pago",OR(E303='PC Receitas'!$P$7,E303='PC Receitas'!$P$8,E303='PC Receitas'!$P$9,E303='PC Receitas'!$P$10,E303='PC Receitas'!$P$11,E303='PC Receitas'!$P$12,E303='PC Receitas'!$P$13,E303='PC Receitas'!$P$14)),-K303,0))</f>
        <v>-49210.899999999972</v>
      </c>
      <c r="O303" s="225"/>
      <c r="P303" s="225"/>
      <c r="Q303" s="225"/>
      <c r="R303" s="225"/>
      <c r="S303" s="235" t="e">
        <f t="shared" si="16"/>
        <v>#N/A</v>
      </c>
      <c r="T303" s="229" t="e">
        <f t="shared" si="17"/>
        <v>#N/A</v>
      </c>
      <c r="U303" s="229" t="e">
        <f t="shared" si="18"/>
        <v>#N/A</v>
      </c>
      <c r="V303" s="229" t="e">
        <f t="shared" si="19"/>
        <v>#N/A</v>
      </c>
      <c r="W303" s="113" t="e">
        <f>VLOOKUP(E303,'PC Receitas'!$P$4:$Q$14,2,FALSE)</f>
        <v>#N/A</v>
      </c>
      <c r="X303" s="230"/>
      <c r="Y303" s="225"/>
    </row>
    <row r="304" spans="1:25" ht="19.5" customHeight="1" thickTop="1" thickBot="1" x14ac:dyDescent="0.3">
      <c r="A304" s="247"/>
      <c r="B304" s="225"/>
      <c r="C304" s="43"/>
      <c r="D304" s="43"/>
      <c r="E304" s="43"/>
      <c r="F304" s="143"/>
      <c r="G304" s="43"/>
      <c r="H304" s="43"/>
      <c r="I304" s="43"/>
      <c r="J304" s="212"/>
      <c r="K304" s="212"/>
      <c r="L304" s="44" t="s">
        <v>653</v>
      </c>
      <c r="M304" s="44"/>
      <c r="N304" s="233">
        <f>N303+IF(AND(L304="Pago",OR(E304='PC Receitas'!$P$4,E304='PC Receitas'!$P$5,E304='PC Receitas'!$P$6)),K304,IF(AND(L304="Pago",OR(E304='PC Receitas'!$P$7,E304='PC Receitas'!$P$8,E304='PC Receitas'!$P$9,E304='PC Receitas'!$P$10,E304='PC Receitas'!$P$11,E304='PC Receitas'!$P$12,E304='PC Receitas'!$P$13,E304='PC Receitas'!$P$14)),-K304,0))</f>
        <v>-49210.899999999972</v>
      </c>
      <c r="O304" s="225"/>
      <c r="P304" s="225"/>
      <c r="Q304" s="225"/>
      <c r="R304" s="225"/>
      <c r="S304" s="235" t="e">
        <f t="shared" si="16"/>
        <v>#N/A</v>
      </c>
      <c r="T304" s="229" t="e">
        <f t="shared" si="17"/>
        <v>#N/A</v>
      </c>
      <c r="U304" s="229" t="e">
        <f t="shared" si="18"/>
        <v>#N/A</v>
      </c>
      <c r="V304" s="229" t="e">
        <f t="shared" si="19"/>
        <v>#N/A</v>
      </c>
      <c r="W304" s="113" t="e">
        <f>VLOOKUP(E304,'PC Receitas'!$P$4:$Q$14,2,FALSE)</f>
        <v>#N/A</v>
      </c>
      <c r="X304" s="230"/>
      <c r="Y304" s="225"/>
    </row>
    <row r="305" spans="1:25" ht="19.5" customHeight="1" thickTop="1" thickBot="1" x14ac:dyDescent="0.3">
      <c r="A305" s="247"/>
      <c r="B305" s="225"/>
      <c r="C305" s="43"/>
      <c r="D305" s="43"/>
      <c r="E305" s="43"/>
      <c r="F305" s="143"/>
      <c r="G305" s="43"/>
      <c r="H305" s="43"/>
      <c r="I305" s="43"/>
      <c r="J305" s="212"/>
      <c r="K305" s="212"/>
      <c r="L305" s="44" t="s">
        <v>653</v>
      </c>
      <c r="M305" s="44"/>
      <c r="N305" s="233">
        <f>N304+IF(AND(L305="Pago",OR(E305='PC Receitas'!$P$4,E305='PC Receitas'!$P$5,E305='PC Receitas'!$P$6)),K305,IF(AND(L305="Pago",OR(E305='PC Receitas'!$P$7,E305='PC Receitas'!$P$8,E305='PC Receitas'!$P$9,E305='PC Receitas'!$P$10,E305='PC Receitas'!$P$11,E305='PC Receitas'!$P$12,E305='PC Receitas'!$P$13,E305='PC Receitas'!$P$14)),-K305,0))</f>
        <v>-49210.899999999972</v>
      </c>
      <c r="O305" s="225"/>
      <c r="P305" s="225"/>
      <c r="Q305" s="225"/>
      <c r="R305" s="225"/>
      <c r="S305" s="235" t="e">
        <f t="shared" si="16"/>
        <v>#N/A</v>
      </c>
      <c r="T305" s="229" t="e">
        <f t="shared" si="17"/>
        <v>#N/A</v>
      </c>
      <c r="U305" s="229" t="e">
        <f t="shared" si="18"/>
        <v>#N/A</v>
      </c>
      <c r="V305" s="229" t="e">
        <f t="shared" si="19"/>
        <v>#N/A</v>
      </c>
      <c r="W305" s="113" t="e">
        <f>VLOOKUP(E305,'PC Receitas'!$P$4:$Q$14,2,FALSE)</f>
        <v>#N/A</v>
      </c>
      <c r="X305" s="230"/>
      <c r="Y305" s="225"/>
    </row>
    <row r="306" spans="1:25" ht="19.5" customHeight="1" thickTop="1" thickBot="1" x14ac:dyDescent="0.3">
      <c r="A306" s="247"/>
      <c r="B306" s="225"/>
      <c r="C306" s="43"/>
      <c r="D306" s="43"/>
      <c r="E306" s="43"/>
      <c r="F306" s="143"/>
      <c r="G306" s="43"/>
      <c r="H306" s="43"/>
      <c r="I306" s="43"/>
      <c r="J306" s="212"/>
      <c r="K306" s="212"/>
      <c r="L306" s="44" t="s">
        <v>653</v>
      </c>
      <c r="M306" s="44"/>
      <c r="N306" s="233">
        <f>N305+IF(AND(L306="Pago",OR(E306='PC Receitas'!$P$4,E306='PC Receitas'!$P$5,E306='PC Receitas'!$P$6)),K306,IF(AND(L306="Pago",OR(E306='PC Receitas'!$P$7,E306='PC Receitas'!$P$8,E306='PC Receitas'!$P$9,E306='PC Receitas'!$P$10,E306='PC Receitas'!$P$11,E306='PC Receitas'!$P$12,E306='PC Receitas'!$P$13,E306='PC Receitas'!$P$14)),-K306,0))</f>
        <v>-49210.899999999972</v>
      </c>
      <c r="O306" s="225"/>
      <c r="P306" s="225"/>
      <c r="Q306" s="225"/>
      <c r="R306" s="225"/>
      <c r="S306" s="235" t="e">
        <f t="shared" si="16"/>
        <v>#N/A</v>
      </c>
      <c r="T306" s="229" t="e">
        <f t="shared" si="17"/>
        <v>#N/A</v>
      </c>
      <c r="U306" s="229" t="e">
        <f t="shared" si="18"/>
        <v>#N/A</v>
      </c>
      <c r="V306" s="229" t="e">
        <f t="shared" si="19"/>
        <v>#N/A</v>
      </c>
      <c r="W306" s="113" t="e">
        <f>VLOOKUP(E306,'PC Receitas'!$P$4:$Q$14,2,FALSE)</f>
        <v>#N/A</v>
      </c>
      <c r="X306" s="230"/>
      <c r="Y306" s="225"/>
    </row>
    <row r="307" spans="1:25" ht="19.5" customHeight="1" thickTop="1" thickBot="1" x14ac:dyDescent="0.3">
      <c r="A307" s="247"/>
      <c r="B307" s="225"/>
      <c r="C307" s="43"/>
      <c r="D307" s="43"/>
      <c r="E307" s="43"/>
      <c r="F307" s="143"/>
      <c r="G307" s="43"/>
      <c r="H307" s="43"/>
      <c r="I307" s="43"/>
      <c r="J307" s="212"/>
      <c r="K307" s="212"/>
      <c r="L307" s="44" t="s">
        <v>653</v>
      </c>
      <c r="M307" s="44"/>
      <c r="N307" s="233">
        <f>N306+IF(AND(L307="Pago",OR(E307='PC Receitas'!$P$4,E307='PC Receitas'!$P$5,E307='PC Receitas'!$P$6)),K307,IF(AND(L307="Pago",OR(E307='PC Receitas'!$P$7,E307='PC Receitas'!$P$8,E307='PC Receitas'!$P$9,E307='PC Receitas'!$P$10,E307='PC Receitas'!$P$11,E307='PC Receitas'!$P$12,E307='PC Receitas'!$P$13,E307='PC Receitas'!$P$14)),-K307,0))</f>
        <v>-49210.899999999972</v>
      </c>
      <c r="O307" s="225"/>
      <c r="P307" s="225"/>
      <c r="Q307" s="225"/>
      <c r="R307" s="225"/>
      <c r="S307" s="235" t="e">
        <f t="shared" si="16"/>
        <v>#N/A</v>
      </c>
      <c r="T307" s="229" t="e">
        <f t="shared" si="17"/>
        <v>#N/A</v>
      </c>
      <c r="U307" s="229" t="e">
        <f t="shared" si="18"/>
        <v>#N/A</v>
      </c>
      <c r="V307" s="229" t="e">
        <f t="shared" si="19"/>
        <v>#N/A</v>
      </c>
      <c r="W307" s="113" t="e">
        <f>VLOOKUP(E307,'PC Receitas'!$P$4:$Q$14,2,FALSE)</f>
        <v>#N/A</v>
      </c>
      <c r="X307" s="230"/>
      <c r="Y307" s="225"/>
    </row>
    <row r="308" spans="1:25" ht="19.5" customHeight="1" thickTop="1" thickBot="1" x14ac:dyDescent="0.3">
      <c r="A308" s="247"/>
      <c r="B308" s="225"/>
      <c r="C308" s="43"/>
      <c r="D308" s="43"/>
      <c r="E308" s="43"/>
      <c r="F308" s="143"/>
      <c r="G308" s="43"/>
      <c r="H308" s="43"/>
      <c r="I308" s="43"/>
      <c r="J308" s="212"/>
      <c r="K308" s="212"/>
      <c r="L308" s="44" t="s">
        <v>653</v>
      </c>
      <c r="M308" s="44"/>
      <c r="N308" s="233">
        <f>N307+IF(AND(L308="Pago",OR(E308='PC Receitas'!$P$4,E308='PC Receitas'!$P$5,E308='PC Receitas'!$P$6)),K308,IF(AND(L308="Pago",OR(E308='PC Receitas'!$P$7,E308='PC Receitas'!$P$8,E308='PC Receitas'!$P$9,E308='PC Receitas'!$P$10,E308='PC Receitas'!$P$11,E308='PC Receitas'!$P$12,E308='PC Receitas'!$P$13,E308='PC Receitas'!$P$14)),-K308,0))</f>
        <v>-49210.899999999972</v>
      </c>
      <c r="O308" s="225"/>
      <c r="P308" s="225"/>
      <c r="Q308" s="225"/>
      <c r="R308" s="225"/>
      <c r="S308" s="235" t="e">
        <f t="shared" si="16"/>
        <v>#N/A</v>
      </c>
      <c r="T308" s="229" t="e">
        <f t="shared" si="17"/>
        <v>#N/A</v>
      </c>
      <c r="U308" s="229" t="e">
        <f t="shared" si="18"/>
        <v>#N/A</v>
      </c>
      <c r="V308" s="229" t="e">
        <f t="shared" si="19"/>
        <v>#N/A</v>
      </c>
      <c r="W308" s="113" t="e">
        <f>VLOOKUP(E308,'PC Receitas'!$P$4:$Q$14,2,FALSE)</f>
        <v>#N/A</v>
      </c>
      <c r="X308" s="230"/>
      <c r="Y308" s="225"/>
    </row>
    <row r="309" spans="1:25" ht="19.5" customHeight="1" thickTop="1" thickBot="1" x14ac:dyDescent="0.3">
      <c r="A309" s="247"/>
      <c r="B309" s="225"/>
      <c r="C309" s="43"/>
      <c r="D309" s="43"/>
      <c r="E309" s="43"/>
      <c r="F309" s="143"/>
      <c r="G309" s="43"/>
      <c r="H309" s="43"/>
      <c r="I309" s="43"/>
      <c r="J309" s="212"/>
      <c r="K309" s="212"/>
      <c r="L309" s="44" t="s">
        <v>653</v>
      </c>
      <c r="M309" s="44"/>
      <c r="N309" s="233">
        <f>N308+IF(AND(L309="Pago",OR(E309='PC Receitas'!$P$4,E309='PC Receitas'!$P$5,E309='PC Receitas'!$P$6)),K309,IF(AND(L309="Pago",OR(E309='PC Receitas'!$P$7,E309='PC Receitas'!$P$8,E309='PC Receitas'!$P$9,E309='PC Receitas'!$P$10,E309='PC Receitas'!$P$11,E309='PC Receitas'!$P$12,E309='PC Receitas'!$P$13,E309='PC Receitas'!$P$14)),-K309,0))</f>
        <v>-49210.899999999972</v>
      </c>
      <c r="O309" s="225"/>
      <c r="P309" s="225"/>
      <c r="Q309" s="225"/>
      <c r="R309" s="225"/>
      <c r="S309" s="235" t="e">
        <f t="shared" si="16"/>
        <v>#N/A</v>
      </c>
      <c r="T309" s="229" t="e">
        <f t="shared" si="17"/>
        <v>#N/A</v>
      </c>
      <c r="U309" s="229" t="e">
        <f t="shared" si="18"/>
        <v>#N/A</v>
      </c>
      <c r="V309" s="229" t="e">
        <f t="shared" si="19"/>
        <v>#N/A</v>
      </c>
      <c r="W309" s="113" t="e">
        <f>VLOOKUP(E309,'PC Receitas'!$P$4:$Q$14,2,FALSE)</f>
        <v>#N/A</v>
      </c>
      <c r="X309" s="230"/>
      <c r="Y309" s="225"/>
    </row>
    <row r="310" spans="1:25" ht="19.5" customHeight="1" thickTop="1" thickBot="1" x14ac:dyDescent="0.3">
      <c r="A310" s="247"/>
      <c r="B310" s="225"/>
      <c r="C310" s="43"/>
      <c r="D310" s="43"/>
      <c r="E310" s="43"/>
      <c r="F310" s="143"/>
      <c r="G310" s="43"/>
      <c r="H310" s="43"/>
      <c r="I310" s="43"/>
      <c r="J310" s="212"/>
      <c r="K310" s="212"/>
      <c r="L310" s="44" t="s">
        <v>653</v>
      </c>
      <c r="M310" s="44"/>
      <c r="N310" s="233">
        <f>N309+IF(AND(L310="Pago",OR(E310='PC Receitas'!$P$4,E310='PC Receitas'!$P$5,E310='PC Receitas'!$P$6)),K310,IF(AND(L310="Pago",OR(E310='PC Receitas'!$P$7,E310='PC Receitas'!$P$8,E310='PC Receitas'!$P$9,E310='PC Receitas'!$P$10,E310='PC Receitas'!$P$11,E310='PC Receitas'!$P$12,E310='PC Receitas'!$P$13,E310='PC Receitas'!$P$14)),-K310,0))</f>
        <v>-49210.899999999972</v>
      </c>
      <c r="O310" s="225"/>
      <c r="P310" s="225"/>
      <c r="Q310" s="225"/>
      <c r="R310" s="225"/>
      <c r="S310" s="235" t="e">
        <f t="shared" si="16"/>
        <v>#N/A</v>
      </c>
      <c r="T310" s="229" t="e">
        <f t="shared" si="17"/>
        <v>#N/A</v>
      </c>
      <c r="U310" s="229" t="e">
        <f t="shared" si="18"/>
        <v>#N/A</v>
      </c>
      <c r="V310" s="229" t="e">
        <f t="shared" si="19"/>
        <v>#N/A</v>
      </c>
      <c r="W310" s="113" t="e">
        <f>VLOOKUP(E310,'PC Receitas'!$P$4:$Q$14,2,FALSE)</f>
        <v>#N/A</v>
      </c>
      <c r="X310" s="230"/>
      <c r="Y310" s="225"/>
    </row>
    <row r="311" spans="1:25" ht="19.5" customHeight="1" thickTop="1" thickBot="1" x14ac:dyDescent="0.3">
      <c r="A311" s="247"/>
      <c r="B311" s="225"/>
      <c r="C311" s="43"/>
      <c r="D311" s="43"/>
      <c r="E311" s="43"/>
      <c r="F311" s="143"/>
      <c r="G311" s="43"/>
      <c r="H311" s="43"/>
      <c r="I311" s="43"/>
      <c r="J311" s="212"/>
      <c r="K311" s="212"/>
      <c r="L311" s="44" t="s">
        <v>653</v>
      </c>
      <c r="M311" s="44"/>
      <c r="N311" s="233">
        <f>N310+IF(AND(L311="Pago",OR(E311='PC Receitas'!$P$4,E311='PC Receitas'!$P$5,E311='PC Receitas'!$P$6)),K311,IF(AND(L311="Pago",OR(E311='PC Receitas'!$P$7,E311='PC Receitas'!$P$8,E311='PC Receitas'!$P$9,E311='PC Receitas'!$P$10,E311='PC Receitas'!$P$11,E311='PC Receitas'!$P$12,E311='PC Receitas'!$P$13,E311='PC Receitas'!$P$14)),-K311,0))</f>
        <v>-49210.899999999972</v>
      </c>
      <c r="O311" s="225"/>
      <c r="P311" s="225"/>
      <c r="Q311" s="225"/>
      <c r="R311" s="225"/>
      <c r="S311" s="235" t="e">
        <f t="shared" si="16"/>
        <v>#N/A</v>
      </c>
      <c r="T311" s="229" t="e">
        <f t="shared" si="17"/>
        <v>#N/A</v>
      </c>
      <c r="U311" s="229" t="e">
        <f t="shared" si="18"/>
        <v>#N/A</v>
      </c>
      <c r="V311" s="229" t="e">
        <f t="shared" si="19"/>
        <v>#N/A</v>
      </c>
      <c r="W311" s="113" t="e">
        <f>VLOOKUP(E311,'PC Receitas'!$P$4:$Q$14,2,FALSE)</f>
        <v>#N/A</v>
      </c>
      <c r="X311" s="230"/>
      <c r="Y311" s="225"/>
    </row>
    <row r="312" spans="1:25" ht="19.5" customHeight="1" thickTop="1" thickBot="1" x14ac:dyDescent="0.3">
      <c r="A312" s="247"/>
      <c r="B312" s="225"/>
      <c r="C312" s="43"/>
      <c r="D312" s="43"/>
      <c r="E312" s="43"/>
      <c r="F312" s="143"/>
      <c r="G312" s="43"/>
      <c r="H312" s="43"/>
      <c r="I312" s="43"/>
      <c r="J312" s="212"/>
      <c r="K312" s="212"/>
      <c r="L312" s="44" t="s">
        <v>653</v>
      </c>
      <c r="M312" s="44"/>
      <c r="N312" s="233">
        <f>N311+IF(AND(L312="Pago",OR(E312='PC Receitas'!$P$4,E312='PC Receitas'!$P$5,E312='PC Receitas'!$P$6)),K312,IF(AND(L312="Pago",OR(E312='PC Receitas'!$P$7,E312='PC Receitas'!$P$8,E312='PC Receitas'!$P$9,E312='PC Receitas'!$P$10,E312='PC Receitas'!$P$11,E312='PC Receitas'!$P$12,E312='PC Receitas'!$P$13,E312='PC Receitas'!$P$14)),-K312,0))</f>
        <v>-49210.899999999972</v>
      </c>
      <c r="O312" s="225"/>
      <c r="P312" s="225"/>
      <c r="Q312" s="225"/>
      <c r="R312" s="225"/>
      <c r="S312" s="235" t="e">
        <f t="shared" si="16"/>
        <v>#N/A</v>
      </c>
      <c r="T312" s="229" t="e">
        <f t="shared" si="17"/>
        <v>#N/A</v>
      </c>
      <c r="U312" s="229" t="e">
        <f t="shared" si="18"/>
        <v>#N/A</v>
      </c>
      <c r="V312" s="229" t="e">
        <f t="shared" si="19"/>
        <v>#N/A</v>
      </c>
      <c r="W312" s="113" t="e">
        <f>VLOOKUP(E312,'PC Receitas'!$P$4:$Q$14,2,FALSE)</f>
        <v>#N/A</v>
      </c>
      <c r="X312" s="230"/>
      <c r="Y312" s="225"/>
    </row>
    <row r="313" spans="1:25" ht="19.5" customHeight="1" thickTop="1" thickBot="1" x14ac:dyDescent="0.3">
      <c r="A313" s="247"/>
      <c r="B313" s="225"/>
      <c r="C313" s="43"/>
      <c r="D313" s="43"/>
      <c r="E313" s="43"/>
      <c r="F313" s="143"/>
      <c r="G313" s="43"/>
      <c r="H313" s="43"/>
      <c r="I313" s="43"/>
      <c r="J313" s="212"/>
      <c r="K313" s="212"/>
      <c r="L313" s="44" t="s">
        <v>653</v>
      </c>
      <c r="M313" s="44"/>
      <c r="N313" s="233">
        <f>N312+IF(AND(L313="Pago",OR(E313='PC Receitas'!$P$4,E313='PC Receitas'!$P$5,E313='PC Receitas'!$P$6)),K313,IF(AND(L313="Pago",OR(E313='PC Receitas'!$P$7,E313='PC Receitas'!$P$8,E313='PC Receitas'!$P$9,E313='PC Receitas'!$P$10,E313='PC Receitas'!$P$11,E313='PC Receitas'!$P$12,E313='PC Receitas'!$P$13,E313='PC Receitas'!$P$14)),-K313,0))</f>
        <v>-49210.899999999972</v>
      </c>
      <c r="O313" s="225"/>
      <c r="P313" s="225"/>
      <c r="Q313" s="225"/>
      <c r="R313" s="225"/>
      <c r="S313" s="235" t="e">
        <f t="shared" si="16"/>
        <v>#N/A</v>
      </c>
      <c r="T313" s="229" t="e">
        <f t="shared" si="17"/>
        <v>#N/A</v>
      </c>
      <c r="U313" s="229" t="e">
        <f t="shared" si="18"/>
        <v>#N/A</v>
      </c>
      <c r="V313" s="229" t="e">
        <f t="shared" si="19"/>
        <v>#N/A</v>
      </c>
      <c r="W313" s="113" t="e">
        <f>VLOOKUP(E313,'PC Receitas'!$P$4:$Q$14,2,FALSE)</f>
        <v>#N/A</v>
      </c>
      <c r="X313" s="230"/>
      <c r="Y313" s="225"/>
    </row>
    <row r="314" spans="1:25" ht="19.5" customHeight="1" thickTop="1" thickBot="1" x14ac:dyDescent="0.3">
      <c r="A314" s="247"/>
      <c r="B314" s="225"/>
      <c r="C314" s="43"/>
      <c r="D314" s="43"/>
      <c r="E314" s="43"/>
      <c r="F314" s="143"/>
      <c r="G314" s="43"/>
      <c r="H314" s="43"/>
      <c r="I314" s="43"/>
      <c r="J314" s="212"/>
      <c r="K314" s="212"/>
      <c r="L314" s="44" t="s">
        <v>653</v>
      </c>
      <c r="M314" s="44"/>
      <c r="N314" s="233">
        <f>N313+IF(AND(L314="Pago",OR(E314='PC Receitas'!$P$4,E314='PC Receitas'!$P$5,E314='PC Receitas'!$P$6)),K314,IF(AND(L314="Pago",OR(E314='PC Receitas'!$P$7,E314='PC Receitas'!$P$8,E314='PC Receitas'!$P$9,E314='PC Receitas'!$P$10,E314='PC Receitas'!$P$11,E314='PC Receitas'!$P$12,E314='PC Receitas'!$P$13,E314='PC Receitas'!$P$14)),-K314,0))</f>
        <v>-49210.899999999972</v>
      </c>
      <c r="O314" s="225"/>
      <c r="P314" s="225"/>
      <c r="Q314" s="225"/>
      <c r="R314" s="225"/>
      <c r="S314" s="235" t="e">
        <f t="shared" si="16"/>
        <v>#N/A</v>
      </c>
      <c r="T314" s="229" t="e">
        <f t="shared" si="17"/>
        <v>#N/A</v>
      </c>
      <c r="U314" s="229" t="e">
        <f t="shared" si="18"/>
        <v>#N/A</v>
      </c>
      <c r="V314" s="229" t="e">
        <f t="shared" si="19"/>
        <v>#N/A</v>
      </c>
      <c r="W314" s="113" t="e">
        <f>VLOOKUP(E314,'PC Receitas'!$P$4:$Q$14,2,FALSE)</f>
        <v>#N/A</v>
      </c>
      <c r="X314" s="230"/>
      <c r="Y314" s="225"/>
    </row>
    <row r="315" spans="1:25" ht="19.5" customHeight="1" thickTop="1" thickBot="1" x14ac:dyDescent="0.3">
      <c r="A315" s="247"/>
      <c r="B315" s="225"/>
      <c r="C315" s="43"/>
      <c r="D315" s="43"/>
      <c r="E315" s="43"/>
      <c r="F315" s="143"/>
      <c r="G315" s="43"/>
      <c r="H315" s="43"/>
      <c r="I315" s="43"/>
      <c r="J315" s="212"/>
      <c r="K315" s="212"/>
      <c r="L315" s="44" t="s">
        <v>653</v>
      </c>
      <c r="M315" s="44"/>
      <c r="N315" s="233">
        <f>N314+IF(AND(L315="Pago",OR(E315='PC Receitas'!$P$4,E315='PC Receitas'!$P$5,E315='PC Receitas'!$P$6)),K315,IF(AND(L315="Pago",OR(E315='PC Receitas'!$P$7,E315='PC Receitas'!$P$8,E315='PC Receitas'!$P$9,E315='PC Receitas'!$P$10,E315='PC Receitas'!$P$11,E315='PC Receitas'!$P$12,E315='PC Receitas'!$P$13,E315='PC Receitas'!$P$14)),-K315,0))</f>
        <v>-49210.899999999972</v>
      </c>
      <c r="O315" s="225"/>
      <c r="P315" s="225"/>
      <c r="Q315" s="225"/>
      <c r="R315" s="225"/>
      <c r="S315" s="235" t="e">
        <f t="shared" si="16"/>
        <v>#N/A</v>
      </c>
      <c r="T315" s="229" t="e">
        <f t="shared" si="17"/>
        <v>#N/A</v>
      </c>
      <c r="U315" s="229" t="e">
        <f t="shared" si="18"/>
        <v>#N/A</v>
      </c>
      <c r="V315" s="229" t="e">
        <f t="shared" si="19"/>
        <v>#N/A</v>
      </c>
      <c r="W315" s="113" t="e">
        <f>VLOOKUP(E315,'PC Receitas'!$P$4:$Q$14,2,FALSE)</f>
        <v>#N/A</v>
      </c>
      <c r="X315" s="230"/>
      <c r="Y315" s="225"/>
    </row>
    <row r="316" spans="1:25" ht="19.5" customHeight="1" thickTop="1" thickBot="1" x14ac:dyDescent="0.3">
      <c r="A316" s="247"/>
      <c r="B316" s="225"/>
      <c r="C316" s="43"/>
      <c r="D316" s="43"/>
      <c r="E316" s="43"/>
      <c r="F316" s="143"/>
      <c r="G316" s="43"/>
      <c r="H316" s="43"/>
      <c r="I316" s="43"/>
      <c r="J316" s="212"/>
      <c r="K316" s="212"/>
      <c r="L316" s="44" t="s">
        <v>653</v>
      </c>
      <c r="M316" s="44"/>
      <c r="N316" s="233">
        <f>N315+IF(AND(L316="Pago",OR(E316='PC Receitas'!$P$4,E316='PC Receitas'!$P$5,E316='PC Receitas'!$P$6)),K316,IF(AND(L316="Pago",OR(E316='PC Receitas'!$P$7,E316='PC Receitas'!$P$8,E316='PC Receitas'!$P$9,E316='PC Receitas'!$P$10,E316='PC Receitas'!$P$11,E316='PC Receitas'!$P$12,E316='PC Receitas'!$P$13,E316='PC Receitas'!$P$14)),-K316,0))</f>
        <v>-49210.899999999972</v>
      </c>
      <c r="O316" s="225"/>
      <c r="P316" s="225"/>
      <c r="Q316" s="225"/>
      <c r="R316" s="225"/>
      <c r="S316" s="235" t="e">
        <f t="shared" si="16"/>
        <v>#N/A</v>
      </c>
      <c r="T316" s="229" t="e">
        <f t="shared" si="17"/>
        <v>#N/A</v>
      </c>
      <c r="U316" s="229" t="e">
        <f t="shared" si="18"/>
        <v>#N/A</v>
      </c>
      <c r="V316" s="229" t="e">
        <f t="shared" si="19"/>
        <v>#N/A</v>
      </c>
      <c r="W316" s="113" t="e">
        <f>VLOOKUP(E316,'PC Receitas'!$P$4:$Q$14,2,FALSE)</f>
        <v>#N/A</v>
      </c>
      <c r="X316" s="230"/>
      <c r="Y316" s="225"/>
    </row>
    <row r="317" spans="1:25" ht="19.5" customHeight="1" thickTop="1" thickBot="1" x14ac:dyDescent="0.3">
      <c r="A317" s="247"/>
      <c r="B317" s="225"/>
      <c r="C317" s="43"/>
      <c r="D317" s="43"/>
      <c r="E317" s="43"/>
      <c r="F317" s="143"/>
      <c r="G317" s="43"/>
      <c r="H317" s="43"/>
      <c r="I317" s="43"/>
      <c r="J317" s="212"/>
      <c r="K317" s="212"/>
      <c r="L317" s="44" t="s">
        <v>653</v>
      </c>
      <c r="M317" s="44"/>
      <c r="N317" s="233">
        <f>N316+IF(AND(L317="Pago",OR(E317='PC Receitas'!$P$4,E317='PC Receitas'!$P$5,E317='PC Receitas'!$P$6)),K317,IF(AND(L317="Pago",OR(E317='PC Receitas'!$P$7,E317='PC Receitas'!$P$8,E317='PC Receitas'!$P$9,E317='PC Receitas'!$P$10,E317='PC Receitas'!$P$11,E317='PC Receitas'!$P$12,E317='PC Receitas'!$P$13,E317='PC Receitas'!$P$14)),-K317,0))</f>
        <v>-49210.899999999972</v>
      </c>
      <c r="O317" s="225"/>
      <c r="P317" s="225"/>
      <c r="Q317" s="225"/>
      <c r="R317" s="225"/>
      <c r="S317" s="235" t="e">
        <f t="shared" si="16"/>
        <v>#N/A</v>
      </c>
      <c r="T317" s="229" t="e">
        <f t="shared" si="17"/>
        <v>#N/A</v>
      </c>
      <c r="U317" s="229" t="e">
        <f t="shared" si="18"/>
        <v>#N/A</v>
      </c>
      <c r="V317" s="229" t="e">
        <f t="shared" si="19"/>
        <v>#N/A</v>
      </c>
      <c r="W317" s="113" t="e">
        <f>VLOOKUP(E317,'PC Receitas'!$P$4:$Q$14,2,FALSE)</f>
        <v>#N/A</v>
      </c>
      <c r="X317" s="230"/>
      <c r="Y317" s="225"/>
    </row>
    <row r="318" spans="1:25" ht="19.5" customHeight="1" thickTop="1" thickBot="1" x14ac:dyDescent="0.3">
      <c r="A318" s="247"/>
      <c r="B318" s="225"/>
      <c r="C318" s="43"/>
      <c r="D318" s="43"/>
      <c r="E318" s="43"/>
      <c r="F318" s="143"/>
      <c r="G318" s="43"/>
      <c r="H318" s="43"/>
      <c r="I318" s="43"/>
      <c r="J318" s="212"/>
      <c r="K318" s="212"/>
      <c r="L318" s="44" t="s">
        <v>653</v>
      </c>
      <c r="M318" s="44"/>
      <c r="N318" s="233">
        <f>N317+IF(AND(L318="Pago",OR(E318='PC Receitas'!$P$4,E318='PC Receitas'!$P$5,E318='PC Receitas'!$P$6)),K318,IF(AND(L318="Pago",OR(E318='PC Receitas'!$P$7,E318='PC Receitas'!$P$8,E318='PC Receitas'!$P$9,E318='PC Receitas'!$P$10,E318='PC Receitas'!$P$11,E318='PC Receitas'!$P$12,E318='PC Receitas'!$P$13,E318='PC Receitas'!$P$14)),-K318,0))</f>
        <v>-49210.899999999972</v>
      </c>
      <c r="O318" s="225"/>
      <c r="P318" s="225"/>
      <c r="Q318" s="225"/>
      <c r="R318" s="225"/>
      <c r="S318" s="235" t="e">
        <f t="shared" si="16"/>
        <v>#N/A</v>
      </c>
      <c r="T318" s="229" t="e">
        <f t="shared" si="17"/>
        <v>#N/A</v>
      </c>
      <c r="U318" s="229" t="e">
        <f t="shared" si="18"/>
        <v>#N/A</v>
      </c>
      <c r="V318" s="229" t="e">
        <f t="shared" si="19"/>
        <v>#N/A</v>
      </c>
      <c r="W318" s="113" t="e">
        <f>VLOOKUP(E318,'PC Receitas'!$P$4:$Q$14,2,FALSE)</f>
        <v>#N/A</v>
      </c>
      <c r="X318" s="230"/>
      <c r="Y318" s="225"/>
    </row>
    <row r="319" spans="1:25" ht="19.5" customHeight="1" thickTop="1" thickBot="1" x14ac:dyDescent="0.3">
      <c r="A319" s="247"/>
      <c r="B319" s="225"/>
      <c r="C319" s="43"/>
      <c r="D319" s="43"/>
      <c r="E319" s="43"/>
      <c r="F319" s="143"/>
      <c r="G319" s="43"/>
      <c r="H319" s="43"/>
      <c r="I319" s="43"/>
      <c r="J319" s="212"/>
      <c r="K319" s="212"/>
      <c r="L319" s="44" t="s">
        <v>653</v>
      </c>
      <c r="M319" s="44"/>
      <c r="N319" s="233">
        <f>N318+IF(AND(L319="Pago",OR(E319='PC Receitas'!$P$4,E319='PC Receitas'!$P$5,E319='PC Receitas'!$P$6)),K319,IF(AND(L319="Pago",OR(E319='PC Receitas'!$P$7,E319='PC Receitas'!$P$8,E319='PC Receitas'!$P$9,E319='PC Receitas'!$P$10,E319='PC Receitas'!$P$11,E319='PC Receitas'!$P$12,E319='PC Receitas'!$P$13,E319='PC Receitas'!$P$14)),-K319,0))</f>
        <v>-49210.899999999972</v>
      </c>
      <c r="O319" s="225"/>
      <c r="P319" s="225"/>
      <c r="Q319" s="225"/>
      <c r="R319" s="225"/>
      <c r="S319" s="235" t="e">
        <f t="shared" si="16"/>
        <v>#N/A</v>
      </c>
      <c r="T319" s="229" t="e">
        <f t="shared" si="17"/>
        <v>#N/A</v>
      </c>
      <c r="U319" s="229" t="e">
        <f t="shared" si="18"/>
        <v>#N/A</v>
      </c>
      <c r="V319" s="229" t="e">
        <f t="shared" si="19"/>
        <v>#N/A</v>
      </c>
      <c r="W319" s="113" t="e">
        <f>VLOOKUP(E319,'PC Receitas'!$P$4:$Q$14,2,FALSE)</f>
        <v>#N/A</v>
      </c>
      <c r="X319" s="230"/>
      <c r="Y319" s="225"/>
    </row>
    <row r="320" spans="1:25" ht="19.5" customHeight="1" thickTop="1" thickBot="1" x14ac:dyDescent="0.3">
      <c r="A320" s="247"/>
      <c r="B320" s="225"/>
      <c r="C320" s="43"/>
      <c r="D320" s="43"/>
      <c r="E320" s="43"/>
      <c r="F320" s="143"/>
      <c r="G320" s="43"/>
      <c r="H320" s="43"/>
      <c r="I320" s="43"/>
      <c r="J320" s="212"/>
      <c r="K320" s="212"/>
      <c r="L320" s="44" t="s">
        <v>653</v>
      </c>
      <c r="M320" s="44"/>
      <c r="N320" s="233">
        <f>N319+IF(AND(L320="Pago",OR(E320='PC Receitas'!$P$4,E320='PC Receitas'!$P$5,E320='PC Receitas'!$P$6)),K320,IF(AND(L320="Pago",OR(E320='PC Receitas'!$P$7,E320='PC Receitas'!$P$8,E320='PC Receitas'!$P$9,E320='PC Receitas'!$P$10,E320='PC Receitas'!$P$11,E320='PC Receitas'!$P$12,E320='PC Receitas'!$P$13,E320='PC Receitas'!$P$14)),-K320,0))</f>
        <v>-49210.899999999972</v>
      </c>
      <c r="O320" s="225"/>
      <c r="P320" s="225"/>
      <c r="Q320" s="225"/>
      <c r="R320" s="225"/>
      <c r="S320" s="235" t="e">
        <f t="shared" si="16"/>
        <v>#N/A</v>
      </c>
      <c r="T320" s="229" t="e">
        <f t="shared" si="17"/>
        <v>#N/A</v>
      </c>
      <c r="U320" s="229" t="e">
        <f t="shared" si="18"/>
        <v>#N/A</v>
      </c>
      <c r="V320" s="229" t="e">
        <f t="shared" si="19"/>
        <v>#N/A</v>
      </c>
      <c r="W320" s="113" t="e">
        <f>VLOOKUP(E320,'PC Receitas'!$P$4:$Q$14,2,FALSE)</f>
        <v>#N/A</v>
      </c>
      <c r="X320" s="230"/>
      <c r="Y320" s="225"/>
    </row>
    <row r="321" spans="1:25" ht="19.5" customHeight="1" thickTop="1" thickBot="1" x14ac:dyDescent="0.3">
      <c r="A321" s="247"/>
      <c r="B321" s="225"/>
      <c r="C321" s="43"/>
      <c r="D321" s="43"/>
      <c r="E321" s="43"/>
      <c r="F321" s="143"/>
      <c r="G321" s="43"/>
      <c r="H321" s="43"/>
      <c r="I321" s="43"/>
      <c r="J321" s="212"/>
      <c r="K321" s="212"/>
      <c r="L321" s="44" t="s">
        <v>653</v>
      </c>
      <c r="M321" s="44"/>
      <c r="N321" s="233">
        <f>N320+IF(AND(L321="Pago",OR(E321='PC Receitas'!$P$4,E321='PC Receitas'!$P$5,E321='PC Receitas'!$P$6)),K321,IF(AND(L321="Pago",OR(E321='PC Receitas'!$P$7,E321='PC Receitas'!$P$8,E321='PC Receitas'!$P$9,E321='PC Receitas'!$P$10,E321='PC Receitas'!$P$11,E321='PC Receitas'!$P$12,E321='PC Receitas'!$P$13,E321='PC Receitas'!$P$14)),-K321,0))</f>
        <v>-49210.899999999972</v>
      </c>
      <c r="O321" s="225"/>
      <c r="P321" s="225"/>
      <c r="Q321" s="225"/>
      <c r="R321" s="225"/>
      <c r="S321" s="235" t="e">
        <f t="shared" si="16"/>
        <v>#N/A</v>
      </c>
      <c r="T321" s="229" t="e">
        <f t="shared" si="17"/>
        <v>#N/A</v>
      </c>
      <c r="U321" s="229" t="e">
        <f t="shared" si="18"/>
        <v>#N/A</v>
      </c>
      <c r="V321" s="229" t="e">
        <f t="shared" si="19"/>
        <v>#N/A</v>
      </c>
      <c r="W321" s="113" t="e">
        <f>VLOOKUP(E321,'PC Receitas'!$P$4:$Q$14,2,FALSE)</f>
        <v>#N/A</v>
      </c>
      <c r="X321" s="230"/>
      <c r="Y321" s="225"/>
    </row>
    <row r="322" spans="1:25" ht="19.5" customHeight="1" thickTop="1" thickBot="1" x14ac:dyDescent="0.3">
      <c r="A322" s="247"/>
      <c r="B322" s="225"/>
      <c r="C322" s="43"/>
      <c r="D322" s="43"/>
      <c r="E322" s="43"/>
      <c r="F322" s="143"/>
      <c r="G322" s="43"/>
      <c r="H322" s="43"/>
      <c r="I322" s="43"/>
      <c r="J322" s="212"/>
      <c r="K322" s="212"/>
      <c r="L322" s="44" t="s">
        <v>653</v>
      </c>
      <c r="M322" s="44"/>
      <c r="N322" s="233">
        <f>N321+IF(AND(L322="Pago",OR(E322='PC Receitas'!$P$4,E322='PC Receitas'!$P$5,E322='PC Receitas'!$P$6)),K322,IF(AND(L322="Pago",OR(E322='PC Receitas'!$P$7,E322='PC Receitas'!$P$8,E322='PC Receitas'!$P$9,E322='PC Receitas'!$P$10,E322='PC Receitas'!$P$11,E322='PC Receitas'!$P$12,E322='PC Receitas'!$P$13,E322='PC Receitas'!$P$14)),-K322,0))</f>
        <v>-49210.899999999972</v>
      </c>
      <c r="O322" s="225"/>
      <c r="P322" s="225"/>
      <c r="Q322" s="225"/>
      <c r="R322" s="225"/>
      <c r="S322" s="235" t="e">
        <f t="shared" si="16"/>
        <v>#N/A</v>
      </c>
      <c r="T322" s="229" t="e">
        <f t="shared" si="17"/>
        <v>#N/A</v>
      </c>
      <c r="U322" s="229" t="e">
        <f t="shared" si="18"/>
        <v>#N/A</v>
      </c>
      <c r="V322" s="229" t="e">
        <f t="shared" si="19"/>
        <v>#N/A</v>
      </c>
      <c r="W322" s="113" t="e">
        <f>VLOOKUP(E322,'PC Receitas'!$P$4:$Q$14,2,FALSE)</f>
        <v>#N/A</v>
      </c>
      <c r="X322" s="230"/>
      <c r="Y322" s="225"/>
    </row>
    <row r="323" spans="1:25" ht="19.5" customHeight="1" thickTop="1" thickBot="1" x14ac:dyDescent="0.3">
      <c r="A323" s="247"/>
      <c r="B323" s="225"/>
      <c r="C323" s="43"/>
      <c r="D323" s="43"/>
      <c r="E323" s="43"/>
      <c r="F323" s="143"/>
      <c r="G323" s="43"/>
      <c r="H323" s="43"/>
      <c r="I323" s="43"/>
      <c r="J323" s="212"/>
      <c r="K323" s="212"/>
      <c r="L323" s="44" t="s">
        <v>653</v>
      </c>
      <c r="M323" s="44"/>
      <c r="N323" s="233">
        <f>N322+IF(AND(L323="Pago",OR(E323='PC Receitas'!$P$4,E323='PC Receitas'!$P$5,E323='PC Receitas'!$P$6)),K323,IF(AND(L323="Pago",OR(E323='PC Receitas'!$P$7,E323='PC Receitas'!$P$8,E323='PC Receitas'!$P$9,E323='PC Receitas'!$P$10,E323='PC Receitas'!$P$11,E323='PC Receitas'!$P$12,E323='PC Receitas'!$P$13,E323='PC Receitas'!$P$14)),-K323,0))</f>
        <v>-49210.899999999972</v>
      </c>
      <c r="O323" s="225"/>
      <c r="P323" s="225"/>
      <c r="Q323" s="225"/>
      <c r="R323" s="225"/>
      <c r="S323" s="235" t="e">
        <f t="shared" si="16"/>
        <v>#N/A</v>
      </c>
      <c r="T323" s="229" t="e">
        <f t="shared" si="17"/>
        <v>#N/A</v>
      </c>
      <c r="U323" s="229" t="e">
        <f t="shared" si="18"/>
        <v>#N/A</v>
      </c>
      <c r="V323" s="229" t="e">
        <f t="shared" si="19"/>
        <v>#N/A</v>
      </c>
      <c r="W323" s="113" t="e">
        <f>VLOOKUP(E323,'PC Receitas'!$P$4:$Q$14,2,FALSE)</f>
        <v>#N/A</v>
      </c>
      <c r="X323" s="230"/>
      <c r="Y323" s="225"/>
    </row>
    <row r="324" spans="1:25" ht="19.5" customHeight="1" thickTop="1" thickBot="1" x14ac:dyDescent="0.3">
      <c r="A324" s="247"/>
      <c r="B324" s="225"/>
      <c r="C324" s="43"/>
      <c r="D324" s="43"/>
      <c r="E324" s="43"/>
      <c r="F324" s="143"/>
      <c r="G324" s="43"/>
      <c r="H324" s="43"/>
      <c r="I324" s="43"/>
      <c r="J324" s="212"/>
      <c r="K324" s="212"/>
      <c r="L324" s="44" t="s">
        <v>653</v>
      </c>
      <c r="M324" s="44"/>
      <c r="N324" s="233">
        <f>N323+IF(AND(L324="Pago",OR(E324='PC Receitas'!$P$4,E324='PC Receitas'!$P$5,E324='PC Receitas'!$P$6)),K324,IF(AND(L324="Pago",OR(E324='PC Receitas'!$P$7,E324='PC Receitas'!$P$8,E324='PC Receitas'!$P$9,E324='PC Receitas'!$P$10,E324='PC Receitas'!$P$11,E324='PC Receitas'!$P$12,E324='PC Receitas'!$P$13,E324='PC Receitas'!$P$14)),-K324,0))</f>
        <v>-49210.899999999972</v>
      </c>
      <c r="O324" s="225"/>
      <c r="P324" s="225"/>
      <c r="Q324" s="225"/>
      <c r="R324" s="225"/>
      <c r="S324" s="235" t="e">
        <f t="shared" si="16"/>
        <v>#N/A</v>
      </c>
      <c r="T324" s="229" t="e">
        <f t="shared" si="17"/>
        <v>#N/A</v>
      </c>
      <c r="U324" s="229" t="e">
        <f t="shared" si="18"/>
        <v>#N/A</v>
      </c>
      <c r="V324" s="229" t="e">
        <f t="shared" si="19"/>
        <v>#N/A</v>
      </c>
      <c r="W324" s="113" t="e">
        <f>VLOOKUP(E324,'PC Receitas'!$P$4:$Q$14,2,FALSE)</f>
        <v>#N/A</v>
      </c>
      <c r="X324" s="230"/>
      <c r="Y324" s="225"/>
    </row>
    <row r="325" spans="1:25" ht="19.5" customHeight="1" thickTop="1" thickBot="1" x14ac:dyDescent="0.3">
      <c r="A325" s="247"/>
      <c r="B325" s="225"/>
      <c r="C325" s="43"/>
      <c r="D325" s="43"/>
      <c r="E325" s="43"/>
      <c r="F325" s="143"/>
      <c r="G325" s="43"/>
      <c r="H325" s="43"/>
      <c r="I325" s="43"/>
      <c r="J325" s="212"/>
      <c r="K325" s="212"/>
      <c r="L325" s="44" t="s">
        <v>653</v>
      </c>
      <c r="M325" s="44"/>
      <c r="N325" s="233">
        <f>N324+IF(AND(L325="Pago",OR(E325='PC Receitas'!$P$4,E325='PC Receitas'!$P$5,E325='PC Receitas'!$P$6)),K325,IF(AND(L325="Pago",OR(E325='PC Receitas'!$P$7,E325='PC Receitas'!$P$8,E325='PC Receitas'!$P$9,E325='PC Receitas'!$P$10,E325='PC Receitas'!$P$11,E325='PC Receitas'!$P$12,E325='PC Receitas'!$P$13,E325='PC Receitas'!$P$14)),-K325,0))</f>
        <v>-49210.899999999972</v>
      </c>
      <c r="O325" s="225"/>
      <c r="P325" s="225"/>
      <c r="Q325" s="225"/>
      <c r="R325" s="225"/>
      <c r="S325" s="235" t="e">
        <f t="shared" si="16"/>
        <v>#N/A</v>
      </c>
      <c r="T325" s="229" t="e">
        <f t="shared" si="17"/>
        <v>#N/A</v>
      </c>
      <c r="U325" s="229" t="e">
        <f t="shared" si="18"/>
        <v>#N/A</v>
      </c>
      <c r="V325" s="229" t="e">
        <f t="shared" si="19"/>
        <v>#N/A</v>
      </c>
      <c r="W325" s="113" t="e">
        <f>VLOOKUP(E325,'PC Receitas'!$P$4:$Q$14,2,FALSE)</f>
        <v>#N/A</v>
      </c>
      <c r="X325" s="230"/>
      <c r="Y325" s="225"/>
    </row>
    <row r="326" spans="1:25" ht="19.5" customHeight="1" thickTop="1" thickBot="1" x14ac:dyDescent="0.3">
      <c r="A326" s="247"/>
      <c r="B326" s="225"/>
      <c r="C326" s="43"/>
      <c r="D326" s="43"/>
      <c r="E326" s="43"/>
      <c r="F326" s="143"/>
      <c r="G326" s="43"/>
      <c r="H326" s="43"/>
      <c r="I326" s="43"/>
      <c r="J326" s="212"/>
      <c r="K326" s="212"/>
      <c r="L326" s="44" t="s">
        <v>653</v>
      </c>
      <c r="M326" s="44"/>
      <c r="N326" s="233">
        <f>N325+IF(AND(L326="Pago",OR(E326='PC Receitas'!$P$4,E326='PC Receitas'!$P$5,E326='PC Receitas'!$P$6)),K326,IF(AND(L326="Pago",OR(E326='PC Receitas'!$P$7,E326='PC Receitas'!$P$8,E326='PC Receitas'!$P$9,E326='PC Receitas'!$P$10,E326='PC Receitas'!$P$11,E326='PC Receitas'!$P$12,E326='PC Receitas'!$P$13,E326='PC Receitas'!$P$14)),-K326,0))</f>
        <v>-49210.899999999972</v>
      </c>
      <c r="O326" s="225"/>
      <c r="P326" s="225"/>
      <c r="Q326" s="225"/>
      <c r="R326" s="225"/>
      <c r="S326" s="235" t="e">
        <f t="shared" ref="S326:S389" si="20">IF(W326="Despesas_com_RH","Despesa",IF(W326="Despesas_Operacionais","Despesa",IF(W326="Despesas_com_Marketing","Despesa",IF(W326="Impostos","Despesa",IF(W326="Investimentos","Despesa","")))))</f>
        <v>#N/A</v>
      </c>
      <c r="T326" s="229" t="e">
        <f t="shared" ref="T326:T389" si="21">IF(W326="Despesas_com_Produtos","Despesa",IF(W326="Despesas_com_Serviços","Despesa",IF(W326="Despesas_Não_Operacionais","Despesa","")))</f>
        <v>#N/A</v>
      </c>
      <c r="U326" s="229" t="e">
        <f t="shared" ref="U326:U389" si="22">IF(W326="Receitas_com_Produtos","Receita",IF(W326="Receitas_com_Serviços","Receita",IF(W326="Receitas_Não_Operacionais","Receita","")))</f>
        <v>#N/A</v>
      </c>
      <c r="V326" s="229" t="e">
        <f t="shared" ref="V326:V389" si="23">IF(S326&lt;&gt;"",S326,IF(T326&lt;&gt;"",T326,IF(U326&lt;&gt;"",U326,"")))</f>
        <v>#N/A</v>
      </c>
      <c r="W326" s="113" t="e">
        <f>VLOOKUP(E326,'PC Receitas'!$P$4:$Q$14,2,FALSE)</f>
        <v>#N/A</v>
      </c>
      <c r="X326" s="230"/>
      <c r="Y326" s="225"/>
    </row>
    <row r="327" spans="1:25" ht="19.5" customHeight="1" thickTop="1" thickBot="1" x14ac:dyDescent="0.3">
      <c r="A327" s="247"/>
      <c r="B327" s="225"/>
      <c r="C327" s="43"/>
      <c r="D327" s="43"/>
      <c r="E327" s="43"/>
      <c r="F327" s="143"/>
      <c r="G327" s="43"/>
      <c r="H327" s="43"/>
      <c r="I327" s="43"/>
      <c r="J327" s="212"/>
      <c r="K327" s="212"/>
      <c r="L327" s="44" t="s">
        <v>653</v>
      </c>
      <c r="M327" s="44"/>
      <c r="N327" s="233">
        <f>N326+IF(AND(L327="Pago",OR(E327='PC Receitas'!$P$4,E327='PC Receitas'!$P$5,E327='PC Receitas'!$P$6)),K327,IF(AND(L327="Pago",OR(E327='PC Receitas'!$P$7,E327='PC Receitas'!$P$8,E327='PC Receitas'!$P$9,E327='PC Receitas'!$P$10,E327='PC Receitas'!$P$11,E327='PC Receitas'!$P$12,E327='PC Receitas'!$P$13,E327='PC Receitas'!$P$14)),-K327,0))</f>
        <v>-49210.899999999972</v>
      </c>
      <c r="O327" s="225"/>
      <c r="P327" s="225"/>
      <c r="Q327" s="225"/>
      <c r="R327" s="225"/>
      <c r="S327" s="235" t="e">
        <f t="shared" si="20"/>
        <v>#N/A</v>
      </c>
      <c r="T327" s="229" t="e">
        <f t="shared" si="21"/>
        <v>#N/A</v>
      </c>
      <c r="U327" s="229" t="e">
        <f t="shared" si="22"/>
        <v>#N/A</v>
      </c>
      <c r="V327" s="229" t="e">
        <f t="shared" si="23"/>
        <v>#N/A</v>
      </c>
      <c r="W327" s="113" t="e">
        <f>VLOOKUP(E327,'PC Receitas'!$P$4:$Q$14,2,FALSE)</f>
        <v>#N/A</v>
      </c>
      <c r="X327" s="230"/>
      <c r="Y327" s="225"/>
    </row>
    <row r="328" spans="1:25" ht="19.5" customHeight="1" thickTop="1" thickBot="1" x14ac:dyDescent="0.3">
      <c r="A328" s="247"/>
      <c r="B328" s="225"/>
      <c r="C328" s="43"/>
      <c r="D328" s="43"/>
      <c r="E328" s="43"/>
      <c r="F328" s="143"/>
      <c r="G328" s="43"/>
      <c r="H328" s="43"/>
      <c r="I328" s="43"/>
      <c r="J328" s="212"/>
      <c r="K328" s="212"/>
      <c r="L328" s="44" t="s">
        <v>653</v>
      </c>
      <c r="M328" s="44"/>
      <c r="N328" s="233">
        <f>N327+IF(AND(L328="Pago",OR(E328='PC Receitas'!$P$4,E328='PC Receitas'!$P$5,E328='PC Receitas'!$P$6)),K328,IF(AND(L328="Pago",OR(E328='PC Receitas'!$P$7,E328='PC Receitas'!$P$8,E328='PC Receitas'!$P$9,E328='PC Receitas'!$P$10,E328='PC Receitas'!$P$11,E328='PC Receitas'!$P$12,E328='PC Receitas'!$P$13,E328='PC Receitas'!$P$14)),-K328,0))</f>
        <v>-49210.899999999972</v>
      </c>
      <c r="O328" s="225"/>
      <c r="P328" s="225"/>
      <c r="Q328" s="225"/>
      <c r="R328" s="225"/>
      <c r="S328" s="235" t="e">
        <f t="shared" si="20"/>
        <v>#N/A</v>
      </c>
      <c r="T328" s="229" t="e">
        <f t="shared" si="21"/>
        <v>#N/A</v>
      </c>
      <c r="U328" s="229" t="e">
        <f t="shared" si="22"/>
        <v>#N/A</v>
      </c>
      <c r="V328" s="229" t="e">
        <f t="shared" si="23"/>
        <v>#N/A</v>
      </c>
      <c r="W328" s="113" t="e">
        <f>VLOOKUP(E328,'PC Receitas'!$P$4:$Q$14,2,FALSE)</f>
        <v>#N/A</v>
      </c>
      <c r="X328" s="230"/>
      <c r="Y328" s="225"/>
    </row>
    <row r="329" spans="1:25" ht="19.5" customHeight="1" thickTop="1" thickBot="1" x14ac:dyDescent="0.3">
      <c r="A329" s="247"/>
      <c r="B329" s="225"/>
      <c r="C329" s="43"/>
      <c r="D329" s="43"/>
      <c r="E329" s="43"/>
      <c r="F329" s="143"/>
      <c r="G329" s="43"/>
      <c r="H329" s="43"/>
      <c r="I329" s="43"/>
      <c r="J329" s="212"/>
      <c r="K329" s="212"/>
      <c r="L329" s="44" t="s">
        <v>653</v>
      </c>
      <c r="M329" s="44"/>
      <c r="N329" s="233">
        <f>N328+IF(AND(L329="Pago",OR(E329='PC Receitas'!$P$4,E329='PC Receitas'!$P$5,E329='PC Receitas'!$P$6)),K329,IF(AND(L329="Pago",OR(E329='PC Receitas'!$P$7,E329='PC Receitas'!$P$8,E329='PC Receitas'!$P$9,E329='PC Receitas'!$P$10,E329='PC Receitas'!$P$11,E329='PC Receitas'!$P$12,E329='PC Receitas'!$P$13,E329='PC Receitas'!$P$14)),-K329,0))</f>
        <v>-49210.899999999972</v>
      </c>
      <c r="O329" s="225"/>
      <c r="P329" s="225"/>
      <c r="Q329" s="225"/>
      <c r="R329" s="225"/>
      <c r="S329" s="235" t="e">
        <f t="shared" si="20"/>
        <v>#N/A</v>
      </c>
      <c r="T329" s="229" t="e">
        <f t="shared" si="21"/>
        <v>#N/A</v>
      </c>
      <c r="U329" s="229" t="e">
        <f t="shared" si="22"/>
        <v>#N/A</v>
      </c>
      <c r="V329" s="229" t="e">
        <f t="shared" si="23"/>
        <v>#N/A</v>
      </c>
      <c r="W329" s="113" t="e">
        <f>VLOOKUP(E329,'PC Receitas'!$P$4:$Q$14,2,FALSE)</f>
        <v>#N/A</v>
      </c>
      <c r="X329" s="230"/>
      <c r="Y329" s="225"/>
    </row>
    <row r="330" spans="1:25" ht="19.5" customHeight="1" thickTop="1" thickBot="1" x14ac:dyDescent="0.3">
      <c r="A330" s="247"/>
      <c r="B330" s="225"/>
      <c r="C330" s="43"/>
      <c r="D330" s="43"/>
      <c r="E330" s="43"/>
      <c r="F330" s="143"/>
      <c r="G330" s="43"/>
      <c r="H330" s="43"/>
      <c r="I330" s="43"/>
      <c r="J330" s="212"/>
      <c r="K330" s="212"/>
      <c r="L330" s="44" t="s">
        <v>653</v>
      </c>
      <c r="M330" s="44"/>
      <c r="N330" s="233">
        <f>N329+IF(AND(L330="Pago",OR(E330='PC Receitas'!$P$4,E330='PC Receitas'!$P$5,E330='PC Receitas'!$P$6)),K330,IF(AND(L330="Pago",OR(E330='PC Receitas'!$P$7,E330='PC Receitas'!$P$8,E330='PC Receitas'!$P$9,E330='PC Receitas'!$P$10,E330='PC Receitas'!$P$11,E330='PC Receitas'!$P$12,E330='PC Receitas'!$P$13,E330='PC Receitas'!$P$14)),-K330,0))</f>
        <v>-49210.899999999972</v>
      </c>
      <c r="O330" s="225"/>
      <c r="P330" s="225"/>
      <c r="Q330" s="225"/>
      <c r="R330" s="225"/>
      <c r="S330" s="235" t="e">
        <f t="shared" si="20"/>
        <v>#N/A</v>
      </c>
      <c r="T330" s="229" t="e">
        <f t="shared" si="21"/>
        <v>#N/A</v>
      </c>
      <c r="U330" s="229" t="e">
        <f t="shared" si="22"/>
        <v>#N/A</v>
      </c>
      <c r="V330" s="229" t="e">
        <f t="shared" si="23"/>
        <v>#N/A</v>
      </c>
      <c r="W330" s="113" t="e">
        <f>VLOOKUP(E330,'PC Receitas'!$P$4:$Q$14,2,FALSE)</f>
        <v>#N/A</v>
      </c>
      <c r="X330" s="230"/>
      <c r="Y330" s="225"/>
    </row>
    <row r="331" spans="1:25" ht="19.5" customHeight="1" thickTop="1" thickBot="1" x14ac:dyDescent="0.3">
      <c r="A331" s="247"/>
      <c r="B331" s="225"/>
      <c r="C331" s="43"/>
      <c r="D331" s="43"/>
      <c r="E331" s="43"/>
      <c r="F331" s="143"/>
      <c r="G331" s="43"/>
      <c r="H331" s="43"/>
      <c r="I331" s="43"/>
      <c r="J331" s="212"/>
      <c r="K331" s="212"/>
      <c r="L331" s="44" t="s">
        <v>653</v>
      </c>
      <c r="M331" s="44"/>
      <c r="N331" s="233">
        <f>N330+IF(AND(L331="Pago",OR(E331='PC Receitas'!$P$4,E331='PC Receitas'!$P$5,E331='PC Receitas'!$P$6)),K331,IF(AND(L331="Pago",OR(E331='PC Receitas'!$P$7,E331='PC Receitas'!$P$8,E331='PC Receitas'!$P$9,E331='PC Receitas'!$P$10,E331='PC Receitas'!$P$11,E331='PC Receitas'!$P$12,E331='PC Receitas'!$P$13,E331='PC Receitas'!$P$14)),-K331,0))</f>
        <v>-49210.899999999972</v>
      </c>
      <c r="O331" s="225"/>
      <c r="P331" s="225"/>
      <c r="Q331" s="225"/>
      <c r="R331" s="225"/>
      <c r="S331" s="235" t="e">
        <f t="shared" si="20"/>
        <v>#N/A</v>
      </c>
      <c r="T331" s="229" t="e">
        <f t="shared" si="21"/>
        <v>#N/A</v>
      </c>
      <c r="U331" s="229" t="e">
        <f t="shared" si="22"/>
        <v>#N/A</v>
      </c>
      <c r="V331" s="229" t="e">
        <f t="shared" si="23"/>
        <v>#N/A</v>
      </c>
      <c r="W331" s="113" t="e">
        <f>VLOOKUP(E331,'PC Receitas'!$P$4:$Q$14,2,FALSE)</f>
        <v>#N/A</v>
      </c>
      <c r="X331" s="230"/>
      <c r="Y331" s="225"/>
    </row>
    <row r="332" spans="1:25" ht="19.5" customHeight="1" thickTop="1" thickBot="1" x14ac:dyDescent="0.3">
      <c r="A332" s="247"/>
      <c r="B332" s="225"/>
      <c r="C332" s="43"/>
      <c r="D332" s="43"/>
      <c r="E332" s="43"/>
      <c r="F332" s="143"/>
      <c r="G332" s="43"/>
      <c r="H332" s="43"/>
      <c r="I332" s="43"/>
      <c r="J332" s="212"/>
      <c r="K332" s="212"/>
      <c r="L332" s="44" t="s">
        <v>653</v>
      </c>
      <c r="M332" s="44"/>
      <c r="N332" s="233">
        <f>N331+IF(AND(L332="Pago",OR(E332='PC Receitas'!$P$4,E332='PC Receitas'!$P$5,E332='PC Receitas'!$P$6)),K332,IF(AND(L332="Pago",OR(E332='PC Receitas'!$P$7,E332='PC Receitas'!$P$8,E332='PC Receitas'!$P$9,E332='PC Receitas'!$P$10,E332='PC Receitas'!$P$11,E332='PC Receitas'!$P$12,E332='PC Receitas'!$P$13,E332='PC Receitas'!$P$14)),-K332,0))</f>
        <v>-49210.899999999972</v>
      </c>
      <c r="O332" s="225"/>
      <c r="P332" s="225"/>
      <c r="Q332" s="225"/>
      <c r="R332" s="225"/>
      <c r="S332" s="235" t="e">
        <f t="shared" si="20"/>
        <v>#N/A</v>
      </c>
      <c r="T332" s="229" t="e">
        <f t="shared" si="21"/>
        <v>#N/A</v>
      </c>
      <c r="U332" s="229" t="e">
        <f t="shared" si="22"/>
        <v>#N/A</v>
      </c>
      <c r="V332" s="229" t="e">
        <f t="shared" si="23"/>
        <v>#N/A</v>
      </c>
      <c r="W332" s="113" t="e">
        <f>VLOOKUP(E332,'PC Receitas'!$P$4:$Q$14,2,FALSE)</f>
        <v>#N/A</v>
      </c>
      <c r="X332" s="230"/>
      <c r="Y332" s="225"/>
    </row>
    <row r="333" spans="1:25" ht="19.5" customHeight="1" thickTop="1" thickBot="1" x14ac:dyDescent="0.3">
      <c r="A333" s="247"/>
      <c r="B333" s="225"/>
      <c r="C333" s="43"/>
      <c r="D333" s="43"/>
      <c r="E333" s="43"/>
      <c r="F333" s="143"/>
      <c r="G333" s="43"/>
      <c r="H333" s="43"/>
      <c r="I333" s="43"/>
      <c r="J333" s="212"/>
      <c r="K333" s="212"/>
      <c r="L333" s="44" t="s">
        <v>653</v>
      </c>
      <c r="M333" s="44"/>
      <c r="N333" s="233">
        <f>N332+IF(AND(L333="Pago",OR(E333='PC Receitas'!$P$4,E333='PC Receitas'!$P$5,E333='PC Receitas'!$P$6)),K333,IF(AND(L333="Pago",OR(E333='PC Receitas'!$P$7,E333='PC Receitas'!$P$8,E333='PC Receitas'!$P$9,E333='PC Receitas'!$P$10,E333='PC Receitas'!$P$11,E333='PC Receitas'!$P$12,E333='PC Receitas'!$P$13,E333='PC Receitas'!$P$14)),-K333,0))</f>
        <v>-49210.899999999972</v>
      </c>
      <c r="O333" s="225"/>
      <c r="P333" s="225"/>
      <c r="Q333" s="225"/>
      <c r="R333" s="225"/>
      <c r="S333" s="235" t="e">
        <f t="shared" si="20"/>
        <v>#N/A</v>
      </c>
      <c r="T333" s="229" t="e">
        <f t="shared" si="21"/>
        <v>#N/A</v>
      </c>
      <c r="U333" s="229" t="e">
        <f t="shared" si="22"/>
        <v>#N/A</v>
      </c>
      <c r="V333" s="229" t="e">
        <f t="shared" si="23"/>
        <v>#N/A</v>
      </c>
      <c r="W333" s="113" t="e">
        <f>VLOOKUP(E333,'PC Receitas'!$P$4:$Q$14,2,FALSE)</f>
        <v>#N/A</v>
      </c>
      <c r="X333" s="230"/>
      <c r="Y333" s="225"/>
    </row>
    <row r="334" spans="1:25" ht="19.5" customHeight="1" thickTop="1" thickBot="1" x14ac:dyDescent="0.3">
      <c r="A334" s="247"/>
      <c r="B334" s="225"/>
      <c r="C334" s="43"/>
      <c r="D334" s="43"/>
      <c r="E334" s="43"/>
      <c r="F334" s="143"/>
      <c r="G334" s="43"/>
      <c r="H334" s="43"/>
      <c r="I334" s="43"/>
      <c r="J334" s="212"/>
      <c r="K334" s="212"/>
      <c r="L334" s="44" t="s">
        <v>653</v>
      </c>
      <c r="M334" s="44"/>
      <c r="N334" s="233">
        <f>N333+IF(AND(L334="Pago",OR(E334='PC Receitas'!$P$4,E334='PC Receitas'!$P$5,E334='PC Receitas'!$P$6)),K334,IF(AND(L334="Pago",OR(E334='PC Receitas'!$P$7,E334='PC Receitas'!$P$8,E334='PC Receitas'!$P$9,E334='PC Receitas'!$P$10,E334='PC Receitas'!$P$11,E334='PC Receitas'!$P$12,E334='PC Receitas'!$P$13,E334='PC Receitas'!$P$14)),-K334,0))</f>
        <v>-49210.899999999972</v>
      </c>
      <c r="O334" s="225"/>
      <c r="P334" s="225"/>
      <c r="Q334" s="225"/>
      <c r="R334" s="225"/>
      <c r="S334" s="235" t="e">
        <f t="shared" si="20"/>
        <v>#N/A</v>
      </c>
      <c r="T334" s="229" t="e">
        <f t="shared" si="21"/>
        <v>#N/A</v>
      </c>
      <c r="U334" s="229" t="e">
        <f t="shared" si="22"/>
        <v>#N/A</v>
      </c>
      <c r="V334" s="229" t="e">
        <f t="shared" si="23"/>
        <v>#N/A</v>
      </c>
      <c r="W334" s="113" t="e">
        <f>VLOOKUP(E334,'PC Receitas'!$P$4:$Q$14,2,FALSE)</f>
        <v>#N/A</v>
      </c>
      <c r="X334" s="230"/>
      <c r="Y334" s="225"/>
    </row>
    <row r="335" spans="1:25" ht="19.5" customHeight="1" thickTop="1" thickBot="1" x14ac:dyDescent="0.3">
      <c r="A335" s="247"/>
      <c r="B335" s="225"/>
      <c r="C335" s="43"/>
      <c r="D335" s="43"/>
      <c r="E335" s="43"/>
      <c r="F335" s="143"/>
      <c r="G335" s="43"/>
      <c r="H335" s="43"/>
      <c r="I335" s="43"/>
      <c r="J335" s="212"/>
      <c r="K335" s="212"/>
      <c r="L335" s="44" t="s">
        <v>653</v>
      </c>
      <c r="M335" s="44"/>
      <c r="N335" s="233">
        <f>N334+IF(AND(L335="Pago",OR(E335='PC Receitas'!$P$4,E335='PC Receitas'!$P$5,E335='PC Receitas'!$P$6)),K335,IF(AND(L335="Pago",OR(E335='PC Receitas'!$P$7,E335='PC Receitas'!$P$8,E335='PC Receitas'!$P$9,E335='PC Receitas'!$P$10,E335='PC Receitas'!$P$11,E335='PC Receitas'!$P$12,E335='PC Receitas'!$P$13,E335='PC Receitas'!$P$14)),-K335,0))</f>
        <v>-49210.899999999972</v>
      </c>
      <c r="O335" s="225"/>
      <c r="P335" s="225"/>
      <c r="Q335" s="225"/>
      <c r="R335" s="225"/>
      <c r="S335" s="235" t="e">
        <f t="shared" si="20"/>
        <v>#N/A</v>
      </c>
      <c r="T335" s="229" t="e">
        <f t="shared" si="21"/>
        <v>#N/A</v>
      </c>
      <c r="U335" s="229" t="e">
        <f t="shared" si="22"/>
        <v>#N/A</v>
      </c>
      <c r="V335" s="229" t="e">
        <f t="shared" si="23"/>
        <v>#N/A</v>
      </c>
      <c r="W335" s="113" t="e">
        <f>VLOOKUP(E335,'PC Receitas'!$P$4:$Q$14,2,FALSE)</f>
        <v>#N/A</v>
      </c>
      <c r="X335" s="230"/>
      <c r="Y335" s="225"/>
    </row>
    <row r="336" spans="1:25" ht="19.5" customHeight="1" thickTop="1" thickBot="1" x14ac:dyDescent="0.3">
      <c r="A336" s="247"/>
      <c r="B336" s="225"/>
      <c r="C336" s="43"/>
      <c r="D336" s="43"/>
      <c r="E336" s="43"/>
      <c r="F336" s="143"/>
      <c r="G336" s="43"/>
      <c r="H336" s="43"/>
      <c r="I336" s="43"/>
      <c r="J336" s="212"/>
      <c r="K336" s="212"/>
      <c r="L336" s="44" t="s">
        <v>653</v>
      </c>
      <c r="M336" s="44"/>
      <c r="N336" s="233">
        <f>N335+IF(AND(L336="Pago",OR(E336='PC Receitas'!$P$4,E336='PC Receitas'!$P$5,E336='PC Receitas'!$P$6)),K336,IF(AND(L336="Pago",OR(E336='PC Receitas'!$P$7,E336='PC Receitas'!$P$8,E336='PC Receitas'!$P$9,E336='PC Receitas'!$P$10,E336='PC Receitas'!$P$11,E336='PC Receitas'!$P$12,E336='PC Receitas'!$P$13,E336='PC Receitas'!$P$14)),-K336,0))</f>
        <v>-49210.899999999972</v>
      </c>
      <c r="O336" s="225"/>
      <c r="P336" s="225"/>
      <c r="Q336" s="225"/>
      <c r="R336" s="225"/>
      <c r="S336" s="235" t="e">
        <f t="shared" si="20"/>
        <v>#N/A</v>
      </c>
      <c r="T336" s="229" t="e">
        <f t="shared" si="21"/>
        <v>#N/A</v>
      </c>
      <c r="U336" s="229" t="e">
        <f t="shared" si="22"/>
        <v>#N/A</v>
      </c>
      <c r="V336" s="229" t="e">
        <f t="shared" si="23"/>
        <v>#N/A</v>
      </c>
      <c r="W336" s="113" t="e">
        <f>VLOOKUP(E336,'PC Receitas'!$P$4:$Q$14,2,FALSE)</f>
        <v>#N/A</v>
      </c>
      <c r="X336" s="230"/>
      <c r="Y336" s="225"/>
    </row>
    <row r="337" spans="1:25" ht="19.5" customHeight="1" thickTop="1" thickBot="1" x14ac:dyDescent="0.3">
      <c r="A337" s="247"/>
      <c r="B337" s="225"/>
      <c r="C337" s="43"/>
      <c r="D337" s="43"/>
      <c r="E337" s="43"/>
      <c r="F337" s="143"/>
      <c r="G337" s="43"/>
      <c r="H337" s="43"/>
      <c r="I337" s="43"/>
      <c r="J337" s="212"/>
      <c r="K337" s="212"/>
      <c r="L337" s="44" t="s">
        <v>653</v>
      </c>
      <c r="M337" s="44"/>
      <c r="N337" s="233">
        <f>N336+IF(AND(L337="Pago",OR(E337='PC Receitas'!$P$4,E337='PC Receitas'!$P$5,E337='PC Receitas'!$P$6)),K337,IF(AND(L337="Pago",OR(E337='PC Receitas'!$P$7,E337='PC Receitas'!$P$8,E337='PC Receitas'!$P$9,E337='PC Receitas'!$P$10,E337='PC Receitas'!$P$11,E337='PC Receitas'!$P$12,E337='PC Receitas'!$P$13,E337='PC Receitas'!$P$14)),-K337,0))</f>
        <v>-49210.899999999972</v>
      </c>
      <c r="O337" s="225"/>
      <c r="P337" s="225"/>
      <c r="Q337" s="225"/>
      <c r="R337" s="225"/>
      <c r="S337" s="235" t="e">
        <f t="shared" si="20"/>
        <v>#N/A</v>
      </c>
      <c r="T337" s="229" t="e">
        <f t="shared" si="21"/>
        <v>#N/A</v>
      </c>
      <c r="U337" s="229" t="e">
        <f t="shared" si="22"/>
        <v>#N/A</v>
      </c>
      <c r="V337" s="229" t="e">
        <f t="shared" si="23"/>
        <v>#N/A</v>
      </c>
      <c r="W337" s="113" t="e">
        <f>VLOOKUP(E337,'PC Receitas'!$P$4:$Q$14,2,FALSE)</f>
        <v>#N/A</v>
      </c>
      <c r="X337" s="230"/>
      <c r="Y337" s="225"/>
    </row>
    <row r="338" spans="1:25" ht="19.5" customHeight="1" thickTop="1" thickBot="1" x14ac:dyDescent="0.3">
      <c r="A338" s="247"/>
      <c r="B338" s="225"/>
      <c r="C338" s="43"/>
      <c r="D338" s="43"/>
      <c r="E338" s="43"/>
      <c r="F338" s="143"/>
      <c r="G338" s="43"/>
      <c r="H338" s="43"/>
      <c r="I338" s="43"/>
      <c r="J338" s="212"/>
      <c r="K338" s="212"/>
      <c r="L338" s="44" t="s">
        <v>653</v>
      </c>
      <c r="M338" s="44"/>
      <c r="N338" s="233">
        <f>N337+IF(AND(L338="Pago",OR(E338='PC Receitas'!$P$4,E338='PC Receitas'!$P$5,E338='PC Receitas'!$P$6)),K338,IF(AND(L338="Pago",OR(E338='PC Receitas'!$P$7,E338='PC Receitas'!$P$8,E338='PC Receitas'!$P$9,E338='PC Receitas'!$P$10,E338='PC Receitas'!$P$11,E338='PC Receitas'!$P$12,E338='PC Receitas'!$P$13,E338='PC Receitas'!$P$14)),-K338,0))</f>
        <v>-49210.899999999972</v>
      </c>
      <c r="O338" s="225"/>
      <c r="P338" s="225"/>
      <c r="Q338" s="225"/>
      <c r="R338" s="225"/>
      <c r="S338" s="235" t="e">
        <f t="shared" si="20"/>
        <v>#N/A</v>
      </c>
      <c r="T338" s="229" t="e">
        <f t="shared" si="21"/>
        <v>#N/A</v>
      </c>
      <c r="U338" s="229" t="e">
        <f t="shared" si="22"/>
        <v>#N/A</v>
      </c>
      <c r="V338" s="229" t="e">
        <f t="shared" si="23"/>
        <v>#N/A</v>
      </c>
      <c r="W338" s="113" t="e">
        <f>VLOOKUP(E338,'PC Receitas'!$P$4:$Q$14,2,FALSE)</f>
        <v>#N/A</v>
      </c>
      <c r="X338" s="230"/>
      <c r="Y338" s="225"/>
    </row>
    <row r="339" spans="1:25" ht="19.5" customHeight="1" thickTop="1" thickBot="1" x14ac:dyDescent="0.3">
      <c r="A339" s="247"/>
      <c r="B339" s="225"/>
      <c r="C339" s="43"/>
      <c r="D339" s="43"/>
      <c r="E339" s="43"/>
      <c r="F339" s="143"/>
      <c r="G339" s="43"/>
      <c r="H339" s="43"/>
      <c r="I339" s="43"/>
      <c r="J339" s="212"/>
      <c r="K339" s="212"/>
      <c r="L339" s="44" t="s">
        <v>653</v>
      </c>
      <c r="M339" s="44"/>
      <c r="N339" s="233">
        <f>N338+IF(AND(L339="Pago",OR(E339='PC Receitas'!$P$4,E339='PC Receitas'!$P$5,E339='PC Receitas'!$P$6)),K339,IF(AND(L339="Pago",OR(E339='PC Receitas'!$P$7,E339='PC Receitas'!$P$8,E339='PC Receitas'!$P$9,E339='PC Receitas'!$P$10,E339='PC Receitas'!$P$11,E339='PC Receitas'!$P$12,E339='PC Receitas'!$P$13,E339='PC Receitas'!$P$14)),-K339,0))</f>
        <v>-49210.899999999972</v>
      </c>
      <c r="O339" s="225"/>
      <c r="P339" s="225"/>
      <c r="Q339" s="225"/>
      <c r="R339" s="225"/>
      <c r="S339" s="235" t="e">
        <f t="shared" si="20"/>
        <v>#N/A</v>
      </c>
      <c r="T339" s="229" t="e">
        <f t="shared" si="21"/>
        <v>#N/A</v>
      </c>
      <c r="U339" s="229" t="e">
        <f t="shared" si="22"/>
        <v>#N/A</v>
      </c>
      <c r="V339" s="229" t="e">
        <f t="shared" si="23"/>
        <v>#N/A</v>
      </c>
      <c r="W339" s="113" t="e">
        <f>VLOOKUP(E339,'PC Receitas'!$P$4:$Q$14,2,FALSE)</f>
        <v>#N/A</v>
      </c>
      <c r="X339" s="230"/>
      <c r="Y339" s="225"/>
    </row>
    <row r="340" spans="1:25" ht="19.5" customHeight="1" thickTop="1" thickBot="1" x14ac:dyDescent="0.3">
      <c r="A340" s="247"/>
      <c r="B340" s="225"/>
      <c r="C340" s="43"/>
      <c r="D340" s="43"/>
      <c r="E340" s="43"/>
      <c r="F340" s="143"/>
      <c r="G340" s="43"/>
      <c r="H340" s="43"/>
      <c r="I340" s="43"/>
      <c r="J340" s="212"/>
      <c r="K340" s="212"/>
      <c r="L340" s="44" t="s">
        <v>653</v>
      </c>
      <c r="M340" s="44"/>
      <c r="N340" s="233">
        <f>N339+IF(AND(L340="Pago",OR(E340='PC Receitas'!$P$4,E340='PC Receitas'!$P$5,E340='PC Receitas'!$P$6)),K340,IF(AND(L340="Pago",OR(E340='PC Receitas'!$P$7,E340='PC Receitas'!$P$8,E340='PC Receitas'!$P$9,E340='PC Receitas'!$P$10,E340='PC Receitas'!$P$11,E340='PC Receitas'!$P$12,E340='PC Receitas'!$P$13,E340='PC Receitas'!$P$14)),-K340,0))</f>
        <v>-49210.899999999972</v>
      </c>
      <c r="O340" s="225"/>
      <c r="P340" s="225"/>
      <c r="Q340" s="225"/>
      <c r="R340" s="225"/>
      <c r="S340" s="235" t="e">
        <f t="shared" si="20"/>
        <v>#N/A</v>
      </c>
      <c r="T340" s="229" t="e">
        <f t="shared" si="21"/>
        <v>#N/A</v>
      </c>
      <c r="U340" s="229" t="e">
        <f t="shared" si="22"/>
        <v>#N/A</v>
      </c>
      <c r="V340" s="229" t="e">
        <f t="shared" si="23"/>
        <v>#N/A</v>
      </c>
      <c r="W340" s="113" t="e">
        <f>VLOOKUP(E340,'PC Receitas'!$P$4:$Q$14,2,FALSE)</f>
        <v>#N/A</v>
      </c>
      <c r="X340" s="230"/>
      <c r="Y340" s="225"/>
    </row>
    <row r="341" spans="1:25" ht="19.5" customHeight="1" thickTop="1" thickBot="1" x14ac:dyDescent="0.3">
      <c r="A341" s="247"/>
      <c r="B341" s="225"/>
      <c r="C341" s="43"/>
      <c r="D341" s="43"/>
      <c r="E341" s="43"/>
      <c r="F341" s="143"/>
      <c r="G341" s="43"/>
      <c r="H341" s="43"/>
      <c r="I341" s="43"/>
      <c r="J341" s="212"/>
      <c r="K341" s="212"/>
      <c r="L341" s="44" t="s">
        <v>653</v>
      </c>
      <c r="M341" s="44"/>
      <c r="N341" s="233">
        <f>N340+IF(AND(L341="Pago",OR(E341='PC Receitas'!$P$4,E341='PC Receitas'!$P$5,E341='PC Receitas'!$P$6)),K341,IF(AND(L341="Pago",OR(E341='PC Receitas'!$P$7,E341='PC Receitas'!$P$8,E341='PC Receitas'!$P$9,E341='PC Receitas'!$P$10,E341='PC Receitas'!$P$11,E341='PC Receitas'!$P$12,E341='PC Receitas'!$P$13,E341='PC Receitas'!$P$14)),-K341,0))</f>
        <v>-49210.899999999972</v>
      </c>
      <c r="O341" s="225"/>
      <c r="P341" s="225"/>
      <c r="Q341" s="225"/>
      <c r="R341" s="225"/>
      <c r="S341" s="235" t="e">
        <f t="shared" si="20"/>
        <v>#N/A</v>
      </c>
      <c r="T341" s="229" t="e">
        <f t="shared" si="21"/>
        <v>#N/A</v>
      </c>
      <c r="U341" s="229" t="e">
        <f t="shared" si="22"/>
        <v>#N/A</v>
      </c>
      <c r="V341" s="229" t="e">
        <f t="shared" si="23"/>
        <v>#N/A</v>
      </c>
      <c r="W341" s="113" t="e">
        <f>VLOOKUP(E341,'PC Receitas'!$P$4:$Q$14,2,FALSE)</f>
        <v>#N/A</v>
      </c>
      <c r="X341" s="230"/>
      <c r="Y341" s="225"/>
    </row>
    <row r="342" spans="1:25" ht="19.5" customHeight="1" thickTop="1" thickBot="1" x14ac:dyDescent="0.3">
      <c r="A342" s="247"/>
      <c r="B342" s="225"/>
      <c r="C342" s="43"/>
      <c r="D342" s="43"/>
      <c r="E342" s="43"/>
      <c r="F342" s="143"/>
      <c r="G342" s="43"/>
      <c r="H342" s="43"/>
      <c r="I342" s="43"/>
      <c r="J342" s="212"/>
      <c r="K342" s="212"/>
      <c r="L342" s="44" t="s">
        <v>653</v>
      </c>
      <c r="M342" s="44"/>
      <c r="N342" s="233">
        <f>N341+IF(AND(L342="Pago",OR(E342='PC Receitas'!$P$4,E342='PC Receitas'!$P$5,E342='PC Receitas'!$P$6)),K342,IF(AND(L342="Pago",OR(E342='PC Receitas'!$P$7,E342='PC Receitas'!$P$8,E342='PC Receitas'!$P$9,E342='PC Receitas'!$P$10,E342='PC Receitas'!$P$11,E342='PC Receitas'!$P$12,E342='PC Receitas'!$P$13,E342='PC Receitas'!$P$14)),-K342,0))</f>
        <v>-49210.899999999972</v>
      </c>
      <c r="O342" s="225"/>
      <c r="P342" s="225"/>
      <c r="Q342" s="225"/>
      <c r="R342" s="225"/>
      <c r="S342" s="235" t="e">
        <f t="shared" si="20"/>
        <v>#N/A</v>
      </c>
      <c r="T342" s="229" t="e">
        <f t="shared" si="21"/>
        <v>#N/A</v>
      </c>
      <c r="U342" s="229" t="e">
        <f t="shared" si="22"/>
        <v>#N/A</v>
      </c>
      <c r="V342" s="229" t="e">
        <f t="shared" si="23"/>
        <v>#N/A</v>
      </c>
      <c r="W342" s="113" t="e">
        <f>VLOOKUP(E342,'PC Receitas'!$P$4:$Q$14,2,FALSE)</f>
        <v>#N/A</v>
      </c>
      <c r="X342" s="230"/>
      <c r="Y342" s="225"/>
    </row>
    <row r="343" spans="1:25" ht="19.5" customHeight="1" thickTop="1" thickBot="1" x14ac:dyDescent="0.3">
      <c r="A343" s="247"/>
      <c r="B343" s="225"/>
      <c r="C343" s="43"/>
      <c r="D343" s="43"/>
      <c r="E343" s="43"/>
      <c r="F343" s="143"/>
      <c r="G343" s="43"/>
      <c r="H343" s="43"/>
      <c r="I343" s="43"/>
      <c r="J343" s="212"/>
      <c r="K343" s="212"/>
      <c r="L343" s="44" t="s">
        <v>653</v>
      </c>
      <c r="M343" s="44"/>
      <c r="N343" s="233">
        <f>N342+IF(AND(L343="Pago",OR(E343='PC Receitas'!$P$4,E343='PC Receitas'!$P$5,E343='PC Receitas'!$P$6)),K343,IF(AND(L343="Pago",OR(E343='PC Receitas'!$P$7,E343='PC Receitas'!$P$8,E343='PC Receitas'!$P$9,E343='PC Receitas'!$P$10,E343='PC Receitas'!$P$11,E343='PC Receitas'!$P$12,E343='PC Receitas'!$P$13,E343='PC Receitas'!$P$14)),-K343,0))</f>
        <v>-49210.899999999972</v>
      </c>
      <c r="O343" s="225"/>
      <c r="P343" s="225"/>
      <c r="Q343" s="225"/>
      <c r="R343" s="225"/>
      <c r="S343" s="235" t="e">
        <f t="shared" si="20"/>
        <v>#N/A</v>
      </c>
      <c r="T343" s="229" t="e">
        <f t="shared" si="21"/>
        <v>#N/A</v>
      </c>
      <c r="U343" s="229" t="e">
        <f t="shared" si="22"/>
        <v>#N/A</v>
      </c>
      <c r="V343" s="229" t="e">
        <f t="shared" si="23"/>
        <v>#N/A</v>
      </c>
      <c r="W343" s="113" t="e">
        <f>VLOOKUP(E343,'PC Receitas'!$P$4:$Q$14,2,FALSE)</f>
        <v>#N/A</v>
      </c>
      <c r="X343" s="230"/>
      <c r="Y343" s="225"/>
    </row>
    <row r="344" spans="1:25" ht="19.5" customHeight="1" thickTop="1" thickBot="1" x14ac:dyDescent="0.3">
      <c r="A344" s="247"/>
      <c r="B344" s="225"/>
      <c r="C344" s="43"/>
      <c r="D344" s="43"/>
      <c r="E344" s="43"/>
      <c r="F344" s="143"/>
      <c r="G344" s="43"/>
      <c r="H344" s="43"/>
      <c r="I344" s="43"/>
      <c r="J344" s="212"/>
      <c r="K344" s="212"/>
      <c r="L344" s="44" t="s">
        <v>653</v>
      </c>
      <c r="M344" s="44"/>
      <c r="N344" s="233">
        <f>N343+IF(AND(L344="Pago",OR(E344='PC Receitas'!$P$4,E344='PC Receitas'!$P$5,E344='PC Receitas'!$P$6)),K344,IF(AND(L344="Pago",OR(E344='PC Receitas'!$P$7,E344='PC Receitas'!$P$8,E344='PC Receitas'!$P$9,E344='PC Receitas'!$P$10,E344='PC Receitas'!$P$11,E344='PC Receitas'!$P$12,E344='PC Receitas'!$P$13,E344='PC Receitas'!$P$14)),-K344,0))</f>
        <v>-49210.899999999972</v>
      </c>
      <c r="O344" s="225"/>
      <c r="P344" s="225"/>
      <c r="Q344" s="225"/>
      <c r="R344" s="225"/>
      <c r="S344" s="235" t="e">
        <f t="shared" si="20"/>
        <v>#N/A</v>
      </c>
      <c r="T344" s="229" t="e">
        <f t="shared" si="21"/>
        <v>#N/A</v>
      </c>
      <c r="U344" s="229" t="e">
        <f t="shared" si="22"/>
        <v>#N/A</v>
      </c>
      <c r="V344" s="229" t="e">
        <f t="shared" si="23"/>
        <v>#N/A</v>
      </c>
      <c r="W344" s="113" t="e">
        <f>VLOOKUP(E344,'PC Receitas'!$P$4:$Q$14,2,FALSE)</f>
        <v>#N/A</v>
      </c>
      <c r="X344" s="230"/>
      <c r="Y344" s="225"/>
    </row>
    <row r="345" spans="1:25" ht="19.5" customHeight="1" thickTop="1" thickBot="1" x14ac:dyDescent="0.3">
      <c r="A345" s="247"/>
      <c r="B345" s="225"/>
      <c r="C345" s="43"/>
      <c r="D345" s="43"/>
      <c r="E345" s="43"/>
      <c r="F345" s="143"/>
      <c r="G345" s="43"/>
      <c r="H345" s="43"/>
      <c r="I345" s="43"/>
      <c r="J345" s="212"/>
      <c r="K345" s="212"/>
      <c r="L345" s="44" t="s">
        <v>653</v>
      </c>
      <c r="M345" s="44"/>
      <c r="N345" s="233">
        <f>N344+IF(AND(L345="Pago",OR(E345='PC Receitas'!$P$4,E345='PC Receitas'!$P$5,E345='PC Receitas'!$P$6)),K345,IF(AND(L345="Pago",OR(E345='PC Receitas'!$P$7,E345='PC Receitas'!$P$8,E345='PC Receitas'!$P$9,E345='PC Receitas'!$P$10,E345='PC Receitas'!$P$11,E345='PC Receitas'!$P$12,E345='PC Receitas'!$P$13,E345='PC Receitas'!$P$14)),-K345,0))</f>
        <v>-49210.899999999972</v>
      </c>
      <c r="O345" s="225"/>
      <c r="P345" s="225"/>
      <c r="Q345" s="225"/>
      <c r="R345" s="225"/>
      <c r="S345" s="235" t="e">
        <f t="shared" si="20"/>
        <v>#N/A</v>
      </c>
      <c r="T345" s="229" t="e">
        <f t="shared" si="21"/>
        <v>#N/A</v>
      </c>
      <c r="U345" s="229" t="e">
        <f t="shared" si="22"/>
        <v>#N/A</v>
      </c>
      <c r="V345" s="229" t="e">
        <f t="shared" si="23"/>
        <v>#N/A</v>
      </c>
      <c r="W345" s="113" t="e">
        <f>VLOOKUP(E345,'PC Receitas'!$P$4:$Q$14,2,FALSE)</f>
        <v>#N/A</v>
      </c>
      <c r="X345" s="230"/>
      <c r="Y345" s="225"/>
    </row>
    <row r="346" spans="1:25" ht="19.5" customHeight="1" thickTop="1" thickBot="1" x14ac:dyDescent="0.3">
      <c r="A346" s="247"/>
      <c r="B346" s="225"/>
      <c r="C346" s="43"/>
      <c r="D346" s="43"/>
      <c r="E346" s="43"/>
      <c r="F346" s="143"/>
      <c r="G346" s="43"/>
      <c r="H346" s="43"/>
      <c r="I346" s="43"/>
      <c r="J346" s="212"/>
      <c r="K346" s="212"/>
      <c r="L346" s="44" t="s">
        <v>653</v>
      </c>
      <c r="M346" s="44"/>
      <c r="N346" s="233">
        <f>N345+IF(AND(L346="Pago",OR(E346='PC Receitas'!$P$4,E346='PC Receitas'!$P$5,E346='PC Receitas'!$P$6)),K346,IF(AND(L346="Pago",OR(E346='PC Receitas'!$P$7,E346='PC Receitas'!$P$8,E346='PC Receitas'!$P$9,E346='PC Receitas'!$P$10,E346='PC Receitas'!$P$11,E346='PC Receitas'!$P$12,E346='PC Receitas'!$P$13,E346='PC Receitas'!$P$14)),-K346,0))</f>
        <v>-49210.899999999972</v>
      </c>
      <c r="O346" s="225"/>
      <c r="P346" s="225"/>
      <c r="Q346" s="225"/>
      <c r="R346" s="225"/>
      <c r="S346" s="235" t="e">
        <f t="shared" si="20"/>
        <v>#N/A</v>
      </c>
      <c r="T346" s="229" t="e">
        <f t="shared" si="21"/>
        <v>#N/A</v>
      </c>
      <c r="U346" s="229" t="e">
        <f t="shared" si="22"/>
        <v>#N/A</v>
      </c>
      <c r="V346" s="229" t="e">
        <f t="shared" si="23"/>
        <v>#N/A</v>
      </c>
      <c r="W346" s="113" t="e">
        <f>VLOOKUP(E346,'PC Receitas'!$P$4:$Q$14,2,FALSE)</f>
        <v>#N/A</v>
      </c>
      <c r="X346" s="230"/>
      <c r="Y346" s="225"/>
    </row>
    <row r="347" spans="1:25" ht="19.5" customHeight="1" thickTop="1" thickBot="1" x14ac:dyDescent="0.3">
      <c r="A347" s="247"/>
      <c r="B347" s="225"/>
      <c r="C347" s="43"/>
      <c r="D347" s="43"/>
      <c r="E347" s="43"/>
      <c r="F347" s="143"/>
      <c r="G347" s="43"/>
      <c r="H347" s="43"/>
      <c r="I347" s="43"/>
      <c r="J347" s="212"/>
      <c r="K347" s="212"/>
      <c r="L347" s="44" t="s">
        <v>653</v>
      </c>
      <c r="M347" s="44"/>
      <c r="N347" s="233">
        <f>N346+IF(AND(L347="Pago",OR(E347='PC Receitas'!$P$4,E347='PC Receitas'!$P$5,E347='PC Receitas'!$P$6)),K347,IF(AND(L347="Pago",OR(E347='PC Receitas'!$P$7,E347='PC Receitas'!$P$8,E347='PC Receitas'!$P$9,E347='PC Receitas'!$P$10,E347='PC Receitas'!$P$11,E347='PC Receitas'!$P$12,E347='PC Receitas'!$P$13,E347='PC Receitas'!$P$14)),-K347,0))</f>
        <v>-49210.899999999972</v>
      </c>
      <c r="O347" s="225"/>
      <c r="P347" s="225"/>
      <c r="Q347" s="225"/>
      <c r="R347" s="225"/>
      <c r="S347" s="235" t="e">
        <f t="shared" si="20"/>
        <v>#N/A</v>
      </c>
      <c r="T347" s="229" t="e">
        <f t="shared" si="21"/>
        <v>#N/A</v>
      </c>
      <c r="U347" s="229" t="e">
        <f t="shared" si="22"/>
        <v>#N/A</v>
      </c>
      <c r="V347" s="229" t="e">
        <f t="shared" si="23"/>
        <v>#N/A</v>
      </c>
      <c r="W347" s="113" t="e">
        <f>VLOOKUP(E347,'PC Receitas'!$P$4:$Q$14,2,FALSE)</f>
        <v>#N/A</v>
      </c>
      <c r="X347" s="230"/>
      <c r="Y347" s="225"/>
    </row>
    <row r="348" spans="1:25" ht="19.5" customHeight="1" thickTop="1" thickBot="1" x14ac:dyDescent="0.3">
      <c r="A348" s="247"/>
      <c r="B348" s="225"/>
      <c r="C348" s="43"/>
      <c r="D348" s="43"/>
      <c r="E348" s="43"/>
      <c r="F348" s="143"/>
      <c r="G348" s="43"/>
      <c r="H348" s="43"/>
      <c r="I348" s="43"/>
      <c r="J348" s="212"/>
      <c r="K348" s="212"/>
      <c r="L348" s="44" t="s">
        <v>653</v>
      </c>
      <c r="M348" s="44"/>
      <c r="N348" s="233">
        <f>N347+IF(AND(L348="Pago",OR(E348='PC Receitas'!$P$4,E348='PC Receitas'!$P$5,E348='PC Receitas'!$P$6)),K348,IF(AND(L348="Pago",OR(E348='PC Receitas'!$P$7,E348='PC Receitas'!$P$8,E348='PC Receitas'!$P$9,E348='PC Receitas'!$P$10,E348='PC Receitas'!$P$11,E348='PC Receitas'!$P$12,E348='PC Receitas'!$P$13,E348='PC Receitas'!$P$14)),-K348,0))</f>
        <v>-49210.899999999972</v>
      </c>
      <c r="O348" s="225"/>
      <c r="P348" s="225"/>
      <c r="Q348" s="225"/>
      <c r="R348" s="225"/>
      <c r="S348" s="235" t="e">
        <f t="shared" si="20"/>
        <v>#N/A</v>
      </c>
      <c r="T348" s="229" t="e">
        <f t="shared" si="21"/>
        <v>#N/A</v>
      </c>
      <c r="U348" s="229" t="e">
        <f t="shared" si="22"/>
        <v>#N/A</v>
      </c>
      <c r="V348" s="229" t="e">
        <f t="shared" si="23"/>
        <v>#N/A</v>
      </c>
      <c r="W348" s="113" t="e">
        <f>VLOOKUP(E348,'PC Receitas'!$P$4:$Q$14,2,FALSE)</f>
        <v>#N/A</v>
      </c>
      <c r="X348" s="230"/>
      <c r="Y348" s="225"/>
    </row>
    <row r="349" spans="1:25" ht="19.5" customHeight="1" thickTop="1" thickBot="1" x14ac:dyDescent="0.3">
      <c r="A349" s="247"/>
      <c r="B349" s="225"/>
      <c r="C349" s="43"/>
      <c r="D349" s="43"/>
      <c r="E349" s="43"/>
      <c r="F349" s="143"/>
      <c r="G349" s="43"/>
      <c r="H349" s="43"/>
      <c r="I349" s="43"/>
      <c r="J349" s="212"/>
      <c r="K349" s="212"/>
      <c r="L349" s="44" t="s">
        <v>653</v>
      </c>
      <c r="M349" s="44"/>
      <c r="N349" s="233">
        <f>N348+IF(AND(L349="Pago",OR(E349='PC Receitas'!$P$4,E349='PC Receitas'!$P$5,E349='PC Receitas'!$P$6)),K349,IF(AND(L349="Pago",OR(E349='PC Receitas'!$P$7,E349='PC Receitas'!$P$8,E349='PC Receitas'!$P$9,E349='PC Receitas'!$P$10,E349='PC Receitas'!$P$11,E349='PC Receitas'!$P$12,E349='PC Receitas'!$P$13,E349='PC Receitas'!$P$14)),-K349,0))</f>
        <v>-49210.899999999972</v>
      </c>
      <c r="O349" s="225"/>
      <c r="P349" s="225"/>
      <c r="Q349" s="225"/>
      <c r="R349" s="225"/>
      <c r="S349" s="235" t="e">
        <f t="shared" si="20"/>
        <v>#N/A</v>
      </c>
      <c r="T349" s="229" t="e">
        <f t="shared" si="21"/>
        <v>#N/A</v>
      </c>
      <c r="U349" s="229" t="e">
        <f t="shared" si="22"/>
        <v>#N/A</v>
      </c>
      <c r="V349" s="229" t="e">
        <f t="shared" si="23"/>
        <v>#N/A</v>
      </c>
      <c r="W349" s="113" t="e">
        <f>VLOOKUP(E349,'PC Receitas'!$P$4:$Q$14,2,FALSE)</f>
        <v>#N/A</v>
      </c>
      <c r="X349" s="230"/>
      <c r="Y349" s="225"/>
    </row>
    <row r="350" spans="1:25" ht="19.5" customHeight="1" thickTop="1" thickBot="1" x14ac:dyDescent="0.3">
      <c r="A350" s="247"/>
      <c r="B350" s="225"/>
      <c r="C350" s="43"/>
      <c r="D350" s="43"/>
      <c r="E350" s="43"/>
      <c r="F350" s="143"/>
      <c r="G350" s="43"/>
      <c r="H350" s="43"/>
      <c r="I350" s="43"/>
      <c r="J350" s="212"/>
      <c r="K350" s="212"/>
      <c r="L350" s="44" t="s">
        <v>653</v>
      </c>
      <c r="M350" s="44"/>
      <c r="N350" s="233">
        <f>N349+IF(AND(L350="Pago",OR(E350='PC Receitas'!$P$4,E350='PC Receitas'!$P$5,E350='PC Receitas'!$P$6)),K350,IF(AND(L350="Pago",OR(E350='PC Receitas'!$P$7,E350='PC Receitas'!$P$8,E350='PC Receitas'!$P$9,E350='PC Receitas'!$P$10,E350='PC Receitas'!$P$11,E350='PC Receitas'!$P$12,E350='PC Receitas'!$P$13,E350='PC Receitas'!$P$14)),-K350,0))</f>
        <v>-49210.899999999972</v>
      </c>
      <c r="O350" s="225"/>
      <c r="P350" s="225"/>
      <c r="Q350" s="225"/>
      <c r="R350" s="225"/>
      <c r="S350" s="235" t="e">
        <f t="shared" si="20"/>
        <v>#N/A</v>
      </c>
      <c r="T350" s="229" t="e">
        <f t="shared" si="21"/>
        <v>#N/A</v>
      </c>
      <c r="U350" s="229" t="e">
        <f t="shared" si="22"/>
        <v>#N/A</v>
      </c>
      <c r="V350" s="229" t="e">
        <f t="shared" si="23"/>
        <v>#N/A</v>
      </c>
      <c r="W350" s="113" t="e">
        <f>VLOOKUP(E350,'PC Receitas'!$P$4:$Q$14,2,FALSE)</f>
        <v>#N/A</v>
      </c>
      <c r="X350" s="230"/>
      <c r="Y350" s="225"/>
    </row>
    <row r="351" spans="1:25" ht="19.5" customHeight="1" thickTop="1" thickBot="1" x14ac:dyDescent="0.3">
      <c r="A351" s="247"/>
      <c r="B351" s="225"/>
      <c r="C351" s="43"/>
      <c r="D351" s="43"/>
      <c r="E351" s="43"/>
      <c r="F351" s="143"/>
      <c r="G351" s="43"/>
      <c r="H351" s="43"/>
      <c r="I351" s="43"/>
      <c r="J351" s="212"/>
      <c r="K351" s="212"/>
      <c r="L351" s="44" t="s">
        <v>653</v>
      </c>
      <c r="M351" s="44"/>
      <c r="N351" s="233">
        <f>N350+IF(AND(L351="Pago",OR(E351='PC Receitas'!$P$4,E351='PC Receitas'!$P$5,E351='PC Receitas'!$P$6)),K351,IF(AND(L351="Pago",OR(E351='PC Receitas'!$P$7,E351='PC Receitas'!$P$8,E351='PC Receitas'!$P$9,E351='PC Receitas'!$P$10,E351='PC Receitas'!$P$11,E351='PC Receitas'!$P$12,E351='PC Receitas'!$P$13,E351='PC Receitas'!$P$14)),-K351,0))</f>
        <v>-49210.899999999972</v>
      </c>
      <c r="O351" s="225"/>
      <c r="P351" s="225"/>
      <c r="Q351" s="225"/>
      <c r="R351" s="225"/>
      <c r="S351" s="235" t="e">
        <f t="shared" si="20"/>
        <v>#N/A</v>
      </c>
      <c r="T351" s="229" t="e">
        <f t="shared" si="21"/>
        <v>#N/A</v>
      </c>
      <c r="U351" s="229" t="e">
        <f t="shared" si="22"/>
        <v>#N/A</v>
      </c>
      <c r="V351" s="229" t="e">
        <f t="shared" si="23"/>
        <v>#N/A</v>
      </c>
      <c r="W351" s="113" t="e">
        <f>VLOOKUP(E351,'PC Receitas'!$P$4:$Q$14,2,FALSE)</f>
        <v>#N/A</v>
      </c>
      <c r="X351" s="230"/>
      <c r="Y351" s="225"/>
    </row>
    <row r="352" spans="1:25" ht="19.5" customHeight="1" thickTop="1" thickBot="1" x14ac:dyDescent="0.3">
      <c r="A352" s="247"/>
      <c r="B352" s="225"/>
      <c r="C352" s="43"/>
      <c r="D352" s="43"/>
      <c r="E352" s="43"/>
      <c r="F352" s="143"/>
      <c r="G352" s="43"/>
      <c r="H352" s="43"/>
      <c r="I352" s="43"/>
      <c r="J352" s="212"/>
      <c r="K352" s="212"/>
      <c r="L352" s="44" t="s">
        <v>653</v>
      </c>
      <c r="M352" s="44"/>
      <c r="N352" s="233">
        <f>N351+IF(AND(L352="Pago",OR(E352='PC Receitas'!$P$4,E352='PC Receitas'!$P$5,E352='PC Receitas'!$P$6)),K352,IF(AND(L352="Pago",OR(E352='PC Receitas'!$P$7,E352='PC Receitas'!$P$8,E352='PC Receitas'!$P$9,E352='PC Receitas'!$P$10,E352='PC Receitas'!$P$11,E352='PC Receitas'!$P$12,E352='PC Receitas'!$P$13,E352='PC Receitas'!$P$14)),-K352,0))</f>
        <v>-49210.899999999972</v>
      </c>
      <c r="O352" s="225"/>
      <c r="P352" s="225"/>
      <c r="Q352" s="225"/>
      <c r="R352" s="225"/>
      <c r="S352" s="235" t="e">
        <f t="shared" si="20"/>
        <v>#N/A</v>
      </c>
      <c r="T352" s="229" t="e">
        <f t="shared" si="21"/>
        <v>#N/A</v>
      </c>
      <c r="U352" s="229" t="e">
        <f t="shared" si="22"/>
        <v>#N/A</v>
      </c>
      <c r="V352" s="229" t="e">
        <f t="shared" si="23"/>
        <v>#N/A</v>
      </c>
      <c r="W352" s="113" t="e">
        <f>VLOOKUP(E352,'PC Receitas'!$P$4:$Q$14,2,FALSE)</f>
        <v>#N/A</v>
      </c>
      <c r="X352" s="230"/>
      <c r="Y352" s="225"/>
    </row>
    <row r="353" spans="1:25" ht="19.5" customHeight="1" thickTop="1" thickBot="1" x14ac:dyDescent="0.3">
      <c r="A353" s="247"/>
      <c r="B353" s="225"/>
      <c r="C353" s="43"/>
      <c r="D353" s="43"/>
      <c r="E353" s="43"/>
      <c r="F353" s="143"/>
      <c r="G353" s="43"/>
      <c r="H353" s="43"/>
      <c r="I353" s="43"/>
      <c r="J353" s="212"/>
      <c r="K353" s="212"/>
      <c r="L353" s="44" t="s">
        <v>653</v>
      </c>
      <c r="M353" s="44"/>
      <c r="N353" s="233">
        <f>N352+IF(AND(L353="Pago",OR(E353='PC Receitas'!$P$4,E353='PC Receitas'!$P$5,E353='PC Receitas'!$P$6)),K353,IF(AND(L353="Pago",OR(E353='PC Receitas'!$P$7,E353='PC Receitas'!$P$8,E353='PC Receitas'!$P$9,E353='PC Receitas'!$P$10,E353='PC Receitas'!$P$11,E353='PC Receitas'!$P$12,E353='PC Receitas'!$P$13,E353='PC Receitas'!$P$14)),-K353,0))</f>
        <v>-49210.899999999972</v>
      </c>
      <c r="O353" s="225"/>
      <c r="P353" s="225"/>
      <c r="Q353" s="225"/>
      <c r="R353" s="225"/>
      <c r="S353" s="235" t="e">
        <f t="shared" si="20"/>
        <v>#N/A</v>
      </c>
      <c r="T353" s="229" t="e">
        <f t="shared" si="21"/>
        <v>#N/A</v>
      </c>
      <c r="U353" s="229" t="e">
        <f t="shared" si="22"/>
        <v>#N/A</v>
      </c>
      <c r="V353" s="229" t="e">
        <f t="shared" si="23"/>
        <v>#N/A</v>
      </c>
      <c r="W353" s="113" t="e">
        <f>VLOOKUP(E353,'PC Receitas'!$P$4:$Q$14,2,FALSE)</f>
        <v>#N/A</v>
      </c>
      <c r="X353" s="230"/>
      <c r="Y353" s="225"/>
    </row>
    <row r="354" spans="1:25" ht="19.5" customHeight="1" thickTop="1" thickBot="1" x14ac:dyDescent="0.3">
      <c r="A354" s="247"/>
      <c r="B354" s="225"/>
      <c r="C354" s="43"/>
      <c r="D354" s="43"/>
      <c r="E354" s="43"/>
      <c r="F354" s="143"/>
      <c r="G354" s="43"/>
      <c r="H354" s="43"/>
      <c r="I354" s="43"/>
      <c r="J354" s="212"/>
      <c r="K354" s="212"/>
      <c r="L354" s="44" t="s">
        <v>653</v>
      </c>
      <c r="M354" s="44"/>
      <c r="N354" s="233">
        <f>N353+IF(AND(L354="Pago",OR(E354='PC Receitas'!$P$4,E354='PC Receitas'!$P$5,E354='PC Receitas'!$P$6)),K354,IF(AND(L354="Pago",OR(E354='PC Receitas'!$P$7,E354='PC Receitas'!$P$8,E354='PC Receitas'!$P$9,E354='PC Receitas'!$P$10,E354='PC Receitas'!$P$11,E354='PC Receitas'!$P$12,E354='PC Receitas'!$P$13,E354='PC Receitas'!$P$14)),-K354,0))</f>
        <v>-49210.899999999972</v>
      </c>
      <c r="O354" s="225"/>
      <c r="P354" s="225"/>
      <c r="Q354" s="225"/>
      <c r="R354" s="225"/>
      <c r="S354" s="235" t="e">
        <f t="shared" si="20"/>
        <v>#N/A</v>
      </c>
      <c r="T354" s="229" t="e">
        <f t="shared" si="21"/>
        <v>#N/A</v>
      </c>
      <c r="U354" s="229" t="e">
        <f t="shared" si="22"/>
        <v>#N/A</v>
      </c>
      <c r="V354" s="229" t="e">
        <f t="shared" si="23"/>
        <v>#N/A</v>
      </c>
      <c r="W354" s="113" t="e">
        <f>VLOOKUP(E354,'PC Receitas'!$P$4:$Q$14,2,FALSE)</f>
        <v>#N/A</v>
      </c>
      <c r="X354" s="230"/>
      <c r="Y354" s="225"/>
    </row>
    <row r="355" spans="1:25" ht="19.5" customHeight="1" thickTop="1" thickBot="1" x14ac:dyDescent="0.3">
      <c r="A355" s="247"/>
      <c r="B355" s="225"/>
      <c r="C355" s="43"/>
      <c r="D355" s="43"/>
      <c r="E355" s="43"/>
      <c r="F355" s="143"/>
      <c r="G355" s="43"/>
      <c r="H355" s="43"/>
      <c r="I355" s="43"/>
      <c r="J355" s="212"/>
      <c r="K355" s="212"/>
      <c r="L355" s="44" t="s">
        <v>653</v>
      </c>
      <c r="M355" s="44"/>
      <c r="N355" s="233">
        <f>N354+IF(AND(L355="Pago",OR(E355='PC Receitas'!$P$4,E355='PC Receitas'!$P$5,E355='PC Receitas'!$P$6)),K355,IF(AND(L355="Pago",OR(E355='PC Receitas'!$P$7,E355='PC Receitas'!$P$8,E355='PC Receitas'!$P$9,E355='PC Receitas'!$P$10,E355='PC Receitas'!$P$11,E355='PC Receitas'!$P$12,E355='PC Receitas'!$P$13,E355='PC Receitas'!$P$14)),-K355,0))</f>
        <v>-49210.899999999972</v>
      </c>
      <c r="O355" s="225"/>
      <c r="P355" s="225"/>
      <c r="Q355" s="225"/>
      <c r="R355" s="225"/>
      <c r="S355" s="235" t="e">
        <f t="shared" si="20"/>
        <v>#N/A</v>
      </c>
      <c r="T355" s="229" t="e">
        <f t="shared" si="21"/>
        <v>#N/A</v>
      </c>
      <c r="U355" s="229" t="e">
        <f t="shared" si="22"/>
        <v>#N/A</v>
      </c>
      <c r="V355" s="229" t="e">
        <f t="shared" si="23"/>
        <v>#N/A</v>
      </c>
      <c r="W355" s="113" t="e">
        <f>VLOOKUP(E355,'PC Receitas'!$P$4:$Q$14,2,FALSE)</f>
        <v>#N/A</v>
      </c>
      <c r="X355" s="230"/>
      <c r="Y355" s="225"/>
    </row>
    <row r="356" spans="1:25" ht="19.5" customHeight="1" thickTop="1" thickBot="1" x14ac:dyDescent="0.3">
      <c r="A356" s="247"/>
      <c r="B356" s="225"/>
      <c r="C356" s="43"/>
      <c r="D356" s="43"/>
      <c r="E356" s="43"/>
      <c r="F356" s="143"/>
      <c r="G356" s="43"/>
      <c r="H356" s="43"/>
      <c r="I356" s="43"/>
      <c r="J356" s="212"/>
      <c r="K356" s="212"/>
      <c r="L356" s="44" t="s">
        <v>653</v>
      </c>
      <c r="M356" s="44"/>
      <c r="N356" s="233">
        <f>N355+IF(AND(L356="Pago",OR(E356='PC Receitas'!$P$4,E356='PC Receitas'!$P$5,E356='PC Receitas'!$P$6)),K356,IF(AND(L356="Pago",OR(E356='PC Receitas'!$P$7,E356='PC Receitas'!$P$8,E356='PC Receitas'!$P$9,E356='PC Receitas'!$P$10,E356='PC Receitas'!$P$11,E356='PC Receitas'!$P$12,E356='PC Receitas'!$P$13,E356='PC Receitas'!$P$14)),-K356,0))</f>
        <v>-49210.899999999972</v>
      </c>
      <c r="O356" s="225"/>
      <c r="P356" s="225"/>
      <c r="Q356" s="225"/>
      <c r="R356" s="225"/>
      <c r="S356" s="235" t="e">
        <f t="shared" si="20"/>
        <v>#N/A</v>
      </c>
      <c r="T356" s="229" t="e">
        <f t="shared" si="21"/>
        <v>#N/A</v>
      </c>
      <c r="U356" s="229" t="e">
        <f t="shared" si="22"/>
        <v>#N/A</v>
      </c>
      <c r="V356" s="229" t="e">
        <f t="shared" si="23"/>
        <v>#N/A</v>
      </c>
      <c r="W356" s="113" t="e">
        <f>VLOOKUP(E356,'PC Receitas'!$P$4:$Q$14,2,FALSE)</f>
        <v>#N/A</v>
      </c>
      <c r="X356" s="230"/>
      <c r="Y356" s="225"/>
    </row>
    <row r="357" spans="1:25" ht="19.5" customHeight="1" thickTop="1" thickBot="1" x14ac:dyDescent="0.3">
      <c r="A357" s="247"/>
      <c r="B357" s="225"/>
      <c r="C357" s="43"/>
      <c r="D357" s="43"/>
      <c r="E357" s="43"/>
      <c r="F357" s="143"/>
      <c r="G357" s="43"/>
      <c r="H357" s="43"/>
      <c r="I357" s="43"/>
      <c r="J357" s="212"/>
      <c r="K357" s="212"/>
      <c r="L357" s="44" t="s">
        <v>653</v>
      </c>
      <c r="M357" s="44"/>
      <c r="N357" s="233">
        <f>N356+IF(AND(L357="Pago",OR(E357='PC Receitas'!$P$4,E357='PC Receitas'!$P$5,E357='PC Receitas'!$P$6)),K357,IF(AND(L357="Pago",OR(E357='PC Receitas'!$P$7,E357='PC Receitas'!$P$8,E357='PC Receitas'!$P$9,E357='PC Receitas'!$P$10,E357='PC Receitas'!$P$11,E357='PC Receitas'!$P$12,E357='PC Receitas'!$P$13,E357='PC Receitas'!$P$14)),-K357,0))</f>
        <v>-49210.899999999972</v>
      </c>
      <c r="O357" s="225"/>
      <c r="P357" s="225"/>
      <c r="Q357" s="225"/>
      <c r="R357" s="225"/>
      <c r="S357" s="235" t="e">
        <f t="shared" si="20"/>
        <v>#N/A</v>
      </c>
      <c r="T357" s="229" t="e">
        <f t="shared" si="21"/>
        <v>#N/A</v>
      </c>
      <c r="U357" s="229" t="e">
        <f t="shared" si="22"/>
        <v>#N/A</v>
      </c>
      <c r="V357" s="229" t="e">
        <f t="shared" si="23"/>
        <v>#N/A</v>
      </c>
      <c r="W357" s="113" t="e">
        <f>VLOOKUP(E357,'PC Receitas'!$P$4:$Q$14,2,FALSE)</f>
        <v>#N/A</v>
      </c>
      <c r="X357" s="230"/>
      <c r="Y357" s="225"/>
    </row>
    <row r="358" spans="1:25" ht="19.5" customHeight="1" thickTop="1" thickBot="1" x14ac:dyDescent="0.3">
      <c r="A358" s="247"/>
      <c r="B358" s="225"/>
      <c r="C358" s="43"/>
      <c r="D358" s="43"/>
      <c r="E358" s="43"/>
      <c r="F358" s="143"/>
      <c r="G358" s="43"/>
      <c r="H358" s="43"/>
      <c r="I358" s="43"/>
      <c r="J358" s="212"/>
      <c r="K358" s="212"/>
      <c r="L358" s="44" t="s">
        <v>653</v>
      </c>
      <c r="M358" s="44"/>
      <c r="N358" s="233">
        <f>N357+IF(AND(L358="Pago",OR(E358='PC Receitas'!$P$4,E358='PC Receitas'!$P$5,E358='PC Receitas'!$P$6)),K358,IF(AND(L358="Pago",OR(E358='PC Receitas'!$P$7,E358='PC Receitas'!$P$8,E358='PC Receitas'!$P$9,E358='PC Receitas'!$P$10,E358='PC Receitas'!$P$11,E358='PC Receitas'!$P$12,E358='PC Receitas'!$P$13,E358='PC Receitas'!$P$14)),-K358,0))</f>
        <v>-49210.899999999972</v>
      </c>
      <c r="O358" s="225"/>
      <c r="P358" s="225"/>
      <c r="Q358" s="225"/>
      <c r="R358" s="225"/>
      <c r="S358" s="235" t="e">
        <f t="shared" si="20"/>
        <v>#N/A</v>
      </c>
      <c r="T358" s="229" t="e">
        <f t="shared" si="21"/>
        <v>#N/A</v>
      </c>
      <c r="U358" s="229" t="e">
        <f t="shared" si="22"/>
        <v>#N/A</v>
      </c>
      <c r="V358" s="229" t="e">
        <f t="shared" si="23"/>
        <v>#N/A</v>
      </c>
      <c r="W358" s="113" t="e">
        <f>VLOOKUP(E358,'PC Receitas'!$P$4:$Q$14,2,FALSE)</f>
        <v>#N/A</v>
      </c>
      <c r="X358" s="230"/>
      <c r="Y358" s="225"/>
    </row>
    <row r="359" spans="1:25" ht="19.5" customHeight="1" thickTop="1" thickBot="1" x14ac:dyDescent="0.3">
      <c r="A359" s="247"/>
      <c r="B359" s="225"/>
      <c r="C359" s="43"/>
      <c r="D359" s="43"/>
      <c r="E359" s="43"/>
      <c r="F359" s="143"/>
      <c r="G359" s="43"/>
      <c r="H359" s="43"/>
      <c r="I359" s="43"/>
      <c r="J359" s="212"/>
      <c r="K359" s="212"/>
      <c r="L359" s="44" t="s">
        <v>653</v>
      </c>
      <c r="M359" s="44"/>
      <c r="N359" s="233">
        <f>N358+IF(AND(L359="Pago",OR(E359='PC Receitas'!$P$4,E359='PC Receitas'!$P$5,E359='PC Receitas'!$P$6)),K359,IF(AND(L359="Pago",OR(E359='PC Receitas'!$P$7,E359='PC Receitas'!$P$8,E359='PC Receitas'!$P$9,E359='PC Receitas'!$P$10,E359='PC Receitas'!$P$11,E359='PC Receitas'!$P$12,E359='PC Receitas'!$P$13,E359='PC Receitas'!$P$14)),-K359,0))</f>
        <v>-49210.899999999972</v>
      </c>
      <c r="O359" s="225"/>
      <c r="P359" s="225"/>
      <c r="Q359" s="225"/>
      <c r="R359" s="225"/>
      <c r="S359" s="235" t="e">
        <f t="shared" si="20"/>
        <v>#N/A</v>
      </c>
      <c r="T359" s="229" t="e">
        <f t="shared" si="21"/>
        <v>#N/A</v>
      </c>
      <c r="U359" s="229" t="e">
        <f t="shared" si="22"/>
        <v>#N/A</v>
      </c>
      <c r="V359" s="229" t="e">
        <f t="shared" si="23"/>
        <v>#N/A</v>
      </c>
      <c r="W359" s="113" t="e">
        <f>VLOOKUP(E359,'PC Receitas'!$P$4:$Q$14,2,FALSE)</f>
        <v>#N/A</v>
      </c>
      <c r="X359" s="230"/>
      <c r="Y359" s="225"/>
    </row>
    <row r="360" spans="1:25" ht="19.5" customHeight="1" thickTop="1" thickBot="1" x14ac:dyDescent="0.3">
      <c r="A360" s="247"/>
      <c r="B360" s="225"/>
      <c r="C360" s="43"/>
      <c r="D360" s="43"/>
      <c r="E360" s="43"/>
      <c r="F360" s="143"/>
      <c r="G360" s="43"/>
      <c r="H360" s="43"/>
      <c r="I360" s="43"/>
      <c r="J360" s="212"/>
      <c r="K360" s="212"/>
      <c r="L360" s="44" t="s">
        <v>653</v>
      </c>
      <c r="M360" s="44"/>
      <c r="N360" s="233">
        <f>N359+IF(AND(L360="Pago",OR(E360='PC Receitas'!$P$4,E360='PC Receitas'!$P$5,E360='PC Receitas'!$P$6)),K360,IF(AND(L360="Pago",OR(E360='PC Receitas'!$P$7,E360='PC Receitas'!$P$8,E360='PC Receitas'!$P$9,E360='PC Receitas'!$P$10,E360='PC Receitas'!$P$11,E360='PC Receitas'!$P$12,E360='PC Receitas'!$P$13,E360='PC Receitas'!$P$14)),-K360,0))</f>
        <v>-49210.899999999972</v>
      </c>
      <c r="O360" s="225"/>
      <c r="P360" s="225"/>
      <c r="Q360" s="225"/>
      <c r="R360" s="225"/>
      <c r="S360" s="235" t="e">
        <f t="shared" si="20"/>
        <v>#N/A</v>
      </c>
      <c r="T360" s="229" t="e">
        <f t="shared" si="21"/>
        <v>#N/A</v>
      </c>
      <c r="U360" s="229" t="e">
        <f t="shared" si="22"/>
        <v>#N/A</v>
      </c>
      <c r="V360" s="229" t="e">
        <f t="shared" si="23"/>
        <v>#N/A</v>
      </c>
      <c r="W360" s="113" t="e">
        <f>VLOOKUP(E360,'PC Receitas'!$P$4:$Q$14,2,FALSE)</f>
        <v>#N/A</v>
      </c>
      <c r="X360" s="230"/>
      <c r="Y360" s="225"/>
    </row>
    <row r="361" spans="1:25" ht="19.5" customHeight="1" thickTop="1" thickBot="1" x14ac:dyDescent="0.3">
      <c r="A361" s="247"/>
      <c r="B361" s="225"/>
      <c r="C361" s="43"/>
      <c r="D361" s="43"/>
      <c r="E361" s="43"/>
      <c r="F361" s="143"/>
      <c r="G361" s="43"/>
      <c r="H361" s="43"/>
      <c r="I361" s="43"/>
      <c r="J361" s="212"/>
      <c r="K361" s="212"/>
      <c r="L361" s="44" t="s">
        <v>653</v>
      </c>
      <c r="M361" s="44"/>
      <c r="N361" s="233">
        <f>N360+IF(AND(L361="Pago",OR(E361='PC Receitas'!$P$4,E361='PC Receitas'!$P$5,E361='PC Receitas'!$P$6)),K361,IF(AND(L361="Pago",OR(E361='PC Receitas'!$P$7,E361='PC Receitas'!$P$8,E361='PC Receitas'!$P$9,E361='PC Receitas'!$P$10,E361='PC Receitas'!$P$11,E361='PC Receitas'!$P$12,E361='PC Receitas'!$P$13,E361='PC Receitas'!$P$14)),-K361,0))</f>
        <v>-49210.899999999972</v>
      </c>
      <c r="O361" s="225"/>
      <c r="P361" s="225"/>
      <c r="Q361" s="225"/>
      <c r="R361" s="225"/>
      <c r="S361" s="235" t="e">
        <f t="shared" si="20"/>
        <v>#N/A</v>
      </c>
      <c r="T361" s="229" t="e">
        <f t="shared" si="21"/>
        <v>#N/A</v>
      </c>
      <c r="U361" s="229" t="e">
        <f t="shared" si="22"/>
        <v>#N/A</v>
      </c>
      <c r="V361" s="229" t="e">
        <f t="shared" si="23"/>
        <v>#N/A</v>
      </c>
      <c r="W361" s="113" t="e">
        <f>VLOOKUP(E361,'PC Receitas'!$P$4:$Q$14,2,FALSE)</f>
        <v>#N/A</v>
      </c>
      <c r="X361" s="230"/>
      <c r="Y361" s="225"/>
    </row>
    <row r="362" spans="1:25" ht="19.5" customHeight="1" thickTop="1" thickBot="1" x14ac:dyDescent="0.3">
      <c r="A362" s="247"/>
      <c r="B362" s="225"/>
      <c r="C362" s="43"/>
      <c r="D362" s="43"/>
      <c r="E362" s="43"/>
      <c r="F362" s="143"/>
      <c r="G362" s="43"/>
      <c r="H362" s="43"/>
      <c r="I362" s="43"/>
      <c r="J362" s="212"/>
      <c r="K362" s="212"/>
      <c r="L362" s="44" t="s">
        <v>653</v>
      </c>
      <c r="M362" s="44"/>
      <c r="N362" s="233">
        <f>N361+IF(AND(L362="Pago",OR(E362='PC Receitas'!$P$4,E362='PC Receitas'!$P$5,E362='PC Receitas'!$P$6)),K362,IF(AND(L362="Pago",OR(E362='PC Receitas'!$P$7,E362='PC Receitas'!$P$8,E362='PC Receitas'!$P$9,E362='PC Receitas'!$P$10,E362='PC Receitas'!$P$11,E362='PC Receitas'!$P$12,E362='PC Receitas'!$P$13,E362='PC Receitas'!$P$14)),-K362,0))</f>
        <v>-49210.899999999972</v>
      </c>
      <c r="O362" s="225"/>
      <c r="P362" s="225"/>
      <c r="Q362" s="225"/>
      <c r="R362" s="225"/>
      <c r="S362" s="235" t="e">
        <f t="shared" si="20"/>
        <v>#N/A</v>
      </c>
      <c r="T362" s="229" t="e">
        <f t="shared" si="21"/>
        <v>#N/A</v>
      </c>
      <c r="U362" s="229" t="e">
        <f t="shared" si="22"/>
        <v>#N/A</v>
      </c>
      <c r="V362" s="229" t="e">
        <f t="shared" si="23"/>
        <v>#N/A</v>
      </c>
      <c r="W362" s="113" t="e">
        <f>VLOOKUP(E362,'PC Receitas'!$P$4:$Q$14,2,FALSE)</f>
        <v>#N/A</v>
      </c>
      <c r="X362" s="230"/>
      <c r="Y362" s="225"/>
    </row>
    <row r="363" spans="1:25" ht="19.5" customHeight="1" thickTop="1" thickBot="1" x14ac:dyDescent="0.3">
      <c r="A363" s="247"/>
      <c r="B363" s="225"/>
      <c r="C363" s="43"/>
      <c r="D363" s="43"/>
      <c r="E363" s="43"/>
      <c r="F363" s="143"/>
      <c r="G363" s="43"/>
      <c r="H363" s="43"/>
      <c r="I363" s="43"/>
      <c r="J363" s="212"/>
      <c r="K363" s="212"/>
      <c r="L363" s="44" t="s">
        <v>653</v>
      </c>
      <c r="M363" s="44"/>
      <c r="N363" s="233">
        <f>N362+IF(AND(L363="Pago",OR(E363='PC Receitas'!$P$4,E363='PC Receitas'!$P$5,E363='PC Receitas'!$P$6)),K363,IF(AND(L363="Pago",OR(E363='PC Receitas'!$P$7,E363='PC Receitas'!$P$8,E363='PC Receitas'!$P$9,E363='PC Receitas'!$P$10,E363='PC Receitas'!$P$11,E363='PC Receitas'!$P$12,E363='PC Receitas'!$P$13,E363='PC Receitas'!$P$14)),-K363,0))</f>
        <v>-49210.899999999972</v>
      </c>
      <c r="O363" s="225"/>
      <c r="P363" s="225"/>
      <c r="Q363" s="225"/>
      <c r="R363" s="225"/>
      <c r="S363" s="235" t="e">
        <f t="shared" si="20"/>
        <v>#N/A</v>
      </c>
      <c r="T363" s="229" t="e">
        <f t="shared" si="21"/>
        <v>#N/A</v>
      </c>
      <c r="U363" s="229" t="e">
        <f t="shared" si="22"/>
        <v>#N/A</v>
      </c>
      <c r="V363" s="229" t="e">
        <f t="shared" si="23"/>
        <v>#N/A</v>
      </c>
      <c r="W363" s="113" t="e">
        <f>VLOOKUP(E363,'PC Receitas'!$P$4:$Q$14,2,FALSE)</f>
        <v>#N/A</v>
      </c>
      <c r="X363" s="230"/>
      <c r="Y363" s="225"/>
    </row>
    <row r="364" spans="1:25" ht="19.5" customHeight="1" thickTop="1" thickBot="1" x14ac:dyDescent="0.3">
      <c r="A364" s="247"/>
      <c r="B364" s="225"/>
      <c r="C364" s="43"/>
      <c r="D364" s="43"/>
      <c r="E364" s="43"/>
      <c r="F364" s="143"/>
      <c r="G364" s="43"/>
      <c r="H364" s="43"/>
      <c r="I364" s="43"/>
      <c r="J364" s="212"/>
      <c r="K364" s="212"/>
      <c r="L364" s="44" t="s">
        <v>653</v>
      </c>
      <c r="M364" s="44"/>
      <c r="N364" s="233">
        <f>N363+IF(AND(L364="Pago",OR(E364='PC Receitas'!$P$4,E364='PC Receitas'!$P$5,E364='PC Receitas'!$P$6)),K364,IF(AND(L364="Pago",OR(E364='PC Receitas'!$P$7,E364='PC Receitas'!$P$8,E364='PC Receitas'!$P$9,E364='PC Receitas'!$P$10,E364='PC Receitas'!$P$11,E364='PC Receitas'!$P$12,E364='PC Receitas'!$P$13,E364='PC Receitas'!$P$14)),-K364,0))</f>
        <v>-49210.899999999972</v>
      </c>
      <c r="O364" s="225"/>
      <c r="P364" s="225"/>
      <c r="Q364" s="225"/>
      <c r="R364" s="225"/>
      <c r="S364" s="235" t="e">
        <f t="shared" si="20"/>
        <v>#N/A</v>
      </c>
      <c r="T364" s="229" t="e">
        <f t="shared" si="21"/>
        <v>#N/A</v>
      </c>
      <c r="U364" s="229" t="e">
        <f t="shared" si="22"/>
        <v>#N/A</v>
      </c>
      <c r="V364" s="229" t="e">
        <f t="shared" si="23"/>
        <v>#N/A</v>
      </c>
      <c r="W364" s="113" t="e">
        <f>VLOOKUP(E364,'PC Receitas'!$P$4:$Q$14,2,FALSE)</f>
        <v>#N/A</v>
      </c>
      <c r="X364" s="230"/>
      <c r="Y364" s="225"/>
    </row>
    <row r="365" spans="1:25" ht="19.5" customHeight="1" thickTop="1" thickBot="1" x14ac:dyDescent="0.3">
      <c r="A365" s="247"/>
      <c r="B365" s="225"/>
      <c r="C365" s="43"/>
      <c r="D365" s="43"/>
      <c r="E365" s="43"/>
      <c r="F365" s="143"/>
      <c r="G365" s="43"/>
      <c r="H365" s="43"/>
      <c r="I365" s="43"/>
      <c r="J365" s="212"/>
      <c r="K365" s="212"/>
      <c r="L365" s="44" t="s">
        <v>653</v>
      </c>
      <c r="M365" s="44"/>
      <c r="N365" s="233">
        <f>N364+IF(AND(L365="Pago",OR(E365='PC Receitas'!$P$4,E365='PC Receitas'!$P$5,E365='PC Receitas'!$P$6)),K365,IF(AND(L365="Pago",OR(E365='PC Receitas'!$P$7,E365='PC Receitas'!$P$8,E365='PC Receitas'!$P$9,E365='PC Receitas'!$P$10,E365='PC Receitas'!$P$11,E365='PC Receitas'!$P$12,E365='PC Receitas'!$P$13,E365='PC Receitas'!$P$14)),-K365,0))</f>
        <v>-49210.899999999972</v>
      </c>
      <c r="O365" s="225"/>
      <c r="P365" s="225"/>
      <c r="Q365" s="225"/>
      <c r="R365" s="225"/>
      <c r="S365" s="235" t="e">
        <f t="shared" si="20"/>
        <v>#N/A</v>
      </c>
      <c r="T365" s="229" t="e">
        <f t="shared" si="21"/>
        <v>#N/A</v>
      </c>
      <c r="U365" s="229" t="e">
        <f t="shared" si="22"/>
        <v>#N/A</v>
      </c>
      <c r="V365" s="229" t="e">
        <f t="shared" si="23"/>
        <v>#N/A</v>
      </c>
      <c r="W365" s="113" t="e">
        <f>VLOOKUP(E365,'PC Receitas'!$P$4:$Q$14,2,FALSE)</f>
        <v>#N/A</v>
      </c>
      <c r="X365" s="230"/>
      <c r="Y365" s="225"/>
    </row>
    <row r="366" spans="1:25" ht="19.5" customHeight="1" thickTop="1" thickBot="1" x14ac:dyDescent="0.3">
      <c r="A366" s="247"/>
      <c r="B366" s="225"/>
      <c r="C366" s="43"/>
      <c r="D366" s="43"/>
      <c r="E366" s="43"/>
      <c r="F366" s="143"/>
      <c r="G366" s="43"/>
      <c r="H366" s="43"/>
      <c r="I366" s="43"/>
      <c r="J366" s="212"/>
      <c r="K366" s="212"/>
      <c r="L366" s="44" t="s">
        <v>653</v>
      </c>
      <c r="M366" s="44"/>
      <c r="N366" s="233">
        <f>N365+IF(AND(L366="Pago",OR(E366='PC Receitas'!$P$4,E366='PC Receitas'!$P$5,E366='PC Receitas'!$P$6)),K366,IF(AND(L366="Pago",OR(E366='PC Receitas'!$P$7,E366='PC Receitas'!$P$8,E366='PC Receitas'!$P$9,E366='PC Receitas'!$P$10,E366='PC Receitas'!$P$11,E366='PC Receitas'!$P$12,E366='PC Receitas'!$P$13,E366='PC Receitas'!$P$14)),-K366,0))</f>
        <v>-49210.899999999972</v>
      </c>
      <c r="O366" s="225"/>
      <c r="P366" s="225"/>
      <c r="Q366" s="225"/>
      <c r="R366" s="225"/>
      <c r="S366" s="235" t="e">
        <f t="shared" si="20"/>
        <v>#N/A</v>
      </c>
      <c r="T366" s="229" t="e">
        <f t="shared" si="21"/>
        <v>#N/A</v>
      </c>
      <c r="U366" s="229" t="e">
        <f t="shared" si="22"/>
        <v>#N/A</v>
      </c>
      <c r="V366" s="229" t="e">
        <f t="shared" si="23"/>
        <v>#N/A</v>
      </c>
      <c r="W366" s="113" t="e">
        <f>VLOOKUP(E366,'PC Receitas'!$P$4:$Q$14,2,FALSE)</f>
        <v>#N/A</v>
      </c>
      <c r="X366" s="230"/>
      <c r="Y366" s="225"/>
    </row>
    <row r="367" spans="1:25" ht="19.5" customHeight="1" thickTop="1" thickBot="1" x14ac:dyDescent="0.3">
      <c r="A367" s="247"/>
      <c r="B367" s="225"/>
      <c r="C367" s="43"/>
      <c r="D367" s="43"/>
      <c r="E367" s="43"/>
      <c r="F367" s="143"/>
      <c r="G367" s="43"/>
      <c r="H367" s="43"/>
      <c r="I367" s="43"/>
      <c r="J367" s="212"/>
      <c r="K367" s="212"/>
      <c r="L367" s="44" t="s">
        <v>653</v>
      </c>
      <c r="M367" s="44"/>
      <c r="N367" s="233">
        <f>N366+IF(AND(L367="Pago",OR(E367='PC Receitas'!$P$4,E367='PC Receitas'!$P$5,E367='PC Receitas'!$P$6)),K367,IF(AND(L367="Pago",OR(E367='PC Receitas'!$P$7,E367='PC Receitas'!$P$8,E367='PC Receitas'!$P$9,E367='PC Receitas'!$P$10,E367='PC Receitas'!$P$11,E367='PC Receitas'!$P$12,E367='PC Receitas'!$P$13,E367='PC Receitas'!$P$14)),-K367,0))</f>
        <v>-49210.899999999972</v>
      </c>
      <c r="O367" s="225"/>
      <c r="P367" s="225"/>
      <c r="Q367" s="225"/>
      <c r="R367" s="225"/>
      <c r="S367" s="235" t="e">
        <f t="shared" si="20"/>
        <v>#N/A</v>
      </c>
      <c r="T367" s="229" t="e">
        <f t="shared" si="21"/>
        <v>#N/A</v>
      </c>
      <c r="U367" s="229" t="e">
        <f t="shared" si="22"/>
        <v>#N/A</v>
      </c>
      <c r="V367" s="229" t="e">
        <f t="shared" si="23"/>
        <v>#N/A</v>
      </c>
      <c r="W367" s="113" t="e">
        <f>VLOOKUP(E367,'PC Receitas'!$P$4:$Q$14,2,FALSE)</f>
        <v>#N/A</v>
      </c>
      <c r="X367" s="230"/>
      <c r="Y367" s="225"/>
    </row>
    <row r="368" spans="1:25" ht="19.5" customHeight="1" thickTop="1" thickBot="1" x14ac:dyDescent="0.3">
      <c r="A368" s="247"/>
      <c r="B368" s="225"/>
      <c r="C368" s="43"/>
      <c r="D368" s="43"/>
      <c r="E368" s="43"/>
      <c r="F368" s="143"/>
      <c r="G368" s="43"/>
      <c r="H368" s="43"/>
      <c r="I368" s="43"/>
      <c r="J368" s="212"/>
      <c r="K368" s="212"/>
      <c r="L368" s="44" t="s">
        <v>653</v>
      </c>
      <c r="M368" s="44"/>
      <c r="N368" s="233">
        <f>N367+IF(AND(L368="Pago",OR(E368='PC Receitas'!$P$4,E368='PC Receitas'!$P$5,E368='PC Receitas'!$P$6)),K368,IF(AND(L368="Pago",OR(E368='PC Receitas'!$P$7,E368='PC Receitas'!$P$8,E368='PC Receitas'!$P$9,E368='PC Receitas'!$P$10,E368='PC Receitas'!$P$11,E368='PC Receitas'!$P$12,E368='PC Receitas'!$P$13,E368='PC Receitas'!$P$14)),-K368,0))</f>
        <v>-49210.899999999972</v>
      </c>
      <c r="O368" s="225"/>
      <c r="P368" s="225"/>
      <c r="Q368" s="225"/>
      <c r="R368" s="225"/>
      <c r="S368" s="235" t="e">
        <f t="shared" si="20"/>
        <v>#N/A</v>
      </c>
      <c r="T368" s="229" t="e">
        <f t="shared" si="21"/>
        <v>#N/A</v>
      </c>
      <c r="U368" s="229" t="e">
        <f t="shared" si="22"/>
        <v>#N/A</v>
      </c>
      <c r="V368" s="229" t="e">
        <f t="shared" si="23"/>
        <v>#N/A</v>
      </c>
      <c r="W368" s="113" t="e">
        <f>VLOOKUP(E368,'PC Receitas'!$P$4:$Q$14,2,FALSE)</f>
        <v>#N/A</v>
      </c>
      <c r="X368" s="230"/>
      <c r="Y368" s="225"/>
    </row>
    <row r="369" spans="1:25" ht="19.5" customHeight="1" thickTop="1" thickBot="1" x14ac:dyDescent="0.3">
      <c r="A369" s="247"/>
      <c r="B369" s="225"/>
      <c r="C369" s="43"/>
      <c r="D369" s="43"/>
      <c r="E369" s="43"/>
      <c r="F369" s="143"/>
      <c r="G369" s="43"/>
      <c r="H369" s="43"/>
      <c r="I369" s="43"/>
      <c r="J369" s="212"/>
      <c r="K369" s="212"/>
      <c r="L369" s="44" t="s">
        <v>653</v>
      </c>
      <c r="M369" s="44"/>
      <c r="N369" s="233">
        <f>N368+IF(AND(L369="Pago",OR(E369='PC Receitas'!$P$4,E369='PC Receitas'!$P$5,E369='PC Receitas'!$P$6)),K369,IF(AND(L369="Pago",OR(E369='PC Receitas'!$P$7,E369='PC Receitas'!$P$8,E369='PC Receitas'!$P$9,E369='PC Receitas'!$P$10,E369='PC Receitas'!$P$11,E369='PC Receitas'!$P$12,E369='PC Receitas'!$P$13,E369='PC Receitas'!$P$14)),-K369,0))</f>
        <v>-49210.899999999972</v>
      </c>
      <c r="O369" s="225"/>
      <c r="P369" s="225"/>
      <c r="Q369" s="225"/>
      <c r="R369" s="225"/>
      <c r="S369" s="235" t="e">
        <f t="shared" si="20"/>
        <v>#N/A</v>
      </c>
      <c r="T369" s="229" t="e">
        <f t="shared" si="21"/>
        <v>#N/A</v>
      </c>
      <c r="U369" s="229" t="e">
        <f t="shared" si="22"/>
        <v>#N/A</v>
      </c>
      <c r="V369" s="229" t="e">
        <f t="shared" si="23"/>
        <v>#N/A</v>
      </c>
      <c r="W369" s="113" t="e">
        <f>VLOOKUP(E369,'PC Receitas'!$P$4:$Q$14,2,FALSE)</f>
        <v>#N/A</v>
      </c>
      <c r="X369" s="230"/>
      <c r="Y369" s="225"/>
    </row>
    <row r="370" spans="1:25" ht="19.5" customHeight="1" thickTop="1" thickBot="1" x14ac:dyDescent="0.3">
      <c r="A370" s="247"/>
      <c r="B370" s="225"/>
      <c r="C370" s="43"/>
      <c r="D370" s="43"/>
      <c r="E370" s="43"/>
      <c r="F370" s="143"/>
      <c r="G370" s="43"/>
      <c r="H370" s="43"/>
      <c r="I370" s="43"/>
      <c r="J370" s="212"/>
      <c r="K370" s="212"/>
      <c r="L370" s="44" t="s">
        <v>653</v>
      </c>
      <c r="M370" s="44"/>
      <c r="N370" s="233">
        <f>N369+IF(AND(L370="Pago",OR(E370='PC Receitas'!$P$4,E370='PC Receitas'!$P$5,E370='PC Receitas'!$P$6)),K370,IF(AND(L370="Pago",OR(E370='PC Receitas'!$P$7,E370='PC Receitas'!$P$8,E370='PC Receitas'!$P$9,E370='PC Receitas'!$P$10,E370='PC Receitas'!$P$11,E370='PC Receitas'!$P$12,E370='PC Receitas'!$P$13,E370='PC Receitas'!$P$14)),-K370,0))</f>
        <v>-49210.899999999972</v>
      </c>
      <c r="O370" s="225"/>
      <c r="P370" s="225"/>
      <c r="Q370" s="225"/>
      <c r="R370" s="225"/>
      <c r="S370" s="235" t="e">
        <f t="shared" si="20"/>
        <v>#N/A</v>
      </c>
      <c r="T370" s="229" t="e">
        <f t="shared" si="21"/>
        <v>#N/A</v>
      </c>
      <c r="U370" s="229" t="e">
        <f t="shared" si="22"/>
        <v>#N/A</v>
      </c>
      <c r="V370" s="229" t="e">
        <f t="shared" si="23"/>
        <v>#N/A</v>
      </c>
      <c r="W370" s="113" t="e">
        <f>VLOOKUP(E370,'PC Receitas'!$P$4:$Q$14,2,FALSE)</f>
        <v>#N/A</v>
      </c>
      <c r="X370" s="230"/>
      <c r="Y370" s="225"/>
    </row>
    <row r="371" spans="1:25" ht="19.5" customHeight="1" thickTop="1" thickBot="1" x14ac:dyDescent="0.3">
      <c r="A371" s="247"/>
      <c r="B371" s="225"/>
      <c r="C371" s="43"/>
      <c r="D371" s="43"/>
      <c r="E371" s="43"/>
      <c r="F371" s="143"/>
      <c r="G371" s="43"/>
      <c r="H371" s="43"/>
      <c r="I371" s="43"/>
      <c r="J371" s="212"/>
      <c r="K371" s="212"/>
      <c r="L371" s="44" t="s">
        <v>653</v>
      </c>
      <c r="M371" s="44"/>
      <c r="N371" s="233">
        <f>N370+IF(AND(L371="Pago",OR(E371='PC Receitas'!$P$4,E371='PC Receitas'!$P$5,E371='PC Receitas'!$P$6)),K371,IF(AND(L371="Pago",OR(E371='PC Receitas'!$P$7,E371='PC Receitas'!$P$8,E371='PC Receitas'!$P$9,E371='PC Receitas'!$P$10,E371='PC Receitas'!$P$11,E371='PC Receitas'!$P$12,E371='PC Receitas'!$P$13,E371='PC Receitas'!$P$14)),-K371,0))</f>
        <v>-49210.899999999972</v>
      </c>
      <c r="O371" s="225"/>
      <c r="P371" s="225"/>
      <c r="Q371" s="225"/>
      <c r="R371" s="225"/>
      <c r="S371" s="235" t="e">
        <f t="shared" si="20"/>
        <v>#N/A</v>
      </c>
      <c r="T371" s="229" t="e">
        <f t="shared" si="21"/>
        <v>#N/A</v>
      </c>
      <c r="U371" s="229" t="e">
        <f t="shared" si="22"/>
        <v>#N/A</v>
      </c>
      <c r="V371" s="229" t="e">
        <f t="shared" si="23"/>
        <v>#N/A</v>
      </c>
      <c r="W371" s="113" t="e">
        <f>VLOOKUP(E371,'PC Receitas'!$P$4:$Q$14,2,FALSE)</f>
        <v>#N/A</v>
      </c>
      <c r="X371" s="230"/>
      <c r="Y371" s="225"/>
    </row>
    <row r="372" spans="1:25" ht="19.5" customHeight="1" thickTop="1" thickBot="1" x14ac:dyDescent="0.3">
      <c r="A372" s="247"/>
      <c r="B372" s="225"/>
      <c r="C372" s="43"/>
      <c r="D372" s="43"/>
      <c r="E372" s="43"/>
      <c r="F372" s="143"/>
      <c r="G372" s="43"/>
      <c r="H372" s="43"/>
      <c r="I372" s="43"/>
      <c r="J372" s="212"/>
      <c r="K372" s="212"/>
      <c r="L372" s="44" t="s">
        <v>653</v>
      </c>
      <c r="M372" s="44"/>
      <c r="N372" s="233">
        <f>N371+IF(AND(L372="Pago",OR(E372='PC Receitas'!$P$4,E372='PC Receitas'!$P$5,E372='PC Receitas'!$P$6)),K372,IF(AND(L372="Pago",OR(E372='PC Receitas'!$P$7,E372='PC Receitas'!$P$8,E372='PC Receitas'!$P$9,E372='PC Receitas'!$P$10,E372='PC Receitas'!$P$11,E372='PC Receitas'!$P$12,E372='PC Receitas'!$P$13,E372='PC Receitas'!$P$14)),-K372,0))</f>
        <v>-49210.899999999972</v>
      </c>
      <c r="O372" s="225"/>
      <c r="P372" s="225"/>
      <c r="Q372" s="225"/>
      <c r="R372" s="225"/>
      <c r="S372" s="235" t="e">
        <f t="shared" si="20"/>
        <v>#N/A</v>
      </c>
      <c r="T372" s="229" t="e">
        <f t="shared" si="21"/>
        <v>#N/A</v>
      </c>
      <c r="U372" s="229" t="e">
        <f t="shared" si="22"/>
        <v>#N/A</v>
      </c>
      <c r="V372" s="229" t="e">
        <f t="shared" si="23"/>
        <v>#N/A</v>
      </c>
      <c r="W372" s="113" t="e">
        <f>VLOOKUP(E372,'PC Receitas'!$P$4:$Q$14,2,FALSE)</f>
        <v>#N/A</v>
      </c>
      <c r="X372" s="230"/>
      <c r="Y372" s="225"/>
    </row>
    <row r="373" spans="1:25" ht="19.5" customHeight="1" thickTop="1" thickBot="1" x14ac:dyDescent="0.3">
      <c r="A373" s="247"/>
      <c r="B373" s="225"/>
      <c r="C373" s="43"/>
      <c r="D373" s="43"/>
      <c r="E373" s="43"/>
      <c r="F373" s="143"/>
      <c r="G373" s="43"/>
      <c r="H373" s="43"/>
      <c r="I373" s="43"/>
      <c r="J373" s="212"/>
      <c r="K373" s="212"/>
      <c r="L373" s="44" t="s">
        <v>653</v>
      </c>
      <c r="M373" s="44"/>
      <c r="N373" s="233">
        <f>N372+IF(AND(L373="Pago",OR(E373='PC Receitas'!$P$4,E373='PC Receitas'!$P$5,E373='PC Receitas'!$P$6)),K373,IF(AND(L373="Pago",OR(E373='PC Receitas'!$P$7,E373='PC Receitas'!$P$8,E373='PC Receitas'!$P$9,E373='PC Receitas'!$P$10,E373='PC Receitas'!$P$11,E373='PC Receitas'!$P$12,E373='PC Receitas'!$P$13,E373='PC Receitas'!$P$14)),-K373,0))</f>
        <v>-49210.899999999972</v>
      </c>
      <c r="O373" s="225"/>
      <c r="P373" s="225"/>
      <c r="Q373" s="225"/>
      <c r="R373" s="225"/>
      <c r="S373" s="235" t="e">
        <f t="shared" si="20"/>
        <v>#N/A</v>
      </c>
      <c r="T373" s="229" t="e">
        <f t="shared" si="21"/>
        <v>#N/A</v>
      </c>
      <c r="U373" s="229" t="e">
        <f t="shared" si="22"/>
        <v>#N/A</v>
      </c>
      <c r="V373" s="229" t="e">
        <f t="shared" si="23"/>
        <v>#N/A</v>
      </c>
      <c r="W373" s="113" t="e">
        <f>VLOOKUP(E373,'PC Receitas'!$P$4:$Q$14,2,FALSE)</f>
        <v>#N/A</v>
      </c>
      <c r="X373" s="230"/>
      <c r="Y373" s="225"/>
    </row>
    <row r="374" spans="1:25" ht="19.5" customHeight="1" thickTop="1" thickBot="1" x14ac:dyDescent="0.3">
      <c r="A374" s="247"/>
      <c r="B374" s="225"/>
      <c r="C374" s="43"/>
      <c r="D374" s="43"/>
      <c r="E374" s="43"/>
      <c r="F374" s="143"/>
      <c r="G374" s="43"/>
      <c r="H374" s="43"/>
      <c r="I374" s="43"/>
      <c r="J374" s="212"/>
      <c r="K374" s="212"/>
      <c r="L374" s="44" t="s">
        <v>653</v>
      </c>
      <c r="M374" s="44"/>
      <c r="N374" s="233">
        <f>N373+IF(AND(L374="Pago",OR(E374='PC Receitas'!$P$4,E374='PC Receitas'!$P$5,E374='PC Receitas'!$P$6)),K374,IF(AND(L374="Pago",OR(E374='PC Receitas'!$P$7,E374='PC Receitas'!$P$8,E374='PC Receitas'!$P$9,E374='PC Receitas'!$P$10,E374='PC Receitas'!$P$11,E374='PC Receitas'!$P$12,E374='PC Receitas'!$P$13,E374='PC Receitas'!$P$14)),-K374,0))</f>
        <v>-49210.899999999972</v>
      </c>
      <c r="O374" s="225"/>
      <c r="P374" s="225"/>
      <c r="Q374" s="225"/>
      <c r="R374" s="225"/>
      <c r="S374" s="235" t="e">
        <f t="shared" si="20"/>
        <v>#N/A</v>
      </c>
      <c r="T374" s="229" t="e">
        <f t="shared" si="21"/>
        <v>#N/A</v>
      </c>
      <c r="U374" s="229" t="e">
        <f t="shared" si="22"/>
        <v>#N/A</v>
      </c>
      <c r="V374" s="229" t="e">
        <f t="shared" si="23"/>
        <v>#N/A</v>
      </c>
      <c r="W374" s="113" t="e">
        <f>VLOOKUP(E374,'PC Receitas'!$P$4:$Q$14,2,FALSE)</f>
        <v>#N/A</v>
      </c>
      <c r="X374" s="230"/>
      <c r="Y374" s="225"/>
    </row>
    <row r="375" spans="1:25" ht="19.5" customHeight="1" thickTop="1" thickBot="1" x14ac:dyDescent="0.3">
      <c r="A375" s="247"/>
      <c r="B375" s="225"/>
      <c r="C375" s="43"/>
      <c r="D375" s="43"/>
      <c r="E375" s="43"/>
      <c r="F375" s="143"/>
      <c r="G375" s="43"/>
      <c r="H375" s="43"/>
      <c r="I375" s="43"/>
      <c r="J375" s="212"/>
      <c r="K375" s="212"/>
      <c r="L375" s="44" t="s">
        <v>653</v>
      </c>
      <c r="M375" s="44"/>
      <c r="N375" s="233">
        <f>N374+IF(AND(L375="Pago",OR(E375='PC Receitas'!$P$4,E375='PC Receitas'!$P$5,E375='PC Receitas'!$P$6)),K375,IF(AND(L375="Pago",OR(E375='PC Receitas'!$P$7,E375='PC Receitas'!$P$8,E375='PC Receitas'!$P$9,E375='PC Receitas'!$P$10,E375='PC Receitas'!$P$11,E375='PC Receitas'!$P$12,E375='PC Receitas'!$P$13,E375='PC Receitas'!$P$14)),-K375,0))</f>
        <v>-49210.899999999972</v>
      </c>
      <c r="O375" s="225"/>
      <c r="P375" s="225"/>
      <c r="Q375" s="225"/>
      <c r="R375" s="225"/>
      <c r="S375" s="235" t="e">
        <f t="shared" si="20"/>
        <v>#N/A</v>
      </c>
      <c r="T375" s="229" t="e">
        <f t="shared" si="21"/>
        <v>#N/A</v>
      </c>
      <c r="U375" s="229" t="e">
        <f t="shared" si="22"/>
        <v>#N/A</v>
      </c>
      <c r="V375" s="229" t="e">
        <f t="shared" si="23"/>
        <v>#N/A</v>
      </c>
      <c r="W375" s="113" t="e">
        <f>VLOOKUP(E375,'PC Receitas'!$P$4:$Q$14,2,FALSE)</f>
        <v>#N/A</v>
      </c>
      <c r="X375" s="230"/>
      <c r="Y375" s="225"/>
    </row>
    <row r="376" spans="1:25" ht="19.5" customHeight="1" thickTop="1" thickBot="1" x14ac:dyDescent="0.3">
      <c r="A376" s="247"/>
      <c r="B376" s="225"/>
      <c r="C376" s="43"/>
      <c r="D376" s="43"/>
      <c r="E376" s="43"/>
      <c r="F376" s="143"/>
      <c r="G376" s="43"/>
      <c r="H376" s="43"/>
      <c r="I376" s="43"/>
      <c r="J376" s="212"/>
      <c r="K376" s="212"/>
      <c r="L376" s="44" t="s">
        <v>653</v>
      </c>
      <c r="M376" s="44"/>
      <c r="N376" s="233">
        <f>N375+IF(AND(L376="Pago",OR(E376='PC Receitas'!$P$4,E376='PC Receitas'!$P$5,E376='PC Receitas'!$P$6)),K376,IF(AND(L376="Pago",OR(E376='PC Receitas'!$P$7,E376='PC Receitas'!$P$8,E376='PC Receitas'!$P$9,E376='PC Receitas'!$P$10,E376='PC Receitas'!$P$11,E376='PC Receitas'!$P$12,E376='PC Receitas'!$P$13,E376='PC Receitas'!$P$14)),-K376,0))</f>
        <v>-49210.899999999972</v>
      </c>
      <c r="O376" s="225"/>
      <c r="P376" s="225"/>
      <c r="Q376" s="225"/>
      <c r="R376" s="225"/>
      <c r="S376" s="235" t="e">
        <f t="shared" si="20"/>
        <v>#N/A</v>
      </c>
      <c r="T376" s="229" t="e">
        <f t="shared" si="21"/>
        <v>#N/A</v>
      </c>
      <c r="U376" s="229" t="e">
        <f t="shared" si="22"/>
        <v>#N/A</v>
      </c>
      <c r="V376" s="229" t="e">
        <f t="shared" si="23"/>
        <v>#N/A</v>
      </c>
      <c r="W376" s="113" t="e">
        <f>VLOOKUP(E376,'PC Receitas'!$P$4:$Q$14,2,FALSE)</f>
        <v>#N/A</v>
      </c>
      <c r="X376" s="230"/>
      <c r="Y376" s="225"/>
    </row>
    <row r="377" spans="1:25" ht="19.5" customHeight="1" thickTop="1" thickBot="1" x14ac:dyDescent="0.3">
      <c r="A377" s="247"/>
      <c r="B377" s="225"/>
      <c r="C377" s="43"/>
      <c r="D377" s="43"/>
      <c r="E377" s="43"/>
      <c r="F377" s="143"/>
      <c r="G377" s="43"/>
      <c r="H377" s="43"/>
      <c r="I377" s="43"/>
      <c r="J377" s="212"/>
      <c r="K377" s="212"/>
      <c r="L377" s="44" t="s">
        <v>653</v>
      </c>
      <c r="M377" s="44"/>
      <c r="N377" s="233">
        <f>N376+IF(AND(L377="Pago",OR(E377='PC Receitas'!$P$4,E377='PC Receitas'!$P$5,E377='PC Receitas'!$P$6)),K377,IF(AND(L377="Pago",OR(E377='PC Receitas'!$P$7,E377='PC Receitas'!$P$8,E377='PC Receitas'!$P$9,E377='PC Receitas'!$P$10,E377='PC Receitas'!$P$11,E377='PC Receitas'!$P$12,E377='PC Receitas'!$P$13,E377='PC Receitas'!$P$14)),-K377,0))</f>
        <v>-49210.899999999972</v>
      </c>
      <c r="O377" s="225"/>
      <c r="P377" s="225"/>
      <c r="Q377" s="225"/>
      <c r="R377" s="225"/>
      <c r="S377" s="235" t="e">
        <f t="shared" si="20"/>
        <v>#N/A</v>
      </c>
      <c r="T377" s="229" t="e">
        <f t="shared" si="21"/>
        <v>#N/A</v>
      </c>
      <c r="U377" s="229" t="e">
        <f t="shared" si="22"/>
        <v>#N/A</v>
      </c>
      <c r="V377" s="229" t="e">
        <f t="shared" si="23"/>
        <v>#N/A</v>
      </c>
      <c r="W377" s="113" t="e">
        <f>VLOOKUP(E377,'PC Receitas'!$P$4:$Q$14,2,FALSE)</f>
        <v>#N/A</v>
      </c>
      <c r="X377" s="230"/>
      <c r="Y377" s="225"/>
    </row>
    <row r="378" spans="1:25" ht="19.5" customHeight="1" thickTop="1" thickBot="1" x14ac:dyDescent="0.3">
      <c r="A378" s="247"/>
      <c r="B378" s="225"/>
      <c r="C378" s="43"/>
      <c r="D378" s="43"/>
      <c r="E378" s="43"/>
      <c r="F378" s="143"/>
      <c r="G378" s="43"/>
      <c r="H378" s="43"/>
      <c r="I378" s="43"/>
      <c r="J378" s="212"/>
      <c r="K378" s="212"/>
      <c r="L378" s="44" t="s">
        <v>653</v>
      </c>
      <c r="M378" s="44"/>
      <c r="N378" s="233">
        <f>N377+IF(AND(L378="Pago",OR(E378='PC Receitas'!$P$4,E378='PC Receitas'!$P$5,E378='PC Receitas'!$P$6)),K378,IF(AND(L378="Pago",OR(E378='PC Receitas'!$P$7,E378='PC Receitas'!$P$8,E378='PC Receitas'!$P$9,E378='PC Receitas'!$P$10,E378='PC Receitas'!$P$11,E378='PC Receitas'!$P$12,E378='PC Receitas'!$P$13,E378='PC Receitas'!$P$14)),-K378,0))</f>
        <v>-49210.899999999972</v>
      </c>
      <c r="O378" s="225"/>
      <c r="P378" s="225"/>
      <c r="Q378" s="225"/>
      <c r="R378" s="225"/>
      <c r="S378" s="235" t="e">
        <f t="shared" si="20"/>
        <v>#N/A</v>
      </c>
      <c r="T378" s="229" t="e">
        <f t="shared" si="21"/>
        <v>#N/A</v>
      </c>
      <c r="U378" s="229" t="e">
        <f t="shared" si="22"/>
        <v>#N/A</v>
      </c>
      <c r="V378" s="229" t="e">
        <f t="shared" si="23"/>
        <v>#N/A</v>
      </c>
      <c r="W378" s="113" t="e">
        <f>VLOOKUP(E378,'PC Receitas'!$P$4:$Q$14,2,FALSE)</f>
        <v>#N/A</v>
      </c>
      <c r="X378" s="230"/>
      <c r="Y378" s="225"/>
    </row>
    <row r="379" spans="1:25" ht="19.5" customHeight="1" thickTop="1" thickBot="1" x14ac:dyDescent="0.3">
      <c r="A379" s="247"/>
      <c r="B379" s="225"/>
      <c r="C379" s="43"/>
      <c r="D379" s="43"/>
      <c r="E379" s="43"/>
      <c r="F379" s="143"/>
      <c r="G379" s="43"/>
      <c r="H379" s="43"/>
      <c r="I379" s="43"/>
      <c r="J379" s="212"/>
      <c r="K379" s="212"/>
      <c r="L379" s="44" t="s">
        <v>653</v>
      </c>
      <c r="M379" s="44"/>
      <c r="N379" s="233">
        <f>N378+IF(AND(L379="Pago",OR(E379='PC Receitas'!$P$4,E379='PC Receitas'!$P$5,E379='PC Receitas'!$P$6)),K379,IF(AND(L379="Pago",OR(E379='PC Receitas'!$P$7,E379='PC Receitas'!$P$8,E379='PC Receitas'!$P$9,E379='PC Receitas'!$P$10,E379='PC Receitas'!$P$11,E379='PC Receitas'!$P$12,E379='PC Receitas'!$P$13,E379='PC Receitas'!$P$14)),-K379,0))</f>
        <v>-49210.899999999972</v>
      </c>
      <c r="O379" s="225"/>
      <c r="P379" s="225"/>
      <c r="Q379" s="225"/>
      <c r="R379" s="225"/>
      <c r="S379" s="235" t="e">
        <f t="shared" si="20"/>
        <v>#N/A</v>
      </c>
      <c r="T379" s="229" t="e">
        <f t="shared" si="21"/>
        <v>#N/A</v>
      </c>
      <c r="U379" s="229" t="e">
        <f t="shared" si="22"/>
        <v>#N/A</v>
      </c>
      <c r="V379" s="229" t="e">
        <f t="shared" si="23"/>
        <v>#N/A</v>
      </c>
      <c r="W379" s="113" t="e">
        <f>VLOOKUP(E379,'PC Receitas'!$P$4:$Q$14,2,FALSE)</f>
        <v>#N/A</v>
      </c>
      <c r="X379" s="230"/>
      <c r="Y379" s="225"/>
    </row>
    <row r="380" spans="1:25" ht="19.5" customHeight="1" thickTop="1" thickBot="1" x14ac:dyDescent="0.3">
      <c r="A380" s="247"/>
      <c r="B380" s="225"/>
      <c r="C380" s="43"/>
      <c r="D380" s="43"/>
      <c r="E380" s="43"/>
      <c r="F380" s="143"/>
      <c r="G380" s="43"/>
      <c r="H380" s="43"/>
      <c r="I380" s="43"/>
      <c r="J380" s="212"/>
      <c r="K380" s="212"/>
      <c r="L380" s="44" t="s">
        <v>653</v>
      </c>
      <c r="M380" s="44"/>
      <c r="N380" s="233">
        <f>N379+IF(AND(L380="Pago",OR(E380='PC Receitas'!$P$4,E380='PC Receitas'!$P$5,E380='PC Receitas'!$P$6)),K380,IF(AND(L380="Pago",OR(E380='PC Receitas'!$P$7,E380='PC Receitas'!$P$8,E380='PC Receitas'!$P$9,E380='PC Receitas'!$P$10,E380='PC Receitas'!$P$11,E380='PC Receitas'!$P$12,E380='PC Receitas'!$P$13,E380='PC Receitas'!$P$14)),-K380,0))</f>
        <v>-49210.899999999972</v>
      </c>
      <c r="O380" s="225"/>
      <c r="P380" s="225"/>
      <c r="Q380" s="225"/>
      <c r="R380" s="225"/>
      <c r="S380" s="235" t="e">
        <f t="shared" si="20"/>
        <v>#N/A</v>
      </c>
      <c r="T380" s="229" t="e">
        <f t="shared" si="21"/>
        <v>#N/A</v>
      </c>
      <c r="U380" s="229" t="e">
        <f t="shared" si="22"/>
        <v>#N/A</v>
      </c>
      <c r="V380" s="229" t="e">
        <f t="shared" si="23"/>
        <v>#N/A</v>
      </c>
      <c r="W380" s="113" t="e">
        <f>VLOOKUP(E380,'PC Receitas'!$P$4:$Q$14,2,FALSE)</f>
        <v>#N/A</v>
      </c>
      <c r="X380" s="230"/>
      <c r="Y380" s="225"/>
    </row>
    <row r="381" spans="1:25" ht="19.5" customHeight="1" thickTop="1" thickBot="1" x14ac:dyDescent="0.3">
      <c r="A381" s="247"/>
      <c r="B381" s="225"/>
      <c r="C381" s="43"/>
      <c r="D381" s="43"/>
      <c r="E381" s="43"/>
      <c r="F381" s="143"/>
      <c r="G381" s="43"/>
      <c r="H381" s="43"/>
      <c r="I381" s="43"/>
      <c r="J381" s="212"/>
      <c r="K381" s="212"/>
      <c r="L381" s="44" t="s">
        <v>653</v>
      </c>
      <c r="M381" s="44"/>
      <c r="N381" s="233">
        <f>N380+IF(AND(L381="Pago",OR(E381='PC Receitas'!$P$4,E381='PC Receitas'!$P$5,E381='PC Receitas'!$P$6)),K381,IF(AND(L381="Pago",OR(E381='PC Receitas'!$P$7,E381='PC Receitas'!$P$8,E381='PC Receitas'!$P$9,E381='PC Receitas'!$P$10,E381='PC Receitas'!$P$11,E381='PC Receitas'!$P$12,E381='PC Receitas'!$P$13,E381='PC Receitas'!$P$14)),-K381,0))</f>
        <v>-49210.899999999972</v>
      </c>
      <c r="O381" s="225"/>
      <c r="P381" s="225"/>
      <c r="Q381" s="225"/>
      <c r="R381" s="225"/>
      <c r="S381" s="235" t="e">
        <f t="shared" si="20"/>
        <v>#N/A</v>
      </c>
      <c r="T381" s="229" t="e">
        <f t="shared" si="21"/>
        <v>#N/A</v>
      </c>
      <c r="U381" s="229" t="e">
        <f t="shared" si="22"/>
        <v>#N/A</v>
      </c>
      <c r="V381" s="229" t="e">
        <f t="shared" si="23"/>
        <v>#N/A</v>
      </c>
      <c r="W381" s="113" t="e">
        <f>VLOOKUP(E381,'PC Receitas'!$P$4:$Q$14,2,FALSE)</f>
        <v>#N/A</v>
      </c>
      <c r="X381" s="230"/>
      <c r="Y381" s="225"/>
    </row>
    <row r="382" spans="1:25" ht="19.5" customHeight="1" thickTop="1" thickBot="1" x14ac:dyDescent="0.3">
      <c r="A382" s="247"/>
      <c r="B382" s="225"/>
      <c r="C382" s="43"/>
      <c r="D382" s="43"/>
      <c r="E382" s="43"/>
      <c r="F382" s="143"/>
      <c r="G382" s="43"/>
      <c r="H382" s="43"/>
      <c r="I382" s="43"/>
      <c r="J382" s="212"/>
      <c r="K382" s="212"/>
      <c r="L382" s="44" t="s">
        <v>653</v>
      </c>
      <c r="M382" s="44"/>
      <c r="N382" s="233">
        <f>N381+IF(AND(L382="Pago",OR(E382='PC Receitas'!$P$4,E382='PC Receitas'!$P$5,E382='PC Receitas'!$P$6)),K382,IF(AND(L382="Pago",OR(E382='PC Receitas'!$P$7,E382='PC Receitas'!$P$8,E382='PC Receitas'!$P$9,E382='PC Receitas'!$P$10,E382='PC Receitas'!$P$11,E382='PC Receitas'!$P$12,E382='PC Receitas'!$P$13,E382='PC Receitas'!$P$14)),-K382,0))</f>
        <v>-49210.899999999972</v>
      </c>
      <c r="O382" s="225"/>
      <c r="P382" s="225"/>
      <c r="Q382" s="225"/>
      <c r="R382" s="225"/>
      <c r="S382" s="235" t="e">
        <f t="shared" si="20"/>
        <v>#N/A</v>
      </c>
      <c r="T382" s="229" t="e">
        <f t="shared" si="21"/>
        <v>#N/A</v>
      </c>
      <c r="U382" s="229" t="e">
        <f t="shared" si="22"/>
        <v>#N/A</v>
      </c>
      <c r="V382" s="229" t="e">
        <f t="shared" si="23"/>
        <v>#N/A</v>
      </c>
      <c r="W382" s="113" t="e">
        <f>VLOOKUP(E382,'PC Receitas'!$P$4:$Q$14,2,FALSE)</f>
        <v>#N/A</v>
      </c>
      <c r="X382" s="230"/>
      <c r="Y382" s="225"/>
    </row>
    <row r="383" spans="1:25" ht="19.5" customHeight="1" thickTop="1" thickBot="1" x14ac:dyDescent="0.3">
      <c r="A383" s="247"/>
      <c r="B383" s="225"/>
      <c r="C383" s="43"/>
      <c r="D383" s="43"/>
      <c r="E383" s="43"/>
      <c r="F383" s="143"/>
      <c r="G383" s="43"/>
      <c r="H383" s="43"/>
      <c r="I383" s="43"/>
      <c r="J383" s="212"/>
      <c r="K383" s="212"/>
      <c r="L383" s="44" t="s">
        <v>653</v>
      </c>
      <c r="M383" s="44"/>
      <c r="N383" s="233">
        <f>N382+IF(AND(L383="Pago",OR(E383='PC Receitas'!$P$4,E383='PC Receitas'!$P$5,E383='PC Receitas'!$P$6)),K383,IF(AND(L383="Pago",OR(E383='PC Receitas'!$P$7,E383='PC Receitas'!$P$8,E383='PC Receitas'!$P$9,E383='PC Receitas'!$P$10,E383='PC Receitas'!$P$11,E383='PC Receitas'!$P$12,E383='PC Receitas'!$P$13,E383='PC Receitas'!$P$14)),-K383,0))</f>
        <v>-49210.899999999972</v>
      </c>
      <c r="O383" s="225"/>
      <c r="P383" s="225"/>
      <c r="Q383" s="225"/>
      <c r="R383" s="225"/>
      <c r="S383" s="235" t="e">
        <f t="shared" si="20"/>
        <v>#N/A</v>
      </c>
      <c r="T383" s="229" t="e">
        <f t="shared" si="21"/>
        <v>#N/A</v>
      </c>
      <c r="U383" s="229" t="e">
        <f t="shared" si="22"/>
        <v>#N/A</v>
      </c>
      <c r="V383" s="229" t="e">
        <f t="shared" si="23"/>
        <v>#N/A</v>
      </c>
      <c r="W383" s="113" t="e">
        <f>VLOOKUP(E383,'PC Receitas'!$P$4:$Q$14,2,FALSE)</f>
        <v>#N/A</v>
      </c>
      <c r="X383" s="230"/>
      <c r="Y383" s="225"/>
    </row>
    <row r="384" spans="1:25" ht="19.5" customHeight="1" thickTop="1" thickBot="1" x14ac:dyDescent="0.3">
      <c r="A384" s="247"/>
      <c r="B384" s="225"/>
      <c r="C384" s="43"/>
      <c r="D384" s="43"/>
      <c r="E384" s="43"/>
      <c r="F384" s="143"/>
      <c r="G384" s="43"/>
      <c r="H384" s="43"/>
      <c r="I384" s="43"/>
      <c r="J384" s="212"/>
      <c r="K384" s="212"/>
      <c r="L384" s="44" t="s">
        <v>653</v>
      </c>
      <c r="M384" s="44"/>
      <c r="N384" s="233">
        <f>N383+IF(AND(L384="Pago",OR(E384='PC Receitas'!$P$4,E384='PC Receitas'!$P$5,E384='PC Receitas'!$P$6)),K384,IF(AND(L384="Pago",OR(E384='PC Receitas'!$P$7,E384='PC Receitas'!$P$8,E384='PC Receitas'!$P$9,E384='PC Receitas'!$P$10,E384='PC Receitas'!$P$11,E384='PC Receitas'!$P$12,E384='PC Receitas'!$P$13,E384='PC Receitas'!$P$14)),-K384,0))</f>
        <v>-49210.899999999972</v>
      </c>
      <c r="O384" s="225"/>
      <c r="P384" s="225"/>
      <c r="Q384" s="225"/>
      <c r="R384" s="225"/>
      <c r="S384" s="235" t="e">
        <f t="shared" si="20"/>
        <v>#N/A</v>
      </c>
      <c r="T384" s="229" t="e">
        <f t="shared" si="21"/>
        <v>#N/A</v>
      </c>
      <c r="U384" s="229" t="e">
        <f t="shared" si="22"/>
        <v>#N/A</v>
      </c>
      <c r="V384" s="229" t="e">
        <f t="shared" si="23"/>
        <v>#N/A</v>
      </c>
      <c r="W384" s="113" t="e">
        <f>VLOOKUP(E384,'PC Receitas'!$P$4:$Q$14,2,FALSE)</f>
        <v>#N/A</v>
      </c>
      <c r="X384" s="230"/>
      <c r="Y384" s="225"/>
    </row>
    <row r="385" spans="1:25" ht="19.5" customHeight="1" thickTop="1" thickBot="1" x14ac:dyDescent="0.3">
      <c r="A385" s="247"/>
      <c r="B385" s="225"/>
      <c r="C385" s="43"/>
      <c r="D385" s="43"/>
      <c r="E385" s="43"/>
      <c r="F385" s="143"/>
      <c r="G385" s="43"/>
      <c r="H385" s="43"/>
      <c r="I385" s="43"/>
      <c r="J385" s="212"/>
      <c r="K385" s="212"/>
      <c r="L385" s="44" t="s">
        <v>653</v>
      </c>
      <c r="M385" s="44"/>
      <c r="N385" s="233">
        <f>N384+IF(AND(L385="Pago",OR(E385='PC Receitas'!$P$4,E385='PC Receitas'!$P$5,E385='PC Receitas'!$P$6)),K385,IF(AND(L385="Pago",OR(E385='PC Receitas'!$P$7,E385='PC Receitas'!$P$8,E385='PC Receitas'!$P$9,E385='PC Receitas'!$P$10,E385='PC Receitas'!$P$11,E385='PC Receitas'!$P$12,E385='PC Receitas'!$P$13,E385='PC Receitas'!$P$14)),-K385,0))</f>
        <v>-49210.899999999972</v>
      </c>
      <c r="O385" s="225"/>
      <c r="P385" s="225"/>
      <c r="Q385" s="225"/>
      <c r="R385" s="225"/>
      <c r="S385" s="235" t="e">
        <f t="shared" si="20"/>
        <v>#N/A</v>
      </c>
      <c r="T385" s="229" t="e">
        <f t="shared" si="21"/>
        <v>#N/A</v>
      </c>
      <c r="U385" s="229" t="e">
        <f t="shared" si="22"/>
        <v>#N/A</v>
      </c>
      <c r="V385" s="229" t="e">
        <f t="shared" si="23"/>
        <v>#N/A</v>
      </c>
      <c r="W385" s="113" t="e">
        <f>VLOOKUP(E385,'PC Receitas'!$P$4:$Q$14,2,FALSE)</f>
        <v>#N/A</v>
      </c>
      <c r="X385" s="230"/>
      <c r="Y385" s="225"/>
    </row>
    <row r="386" spans="1:25" ht="19.5" customHeight="1" thickTop="1" thickBot="1" x14ac:dyDescent="0.3">
      <c r="A386" s="247"/>
      <c r="B386" s="225"/>
      <c r="C386" s="43"/>
      <c r="D386" s="43"/>
      <c r="E386" s="43"/>
      <c r="F386" s="143"/>
      <c r="G386" s="43"/>
      <c r="H386" s="43"/>
      <c r="I386" s="43"/>
      <c r="J386" s="212"/>
      <c r="K386" s="212"/>
      <c r="L386" s="44" t="s">
        <v>653</v>
      </c>
      <c r="M386" s="44"/>
      <c r="N386" s="233">
        <f>N385+IF(AND(L386="Pago",OR(E386='PC Receitas'!$P$4,E386='PC Receitas'!$P$5,E386='PC Receitas'!$P$6)),K386,IF(AND(L386="Pago",OR(E386='PC Receitas'!$P$7,E386='PC Receitas'!$P$8,E386='PC Receitas'!$P$9,E386='PC Receitas'!$P$10,E386='PC Receitas'!$P$11,E386='PC Receitas'!$P$12,E386='PC Receitas'!$P$13,E386='PC Receitas'!$P$14)),-K386,0))</f>
        <v>-49210.899999999972</v>
      </c>
      <c r="O386" s="225"/>
      <c r="P386" s="225"/>
      <c r="Q386" s="225"/>
      <c r="R386" s="225"/>
      <c r="S386" s="235" t="e">
        <f t="shared" si="20"/>
        <v>#N/A</v>
      </c>
      <c r="T386" s="229" t="e">
        <f t="shared" si="21"/>
        <v>#N/A</v>
      </c>
      <c r="U386" s="229" t="e">
        <f t="shared" si="22"/>
        <v>#N/A</v>
      </c>
      <c r="V386" s="229" t="e">
        <f t="shared" si="23"/>
        <v>#N/A</v>
      </c>
      <c r="W386" s="113" t="e">
        <f>VLOOKUP(E386,'PC Receitas'!$P$4:$Q$14,2,FALSE)</f>
        <v>#N/A</v>
      </c>
      <c r="X386" s="230"/>
      <c r="Y386" s="225"/>
    </row>
    <row r="387" spans="1:25" ht="19.5" customHeight="1" thickTop="1" thickBot="1" x14ac:dyDescent="0.3">
      <c r="A387" s="247"/>
      <c r="B387" s="225"/>
      <c r="C387" s="43"/>
      <c r="D387" s="43"/>
      <c r="E387" s="43"/>
      <c r="F387" s="143"/>
      <c r="G387" s="43"/>
      <c r="H387" s="43"/>
      <c r="I387" s="43"/>
      <c r="J387" s="212"/>
      <c r="K387" s="212"/>
      <c r="L387" s="44"/>
      <c r="M387" s="44"/>
      <c r="N387" s="233">
        <f>N386+IF(AND(L387="Pago",OR(E387='PC Receitas'!$P$4,E387='PC Receitas'!$P$5,E387='PC Receitas'!$P$6)),K387,IF(AND(L387="Pago",OR(E387='PC Receitas'!$P$7,E387='PC Receitas'!$P$8,E387='PC Receitas'!$P$9,E387='PC Receitas'!$P$10,E387='PC Receitas'!$P$11,E387='PC Receitas'!$P$12,E387='PC Receitas'!$P$13,E387='PC Receitas'!$P$14)),-K387,0))</f>
        <v>-49210.899999999972</v>
      </c>
      <c r="O387" s="225"/>
      <c r="P387" s="225"/>
      <c r="Q387" s="225"/>
      <c r="R387" s="225"/>
      <c r="S387" s="235" t="e">
        <f t="shared" si="20"/>
        <v>#N/A</v>
      </c>
      <c r="T387" s="229" t="e">
        <f t="shared" si="21"/>
        <v>#N/A</v>
      </c>
      <c r="U387" s="229" t="e">
        <f t="shared" si="22"/>
        <v>#N/A</v>
      </c>
      <c r="V387" s="229" t="e">
        <f t="shared" si="23"/>
        <v>#N/A</v>
      </c>
      <c r="W387" s="113" t="e">
        <f>VLOOKUP(E387,'PC Receitas'!$P$4:$Q$14,2,FALSE)</f>
        <v>#N/A</v>
      </c>
      <c r="X387" s="230"/>
      <c r="Y387" s="225"/>
    </row>
    <row r="388" spans="1:25" ht="19.5" customHeight="1" thickTop="1" thickBot="1" x14ac:dyDescent="0.3">
      <c r="A388" s="247"/>
      <c r="B388" s="225"/>
      <c r="C388" s="43"/>
      <c r="D388" s="43"/>
      <c r="E388" s="43"/>
      <c r="F388" s="143"/>
      <c r="G388" s="43"/>
      <c r="H388" s="43"/>
      <c r="I388" s="43"/>
      <c r="J388" s="212"/>
      <c r="K388" s="212"/>
      <c r="L388" s="44"/>
      <c r="M388" s="44"/>
      <c r="N388" s="233">
        <f>N387+IF(AND(L388="Pago",OR(E388='PC Receitas'!$P$4,E388='PC Receitas'!$P$5,E388='PC Receitas'!$P$6)),K388,IF(AND(L388="Pago",OR(E388='PC Receitas'!$P$7,E388='PC Receitas'!$P$8,E388='PC Receitas'!$P$9,E388='PC Receitas'!$P$10,E388='PC Receitas'!$P$11,E388='PC Receitas'!$P$12,E388='PC Receitas'!$P$13,E388='PC Receitas'!$P$14)),-K388,0))</f>
        <v>-49210.899999999972</v>
      </c>
      <c r="O388" s="225"/>
      <c r="P388" s="225"/>
      <c r="Q388" s="225"/>
      <c r="R388" s="225"/>
      <c r="S388" s="235" t="e">
        <f t="shared" si="20"/>
        <v>#N/A</v>
      </c>
      <c r="T388" s="229" t="e">
        <f t="shared" si="21"/>
        <v>#N/A</v>
      </c>
      <c r="U388" s="229" t="e">
        <f t="shared" si="22"/>
        <v>#N/A</v>
      </c>
      <c r="V388" s="229" t="e">
        <f t="shared" si="23"/>
        <v>#N/A</v>
      </c>
      <c r="W388" s="113" t="e">
        <f>VLOOKUP(E388,'PC Receitas'!$P$4:$Q$14,2,FALSE)</f>
        <v>#N/A</v>
      </c>
      <c r="X388" s="230"/>
      <c r="Y388" s="225"/>
    </row>
    <row r="389" spans="1:25" ht="19.5" customHeight="1" thickTop="1" thickBot="1" x14ac:dyDescent="0.3">
      <c r="A389" s="247"/>
      <c r="B389" s="225"/>
      <c r="C389" s="43"/>
      <c r="D389" s="43"/>
      <c r="E389" s="43"/>
      <c r="F389" s="143"/>
      <c r="G389" s="43"/>
      <c r="H389" s="43"/>
      <c r="I389" s="43"/>
      <c r="J389" s="212"/>
      <c r="K389" s="212"/>
      <c r="L389" s="44"/>
      <c r="M389" s="44"/>
      <c r="N389" s="233">
        <f>N388+IF(AND(L389="Pago",OR(E389='PC Receitas'!$P$4,E389='PC Receitas'!$P$5,E389='PC Receitas'!$P$6)),K389,IF(AND(L389="Pago",OR(E389='PC Receitas'!$P$7,E389='PC Receitas'!$P$8,E389='PC Receitas'!$P$9,E389='PC Receitas'!$P$10,E389='PC Receitas'!$P$11,E389='PC Receitas'!$P$12,E389='PC Receitas'!$P$13,E389='PC Receitas'!$P$14)),-K389,0))</f>
        <v>-49210.899999999972</v>
      </c>
      <c r="O389" s="225"/>
      <c r="P389" s="225"/>
      <c r="Q389" s="225"/>
      <c r="R389" s="225"/>
      <c r="S389" s="235" t="e">
        <f t="shared" si="20"/>
        <v>#N/A</v>
      </c>
      <c r="T389" s="229" t="e">
        <f t="shared" si="21"/>
        <v>#N/A</v>
      </c>
      <c r="U389" s="229" t="e">
        <f t="shared" si="22"/>
        <v>#N/A</v>
      </c>
      <c r="V389" s="229" t="e">
        <f t="shared" si="23"/>
        <v>#N/A</v>
      </c>
      <c r="W389" s="113" t="e">
        <f>VLOOKUP(E389,'PC Receitas'!$P$4:$Q$14,2,FALSE)</f>
        <v>#N/A</v>
      </c>
      <c r="X389" s="230"/>
      <c r="Y389" s="225"/>
    </row>
    <row r="390" spans="1:25" ht="19.5" customHeight="1" thickTop="1" thickBot="1" x14ac:dyDescent="0.3">
      <c r="A390" s="247"/>
      <c r="B390" s="225"/>
      <c r="C390" s="43"/>
      <c r="D390" s="43"/>
      <c r="E390" s="43"/>
      <c r="F390" s="143"/>
      <c r="G390" s="43"/>
      <c r="H390" s="43"/>
      <c r="I390" s="43"/>
      <c r="J390" s="212"/>
      <c r="K390" s="212"/>
      <c r="L390" s="44"/>
      <c r="M390" s="44"/>
      <c r="N390" s="233">
        <f>N389+IF(AND(L390="Pago",OR(E390='PC Receitas'!$P$4,E390='PC Receitas'!$P$5,E390='PC Receitas'!$P$6)),K390,IF(AND(L390="Pago",OR(E390='PC Receitas'!$P$7,E390='PC Receitas'!$P$8,E390='PC Receitas'!$P$9,E390='PC Receitas'!$P$10,E390='PC Receitas'!$P$11,E390='PC Receitas'!$P$12,E390='PC Receitas'!$P$13,E390='PC Receitas'!$P$14)),-K390,0))</f>
        <v>-49210.899999999972</v>
      </c>
      <c r="O390" s="225"/>
      <c r="P390" s="225"/>
      <c r="Q390" s="225"/>
      <c r="R390" s="225"/>
      <c r="S390" s="235" t="e">
        <f t="shared" ref="S390:S453" si="24">IF(W390="Despesas_com_RH","Despesa",IF(W390="Despesas_Operacionais","Despesa",IF(W390="Despesas_com_Marketing","Despesa",IF(W390="Impostos","Despesa",IF(W390="Investimentos","Despesa","")))))</f>
        <v>#N/A</v>
      </c>
      <c r="T390" s="229" t="e">
        <f t="shared" ref="T390:T453" si="25">IF(W390="Despesas_com_Produtos","Despesa",IF(W390="Despesas_com_Serviços","Despesa",IF(W390="Despesas_Não_Operacionais","Despesa","")))</f>
        <v>#N/A</v>
      </c>
      <c r="U390" s="229" t="e">
        <f t="shared" ref="U390:U453" si="26">IF(W390="Receitas_com_Produtos","Receita",IF(W390="Receitas_com_Serviços","Receita",IF(W390="Receitas_Não_Operacionais","Receita","")))</f>
        <v>#N/A</v>
      </c>
      <c r="V390" s="229" t="e">
        <f t="shared" ref="V390:V453" si="27">IF(S390&lt;&gt;"",S390,IF(T390&lt;&gt;"",T390,IF(U390&lt;&gt;"",U390,"")))</f>
        <v>#N/A</v>
      </c>
      <c r="W390" s="113" t="e">
        <f>VLOOKUP(E390,'PC Receitas'!$P$4:$Q$14,2,FALSE)</f>
        <v>#N/A</v>
      </c>
      <c r="X390" s="230"/>
      <c r="Y390" s="225"/>
    </row>
    <row r="391" spans="1:25" ht="19.5" customHeight="1" thickTop="1" thickBot="1" x14ac:dyDescent="0.3">
      <c r="A391" s="247"/>
      <c r="B391" s="225"/>
      <c r="C391" s="43"/>
      <c r="D391" s="43"/>
      <c r="E391" s="43"/>
      <c r="F391" s="143"/>
      <c r="G391" s="43"/>
      <c r="H391" s="43"/>
      <c r="I391" s="43"/>
      <c r="J391" s="212"/>
      <c r="K391" s="212"/>
      <c r="L391" s="44"/>
      <c r="M391" s="44"/>
      <c r="N391" s="233">
        <f>N390+IF(AND(L391="Pago",OR(E391='PC Receitas'!$P$4,E391='PC Receitas'!$P$5,E391='PC Receitas'!$P$6)),K391,IF(AND(L391="Pago",OR(E391='PC Receitas'!$P$7,E391='PC Receitas'!$P$8,E391='PC Receitas'!$P$9,E391='PC Receitas'!$P$10,E391='PC Receitas'!$P$11,E391='PC Receitas'!$P$12,E391='PC Receitas'!$P$13,E391='PC Receitas'!$P$14)),-K391,0))</f>
        <v>-49210.899999999972</v>
      </c>
      <c r="O391" s="225"/>
      <c r="P391" s="225"/>
      <c r="Q391" s="225"/>
      <c r="R391" s="225"/>
      <c r="S391" s="235" t="e">
        <f t="shared" si="24"/>
        <v>#N/A</v>
      </c>
      <c r="T391" s="229" t="e">
        <f t="shared" si="25"/>
        <v>#N/A</v>
      </c>
      <c r="U391" s="229" t="e">
        <f t="shared" si="26"/>
        <v>#N/A</v>
      </c>
      <c r="V391" s="229" t="e">
        <f t="shared" si="27"/>
        <v>#N/A</v>
      </c>
      <c r="W391" s="113" t="e">
        <f>VLOOKUP(E391,'PC Receitas'!$P$4:$Q$14,2,FALSE)</f>
        <v>#N/A</v>
      </c>
      <c r="X391" s="230"/>
      <c r="Y391" s="225"/>
    </row>
    <row r="392" spans="1:25" ht="19.5" customHeight="1" thickTop="1" thickBot="1" x14ac:dyDescent="0.3">
      <c r="A392" s="247"/>
      <c r="B392" s="225"/>
      <c r="C392" s="43"/>
      <c r="D392" s="43"/>
      <c r="E392" s="43"/>
      <c r="F392" s="143"/>
      <c r="G392" s="43"/>
      <c r="H392" s="43"/>
      <c r="I392" s="43"/>
      <c r="J392" s="212"/>
      <c r="K392" s="212"/>
      <c r="L392" s="44"/>
      <c r="M392" s="44"/>
      <c r="N392" s="233">
        <f>N391+IF(AND(L392="Pago",OR(E392='PC Receitas'!$P$4,E392='PC Receitas'!$P$5,E392='PC Receitas'!$P$6)),K392,IF(AND(L392="Pago",OR(E392='PC Receitas'!$P$7,E392='PC Receitas'!$P$8,E392='PC Receitas'!$P$9,E392='PC Receitas'!$P$10,E392='PC Receitas'!$P$11,E392='PC Receitas'!$P$12,E392='PC Receitas'!$P$13,E392='PC Receitas'!$P$14)),-K392,0))</f>
        <v>-49210.899999999972</v>
      </c>
      <c r="O392" s="225"/>
      <c r="P392" s="225"/>
      <c r="Q392" s="225"/>
      <c r="R392" s="225"/>
      <c r="S392" s="235" t="e">
        <f t="shared" si="24"/>
        <v>#N/A</v>
      </c>
      <c r="T392" s="229" t="e">
        <f t="shared" si="25"/>
        <v>#N/A</v>
      </c>
      <c r="U392" s="229" t="e">
        <f t="shared" si="26"/>
        <v>#N/A</v>
      </c>
      <c r="V392" s="229" t="e">
        <f t="shared" si="27"/>
        <v>#N/A</v>
      </c>
      <c r="W392" s="113" t="e">
        <f>VLOOKUP(E392,'PC Receitas'!$P$4:$Q$14,2,FALSE)</f>
        <v>#N/A</v>
      </c>
      <c r="X392" s="230"/>
      <c r="Y392" s="225"/>
    </row>
    <row r="393" spans="1:25" ht="19.5" customHeight="1" thickTop="1" thickBot="1" x14ac:dyDescent="0.3">
      <c r="A393" s="247"/>
      <c r="B393" s="225"/>
      <c r="C393" s="43"/>
      <c r="D393" s="43"/>
      <c r="E393" s="43"/>
      <c r="F393" s="143"/>
      <c r="G393" s="43"/>
      <c r="H393" s="43"/>
      <c r="I393" s="43"/>
      <c r="J393" s="212"/>
      <c r="K393" s="212"/>
      <c r="L393" s="44"/>
      <c r="M393" s="44"/>
      <c r="N393" s="233">
        <f>N392+IF(AND(L393="Pago",OR(E393='PC Receitas'!$P$4,E393='PC Receitas'!$P$5,E393='PC Receitas'!$P$6)),K393,IF(AND(L393="Pago",OR(E393='PC Receitas'!$P$7,E393='PC Receitas'!$P$8,E393='PC Receitas'!$P$9,E393='PC Receitas'!$P$10,E393='PC Receitas'!$P$11,E393='PC Receitas'!$P$12,E393='PC Receitas'!$P$13,E393='PC Receitas'!$P$14)),-K393,0))</f>
        <v>-49210.899999999972</v>
      </c>
      <c r="O393" s="225"/>
      <c r="P393" s="225"/>
      <c r="Q393" s="225"/>
      <c r="R393" s="225"/>
      <c r="S393" s="235" t="e">
        <f t="shared" si="24"/>
        <v>#N/A</v>
      </c>
      <c r="T393" s="229" t="e">
        <f t="shared" si="25"/>
        <v>#N/A</v>
      </c>
      <c r="U393" s="229" t="e">
        <f t="shared" si="26"/>
        <v>#N/A</v>
      </c>
      <c r="V393" s="229" t="e">
        <f t="shared" si="27"/>
        <v>#N/A</v>
      </c>
      <c r="W393" s="113" t="e">
        <f>VLOOKUP(E393,'PC Receitas'!$P$4:$Q$14,2,FALSE)</f>
        <v>#N/A</v>
      </c>
      <c r="X393" s="230"/>
      <c r="Y393" s="225"/>
    </row>
    <row r="394" spans="1:25" ht="19.5" customHeight="1" thickTop="1" thickBot="1" x14ac:dyDescent="0.3">
      <c r="A394" s="247"/>
      <c r="B394" s="225"/>
      <c r="C394" s="43"/>
      <c r="D394" s="43"/>
      <c r="E394" s="43"/>
      <c r="F394" s="143"/>
      <c r="G394" s="43"/>
      <c r="H394" s="43"/>
      <c r="I394" s="43"/>
      <c r="J394" s="212"/>
      <c r="K394" s="212"/>
      <c r="L394" s="44"/>
      <c r="M394" s="44"/>
      <c r="N394" s="233">
        <f>N393+IF(AND(L394="Pago",OR(E394='PC Receitas'!$P$4,E394='PC Receitas'!$P$5,E394='PC Receitas'!$P$6)),K394,IF(AND(L394="Pago",OR(E394='PC Receitas'!$P$7,E394='PC Receitas'!$P$8,E394='PC Receitas'!$P$9,E394='PC Receitas'!$P$10,E394='PC Receitas'!$P$11,E394='PC Receitas'!$P$12,E394='PC Receitas'!$P$13,E394='PC Receitas'!$P$14)),-K394,0))</f>
        <v>-49210.899999999972</v>
      </c>
      <c r="O394" s="225"/>
      <c r="P394" s="225"/>
      <c r="Q394" s="225"/>
      <c r="R394" s="225"/>
      <c r="S394" s="235" t="e">
        <f t="shared" si="24"/>
        <v>#N/A</v>
      </c>
      <c r="T394" s="229" t="e">
        <f t="shared" si="25"/>
        <v>#N/A</v>
      </c>
      <c r="U394" s="229" t="e">
        <f t="shared" si="26"/>
        <v>#N/A</v>
      </c>
      <c r="V394" s="229" t="e">
        <f t="shared" si="27"/>
        <v>#N/A</v>
      </c>
      <c r="W394" s="113" t="e">
        <f>VLOOKUP(E394,'PC Receitas'!$P$4:$Q$14,2,FALSE)</f>
        <v>#N/A</v>
      </c>
      <c r="X394" s="230"/>
      <c r="Y394" s="225"/>
    </row>
    <row r="395" spans="1:25" ht="19.5" customHeight="1" thickTop="1" thickBot="1" x14ac:dyDescent="0.3">
      <c r="A395" s="247"/>
      <c r="B395" s="225"/>
      <c r="C395" s="43"/>
      <c r="D395" s="43"/>
      <c r="E395" s="43"/>
      <c r="F395" s="143"/>
      <c r="G395" s="43"/>
      <c r="H395" s="43"/>
      <c r="I395" s="43"/>
      <c r="J395" s="212"/>
      <c r="K395" s="212"/>
      <c r="L395" s="44"/>
      <c r="M395" s="44"/>
      <c r="N395" s="233">
        <f>N394+IF(AND(L395="Pago",OR(E395='PC Receitas'!$P$4,E395='PC Receitas'!$P$5,E395='PC Receitas'!$P$6)),K395,IF(AND(L395="Pago",OR(E395='PC Receitas'!$P$7,E395='PC Receitas'!$P$8,E395='PC Receitas'!$P$9,E395='PC Receitas'!$P$10,E395='PC Receitas'!$P$11,E395='PC Receitas'!$P$12,E395='PC Receitas'!$P$13,E395='PC Receitas'!$P$14)),-K395,0))</f>
        <v>-49210.899999999972</v>
      </c>
      <c r="O395" s="225"/>
      <c r="P395" s="225"/>
      <c r="Q395" s="225"/>
      <c r="R395" s="225"/>
      <c r="S395" s="235" t="e">
        <f t="shared" si="24"/>
        <v>#N/A</v>
      </c>
      <c r="T395" s="229" t="e">
        <f t="shared" si="25"/>
        <v>#N/A</v>
      </c>
      <c r="U395" s="229" t="e">
        <f t="shared" si="26"/>
        <v>#N/A</v>
      </c>
      <c r="V395" s="229" t="e">
        <f t="shared" si="27"/>
        <v>#N/A</v>
      </c>
      <c r="W395" s="113" t="e">
        <f>VLOOKUP(E395,'PC Receitas'!$P$4:$Q$14,2,FALSE)</f>
        <v>#N/A</v>
      </c>
      <c r="X395" s="230"/>
      <c r="Y395" s="225"/>
    </row>
    <row r="396" spans="1:25" ht="19.5" customHeight="1" thickTop="1" thickBot="1" x14ac:dyDescent="0.3">
      <c r="A396" s="247"/>
      <c r="B396" s="225"/>
      <c r="C396" s="43"/>
      <c r="D396" s="43"/>
      <c r="E396" s="43"/>
      <c r="F396" s="143"/>
      <c r="G396" s="43"/>
      <c r="H396" s="43"/>
      <c r="I396" s="43"/>
      <c r="J396" s="212"/>
      <c r="K396" s="212"/>
      <c r="L396" s="44"/>
      <c r="M396" s="44"/>
      <c r="N396" s="233">
        <f>N395+IF(AND(L396="Pago",OR(E396='PC Receitas'!$P$4,E396='PC Receitas'!$P$5,E396='PC Receitas'!$P$6)),K396,IF(AND(L396="Pago",OR(E396='PC Receitas'!$P$7,E396='PC Receitas'!$P$8,E396='PC Receitas'!$P$9,E396='PC Receitas'!$P$10,E396='PC Receitas'!$P$11,E396='PC Receitas'!$P$12,E396='PC Receitas'!$P$13,E396='PC Receitas'!$P$14)),-K396,0))</f>
        <v>-49210.899999999972</v>
      </c>
      <c r="O396" s="225"/>
      <c r="P396" s="225"/>
      <c r="Q396" s="225"/>
      <c r="R396" s="225"/>
      <c r="S396" s="235" t="e">
        <f t="shared" si="24"/>
        <v>#N/A</v>
      </c>
      <c r="T396" s="229" t="e">
        <f t="shared" si="25"/>
        <v>#N/A</v>
      </c>
      <c r="U396" s="229" t="e">
        <f t="shared" si="26"/>
        <v>#N/A</v>
      </c>
      <c r="V396" s="229" t="e">
        <f t="shared" si="27"/>
        <v>#N/A</v>
      </c>
      <c r="W396" s="113" t="e">
        <f>VLOOKUP(E396,'PC Receitas'!$P$4:$Q$14,2,FALSE)</f>
        <v>#N/A</v>
      </c>
      <c r="X396" s="230"/>
      <c r="Y396" s="225"/>
    </row>
    <row r="397" spans="1:25" ht="19.5" customHeight="1" thickTop="1" thickBot="1" x14ac:dyDescent="0.3">
      <c r="A397" s="247"/>
      <c r="B397" s="225"/>
      <c r="C397" s="43"/>
      <c r="D397" s="43"/>
      <c r="E397" s="43"/>
      <c r="F397" s="143"/>
      <c r="G397" s="43"/>
      <c r="H397" s="43"/>
      <c r="I397" s="43"/>
      <c r="J397" s="212"/>
      <c r="K397" s="212"/>
      <c r="L397" s="44"/>
      <c r="M397" s="44"/>
      <c r="N397" s="233">
        <f>N396+IF(AND(L397="Pago",OR(E397='PC Receitas'!$P$4,E397='PC Receitas'!$P$5,E397='PC Receitas'!$P$6)),K397,IF(AND(L397="Pago",OR(E397='PC Receitas'!$P$7,E397='PC Receitas'!$P$8,E397='PC Receitas'!$P$9,E397='PC Receitas'!$P$10,E397='PC Receitas'!$P$11,E397='PC Receitas'!$P$12,E397='PC Receitas'!$P$13,E397='PC Receitas'!$P$14)),-K397,0))</f>
        <v>-49210.899999999972</v>
      </c>
      <c r="O397" s="225"/>
      <c r="P397" s="225"/>
      <c r="Q397" s="225"/>
      <c r="R397" s="225"/>
      <c r="S397" s="235" t="e">
        <f t="shared" si="24"/>
        <v>#N/A</v>
      </c>
      <c r="T397" s="229" t="e">
        <f t="shared" si="25"/>
        <v>#N/A</v>
      </c>
      <c r="U397" s="229" t="e">
        <f t="shared" si="26"/>
        <v>#N/A</v>
      </c>
      <c r="V397" s="229" t="e">
        <f t="shared" si="27"/>
        <v>#N/A</v>
      </c>
      <c r="W397" s="113" t="e">
        <f>VLOOKUP(E397,'PC Receitas'!$P$4:$Q$14,2,FALSE)</f>
        <v>#N/A</v>
      </c>
      <c r="X397" s="230"/>
      <c r="Y397" s="225"/>
    </row>
    <row r="398" spans="1:25" ht="19.5" customHeight="1" thickTop="1" thickBot="1" x14ac:dyDescent="0.3">
      <c r="A398" s="247"/>
      <c r="B398" s="225"/>
      <c r="C398" s="43"/>
      <c r="D398" s="43"/>
      <c r="E398" s="43"/>
      <c r="F398" s="143"/>
      <c r="G398" s="43"/>
      <c r="H398" s="43"/>
      <c r="I398" s="43"/>
      <c r="J398" s="212"/>
      <c r="K398" s="212"/>
      <c r="L398" s="44"/>
      <c r="M398" s="44"/>
      <c r="N398" s="233">
        <f>N397+IF(AND(L398="Pago",OR(E398='PC Receitas'!$P$4,E398='PC Receitas'!$P$5,E398='PC Receitas'!$P$6)),K398,IF(AND(L398="Pago",OR(E398='PC Receitas'!$P$7,E398='PC Receitas'!$P$8,E398='PC Receitas'!$P$9,E398='PC Receitas'!$P$10,E398='PC Receitas'!$P$11,E398='PC Receitas'!$P$12,E398='PC Receitas'!$P$13,E398='PC Receitas'!$P$14)),-K398,0))</f>
        <v>-49210.899999999972</v>
      </c>
      <c r="O398" s="225"/>
      <c r="P398" s="225"/>
      <c r="Q398" s="225"/>
      <c r="R398" s="225"/>
      <c r="S398" s="235" t="e">
        <f t="shared" si="24"/>
        <v>#N/A</v>
      </c>
      <c r="T398" s="229" t="e">
        <f t="shared" si="25"/>
        <v>#N/A</v>
      </c>
      <c r="U398" s="229" t="e">
        <f t="shared" si="26"/>
        <v>#N/A</v>
      </c>
      <c r="V398" s="229" t="e">
        <f t="shared" si="27"/>
        <v>#N/A</v>
      </c>
      <c r="W398" s="113" t="e">
        <f>VLOOKUP(E398,'PC Receitas'!$P$4:$Q$14,2,FALSE)</f>
        <v>#N/A</v>
      </c>
      <c r="X398" s="230"/>
      <c r="Y398" s="225"/>
    </row>
    <row r="399" spans="1:25" ht="19.5" customHeight="1" thickTop="1" thickBot="1" x14ac:dyDescent="0.3">
      <c r="A399" s="247"/>
      <c r="B399" s="225"/>
      <c r="C399" s="43"/>
      <c r="D399" s="43"/>
      <c r="E399" s="43"/>
      <c r="F399" s="143"/>
      <c r="G399" s="43"/>
      <c r="H399" s="43"/>
      <c r="I399" s="43"/>
      <c r="J399" s="212"/>
      <c r="K399" s="212"/>
      <c r="L399" s="44"/>
      <c r="M399" s="44"/>
      <c r="N399" s="233">
        <f>N398+IF(AND(L399="Pago",OR(E399='PC Receitas'!$P$4,E399='PC Receitas'!$P$5,E399='PC Receitas'!$P$6)),K399,IF(AND(L399="Pago",OR(E399='PC Receitas'!$P$7,E399='PC Receitas'!$P$8,E399='PC Receitas'!$P$9,E399='PC Receitas'!$P$10,E399='PC Receitas'!$P$11,E399='PC Receitas'!$P$12,E399='PC Receitas'!$P$13,E399='PC Receitas'!$P$14)),-K399,0))</f>
        <v>-49210.899999999972</v>
      </c>
      <c r="O399" s="225"/>
      <c r="P399" s="225"/>
      <c r="Q399" s="225"/>
      <c r="R399" s="225"/>
      <c r="S399" s="235" t="e">
        <f t="shared" si="24"/>
        <v>#N/A</v>
      </c>
      <c r="T399" s="229" t="e">
        <f t="shared" si="25"/>
        <v>#N/A</v>
      </c>
      <c r="U399" s="229" t="e">
        <f t="shared" si="26"/>
        <v>#N/A</v>
      </c>
      <c r="V399" s="229" t="e">
        <f t="shared" si="27"/>
        <v>#N/A</v>
      </c>
      <c r="W399" s="113" t="e">
        <f>VLOOKUP(E399,'PC Receitas'!$P$4:$Q$14,2,FALSE)</f>
        <v>#N/A</v>
      </c>
      <c r="X399" s="230"/>
      <c r="Y399" s="225"/>
    </row>
    <row r="400" spans="1:25" ht="19.5" customHeight="1" thickTop="1" thickBot="1" x14ac:dyDescent="0.3">
      <c r="A400" s="247"/>
      <c r="B400" s="225"/>
      <c r="C400" s="43"/>
      <c r="D400" s="43"/>
      <c r="E400" s="43"/>
      <c r="F400" s="143"/>
      <c r="G400" s="43"/>
      <c r="H400" s="43"/>
      <c r="I400" s="43"/>
      <c r="J400" s="212"/>
      <c r="K400" s="212"/>
      <c r="L400" s="44"/>
      <c r="M400" s="44"/>
      <c r="N400" s="233">
        <f>N399+IF(AND(L400="Pago",OR(E400='PC Receitas'!$P$4,E400='PC Receitas'!$P$5,E400='PC Receitas'!$P$6)),K400,IF(AND(L400="Pago",OR(E400='PC Receitas'!$P$7,E400='PC Receitas'!$P$8,E400='PC Receitas'!$P$9,E400='PC Receitas'!$P$10,E400='PC Receitas'!$P$11,E400='PC Receitas'!$P$12,E400='PC Receitas'!$P$13,E400='PC Receitas'!$P$14)),-K400,0))</f>
        <v>-49210.899999999972</v>
      </c>
      <c r="O400" s="225"/>
      <c r="P400" s="225"/>
      <c r="Q400" s="225"/>
      <c r="R400" s="225"/>
      <c r="S400" s="235" t="e">
        <f t="shared" si="24"/>
        <v>#N/A</v>
      </c>
      <c r="T400" s="229" t="e">
        <f t="shared" si="25"/>
        <v>#N/A</v>
      </c>
      <c r="U400" s="229" t="e">
        <f t="shared" si="26"/>
        <v>#N/A</v>
      </c>
      <c r="V400" s="229" t="e">
        <f t="shared" si="27"/>
        <v>#N/A</v>
      </c>
      <c r="W400" s="113" t="e">
        <f>VLOOKUP(E400,'PC Receitas'!$P$4:$Q$14,2,FALSE)</f>
        <v>#N/A</v>
      </c>
      <c r="X400" s="230"/>
      <c r="Y400" s="225"/>
    </row>
    <row r="401" spans="1:25" ht="19.5" customHeight="1" thickTop="1" thickBot="1" x14ac:dyDescent="0.3">
      <c r="A401" s="247"/>
      <c r="B401" s="225"/>
      <c r="C401" s="43"/>
      <c r="D401" s="43"/>
      <c r="E401" s="43"/>
      <c r="F401" s="143"/>
      <c r="G401" s="43"/>
      <c r="H401" s="43"/>
      <c r="I401" s="43"/>
      <c r="J401" s="212"/>
      <c r="K401" s="212"/>
      <c r="L401" s="44"/>
      <c r="M401" s="44"/>
      <c r="N401" s="233">
        <f>N400+IF(AND(L401="Pago",OR(E401='PC Receitas'!$P$4,E401='PC Receitas'!$P$5,E401='PC Receitas'!$P$6)),K401,IF(AND(L401="Pago",OR(E401='PC Receitas'!$P$7,E401='PC Receitas'!$P$8,E401='PC Receitas'!$P$9,E401='PC Receitas'!$P$10,E401='PC Receitas'!$P$11,E401='PC Receitas'!$P$12,E401='PC Receitas'!$P$13,E401='PC Receitas'!$P$14)),-K401,0))</f>
        <v>-49210.899999999972</v>
      </c>
      <c r="O401" s="225"/>
      <c r="P401" s="225"/>
      <c r="Q401" s="225"/>
      <c r="R401" s="225"/>
      <c r="S401" s="235" t="e">
        <f t="shared" si="24"/>
        <v>#N/A</v>
      </c>
      <c r="T401" s="229" t="e">
        <f t="shared" si="25"/>
        <v>#N/A</v>
      </c>
      <c r="U401" s="229" t="e">
        <f t="shared" si="26"/>
        <v>#N/A</v>
      </c>
      <c r="V401" s="229" t="e">
        <f t="shared" si="27"/>
        <v>#N/A</v>
      </c>
      <c r="W401" s="113" t="e">
        <f>VLOOKUP(E401,'PC Receitas'!$P$4:$Q$14,2,FALSE)</f>
        <v>#N/A</v>
      </c>
      <c r="X401" s="230"/>
      <c r="Y401" s="225"/>
    </row>
    <row r="402" spans="1:25" ht="19.5" customHeight="1" thickTop="1" thickBot="1" x14ac:dyDescent="0.3">
      <c r="A402" s="247"/>
      <c r="B402" s="225"/>
      <c r="C402" s="43"/>
      <c r="D402" s="43"/>
      <c r="E402" s="43"/>
      <c r="F402" s="143"/>
      <c r="G402" s="43"/>
      <c r="H402" s="43"/>
      <c r="I402" s="43"/>
      <c r="J402" s="212"/>
      <c r="K402" s="212"/>
      <c r="L402" s="44"/>
      <c r="M402" s="44"/>
      <c r="N402" s="233">
        <f>N401+IF(AND(L402="Pago",OR(E402='PC Receitas'!$P$4,E402='PC Receitas'!$P$5,E402='PC Receitas'!$P$6)),K402,IF(AND(L402="Pago",OR(E402='PC Receitas'!$P$7,E402='PC Receitas'!$P$8,E402='PC Receitas'!$P$9,E402='PC Receitas'!$P$10,E402='PC Receitas'!$P$11,E402='PC Receitas'!$P$12,E402='PC Receitas'!$P$13,E402='PC Receitas'!$P$14)),-K402,0))</f>
        <v>-49210.899999999972</v>
      </c>
      <c r="O402" s="225"/>
      <c r="P402" s="225"/>
      <c r="Q402" s="225"/>
      <c r="R402" s="225"/>
      <c r="S402" s="235" t="e">
        <f t="shared" si="24"/>
        <v>#N/A</v>
      </c>
      <c r="T402" s="229" t="e">
        <f t="shared" si="25"/>
        <v>#N/A</v>
      </c>
      <c r="U402" s="229" t="e">
        <f t="shared" si="26"/>
        <v>#N/A</v>
      </c>
      <c r="V402" s="229" t="e">
        <f t="shared" si="27"/>
        <v>#N/A</v>
      </c>
      <c r="W402" s="113" t="e">
        <f>VLOOKUP(E402,'PC Receitas'!$P$4:$Q$14,2,FALSE)</f>
        <v>#N/A</v>
      </c>
      <c r="X402" s="230"/>
      <c r="Y402" s="225"/>
    </row>
    <row r="403" spans="1:25" ht="19.5" customHeight="1" thickTop="1" thickBot="1" x14ac:dyDescent="0.3">
      <c r="A403" s="247"/>
      <c r="B403" s="225"/>
      <c r="C403" s="43"/>
      <c r="D403" s="43"/>
      <c r="E403" s="43"/>
      <c r="F403" s="143"/>
      <c r="G403" s="43"/>
      <c r="H403" s="43"/>
      <c r="I403" s="43"/>
      <c r="J403" s="212"/>
      <c r="K403" s="212"/>
      <c r="L403" s="44"/>
      <c r="M403" s="44"/>
      <c r="N403" s="233">
        <f>N402+IF(AND(L403="Pago",OR(E403='PC Receitas'!$P$4,E403='PC Receitas'!$P$5,E403='PC Receitas'!$P$6)),K403,IF(AND(L403="Pago",OR(E403='PC Receitas'!$P$7,E403='PC Receitas'!$P$8,E403='PC Receitas'!$P$9,E403='PC Receitas'!$P$10,E403='PC Receitas'!$P$11,E403='PC Receitas'!$P$12,E403='PC Receitas'!$P$13,E403='PC Receitas'!$P$14)),-K403,0))</f>
        <v>-49210.899999999972</v>
      </c>
      <c r="O403" s="225"/>
      <c r="P403" s="225"/>
      <c r="Q403" s="225"/>
      <c r="R403" s="225"/>
      <c r="S403" s="235" t="e">
        <f t="shared" si="24"/>
        <v>#N/A</v>
      </c>
      <c r="T403" s="229" t="e">
        <f t="shared" si="25"/>
        <v>#N/A</v>
      </c>
      <c r="U403" s="229" t="e">
        <f t="shared" si="26"/>
        <v>#N/A</v>
      </c>
      <c r="V403" s="229" t="e">
        <f t="shared" si="27"/>
        <v>#N/A</v>
      </c>
      <c r="W403" s="113" t="e">
        <f>VLOOKUP(E403,'PC Receitas'!$P$4:$Q$14,2,FALSE)</f>
        <v>#N/A</v>
      </c>
      <c r="X403" s="230"/>
      <c r="Y403" s="225"/>
    </row>
    <row r="404" spans="1:25" ht="19.5" customHeight="1" thickTop="1" thickBot="1" x14ac:dyDescent="0.3">
      <c r="A404" s="247"/>
      <c r="B404" s="225"/>
      <c r="C404" s="43"/>
      <c r="D404" s="43"/>
      <c r="E404" s="43"/>
      <c r="F404" s="143"/>
      <c r="G404" s="43"/>
      <c r="H404" s="43"/>
      <c r="I404" s="43"/>
      <c r="J404" s="212"/>
      <c r="K404" s="212"/>
      <c r="L404" s="44"/>
      <c r="M404" s="44"/>
      <c r="N404" s="233">
        <f>N403+IF(AND(L404="Pago",OR(E404='PC Receitas'!$P$4,E404='PC Receitas'!$P$5,E404='PC Receitas'!$P$6)),K404,IF(AND(L404="Pago",OR(E404='PC Receitas'!$P$7,E404='PC Receitas'!$P$8,E404='PC Receitas'!$P$9,E404='PC Receitas'!$P$10,E404='PC Receitas'!$P$11,E404='PC Receitas'!$P$12,E404='PC Receitas'!$P$13,E404='PC Receitas'!$P$14)),-K404,0))</f>
        <v>-49210.899999999972</v>
      </c>
      <c r="O404" s="225"/>
      <c r="P404" s="225"/>
      <c r="Q404" s="225"/>
      <c r="R404" s="225"/>
      <c r="S404" s="235" t="e">
        <f t="shared" si="24"/>
        <v>#N/A</v>
      </c>
      <c r="T404" s="229" t="e">
        <f t="shared" si="25"/>
        <v>#N/A</v>
      </c>
      <c r="U404" s="229" t="e">
        <f t="shared" si="26"/>
        <v>#N/A</v>
      </c>
      <c r="V404" s="229" t="e">
        <f t="shared" si="27"/>
        <v>#N/A</v>
      </c>
      <c r="W404" s="113" t="e">
        <f>VLOOKUP(E404,'PC Receitas'!$P$4:$Q$14,2,FALSE)</f>
        <v>#N/A</v>
      </c>
      <c r="X404" s="230"/>
      <c r="Y404" s="225"/>
    </row>
    <row r="405" spans="1:25" ht="19.5" customHeight="1" thickTop="1" thickBot="1" x14ac:dyDescent="0.3">
      <c r="A405" s="247"/>
      <c r="B405" s="225"/>
      <c r="C405" s="43"/>
      <c r="D405" s="43"/>
      <c r="E405" s="43"/>
      <c r="F405" s="143"/>
      <c r="G405" s="43"/>
      <c r="H405" s="43"/>
      <c r="I405" s="43"/>
      <c r="J405" s="212"/>
      <c r="K405" s="212"/>
      <c r="L405" s="44"/>
      <c r="M405" s="44"/>
      <c r="N405" s="233">
        <f>N404+IF(AND(L405="Pago",OR(E405='PC Receitas'!$P$4,E405='PC Receitas'!$P$5,E405='PC Receitas'!$P$6)),K405,IF(AND(L405="Pago",OR(E405='PC Receitas'!$P$7,E405='PC Receitas'!$P$8,E405='PC Receitas'!$P$9,E405='PC Receitas'!$P$10,E405='PC Receitas'!$P$11,E405='PC Receitas'!$P$12,E405='PC Receitas'!$P$13,E405='PC Receitas'!$P$14)),-K405,0))</f>
        <v>-49210.899999999972</v>
      </c>
      <c r="O405" s="225"/>
      <c r="P405" s="225"/>
      <c r="Q405" s="225"/>
      <c r="R405" s="225"/>
      <c r="S405" s="235" t="e">
        <f t="shared" si="24"/>
        <v>#N/A</v>
      </c>
      <c r="T405" s="229" t="e">
        <f t="shared" si="25"/>
        <v>#N/A</v>
      </c>
      <c r="U405" s="229" t="e">
        <f t="shared" si="26"/>
        <v>#N/A</v>
      </c>
      <c r="V405" s="229" t="e">
        <f t="shared" si="27"/>
        <v>#N/A</v>
      </c>
      <c r="W405" s="113" t="e">
        <f>VLOOKUP(E405,'PC Receitas'!$P$4:$Q$14,2,FALSE)</f>
        <v>#N/A</v>
      </c>
      <c r="X405" s="230"/>
      <c r="Y405" s="225"/>
    </row>
    <row r="406" spans="1:25" ht="19.5" customHeight="1" thickTop="1" thickBot="1" x14ac:dyDescent="0.3">
      <c r="A406" s="247"/>
      <c r="B406" s="225"/>
      <c r="C406" s="43"/>
      <c r="D406" s="43"/>
      <c r="E406" s="43"/>
      <c r="F406" s="143"/>
      <c r="G406" s="43"/>
      <c r="H406" s="43"/>
      <c r="I406" s="43"/>
      <c r="J406" s="212"/>
      <c r="K406" s="212"/>
      <c r="L406" s="44"/>
      <c r="M406" s="44"/>
      <c r="N406" s="233">
        <f>N405+IF(AND(L406="Pago",OR(E406='PC Receitas'!$P$4,E406='PC Receitas'!$P$5,E406='PC Receitas'!$P$6)),K406,IF(AND(L406="Pago",OR(E406='PC Receitas'!$P$7,E406='PC Receitas'!$P$8,E406='PC Receitas'!$P$9,E406='PC Receitas'!$P$10,E406='PC Receitas'!$P$11,E406='PC Receitas'!$P$12,E406='PC Receitas'!$P$13,E406='PC Receitas'!$P$14)),-K406,0))</f>
        <v>-49210.899999999972</v>
      </c>
      <c r="O406" s="225"/>
      <c r="P406" s="225"/>
      <c r="Q406" s="225"/>
      <c r="R406" s="225"/>
      <c r="S406" s="235" t="e">
        <f t="shared" si="24"/>
        <v>#N/A</v>
      </c>
      <c r="T406" s="229" t="e">
        <f t="shared" si="25"/>
        <v>#N/A</v>
      </c>
      <c r="U406" s="229" t="e">
        <f t="shared" si="26"/>
        <v>#N/A</v>
      </c>
      <c r="V406" s="229" t="e">
        <f t="shared" si="27"/>
        <v>#N/A</v>
      </c>
      <c r="W406" s="113" t="e">
        <f>VLOOKUP(E406,'PC Receitas'!$P$4:$Q$14,2,FALSE)</f>
        <v>#N/A</v>
      </c>
      <c r="X406" s="230"/>
      <c r="Y406" s="225"/>
    </row>
    <row r="407" spans="1:25" ht="19.5" customHeight="1" thickTop="1" thickBot="1" x14ac:dyDescent="0.3">
      <c r="A407" s="247"/>
      <c r="B407" s="225"/>
      <c r="C407" s="43"/>
      <c r="D407" s="43"/>
      <c r="E407" s="43"/>
      <c r="F407" s="143"/>
      <c r="G407" s="43"/>
      <c r="H407" s="43"/>
      <c r="I407" s="43"/>
      <c r="J407" s="212"/>
      <c r="K407" s="212"/>
      <c r="L407" s="44"/>
      <c r="M407" s="44"/>
      <c r="N407" s="233">
        <f>N406+IF(AND(L407="Pago",OR(E407='PC Receitas'!$P$4,E407='PC Receitas'!$P$5,E407='PC Receitas'!$P$6)),K407,IF(AND(L407="Pago",OR(E407='PC Receitas'!$P$7,E407='PC Receitas'!$P$8,E407='PC Receitas'!$P$9,E407='PC Receitas'!$P$10,E407='PC Receitas'!$P$11,E407='PC Receitas'!$P$12,E407='PC Receitas'!$P$13,E407='PC Receitas'!$P$14)),-K407,0))</f>
        <v>-49210.899999999972</v>
      </c>
      <c r="O407" s="225"/>
      <c r="P407" s="225"/>
      <c r="Q407" s="225"/>
      <c r="R407" s="225"/>
      <c r="S407" s="235" t="e">
        <f t="shared" si="24"/>
        <v>#N/A</v>
      </c>
      <c r="T407" s="229" t="e">
        <f t="shared" si="25"/>
        <v>#N/A</v>
      </c>
      <c r="U407" s="229" t="e">
        <f t="shared" si="26"/>
        <v>#N/A</v>
      </c>
      <c r="V407" s="229" t="e">
        <f t="shared" si="27"/>
        <v>#N/A</v>
      </c>
      <c r="W407" s="113" t="e">
        <f>VLOOKUP(E407,'PC Receitas'!$P$4:$Q$14,2,FALSE)</f>
        <v>#N/A</v>
      </c>
      <c r="X407" s="230"/>
      <c r="Y407" s="225"/>
    </row>
    <row r="408" spans="1:25" ht="19.5" customHeight="1" thickTop="1" thickBot="1" x14ac:dyDescent="0.3">
      <c r="A408" s="247"/>
      <c r="B408" s="225"/>
      <c r="C408" s="43"/>
      <c r="D408" s="43"/>
      <c r="E408" s="43"/>
      <c r="F408" s="143"/>
      <c r="G408" s="43"/>
      <c r="H408" s="43"/>
      <c r="I408" s="43"/>
      <c r="J408" s="212"/>
      <c r="K408" s="212"/>
      <c r="L408" s="44"/>
      <c r="M408" s="44"/>
      <c r="N408" s="233">
        <f>N407+IF(AND(L408="Pago",OR(E408='PC Receitas'!$P$4,E408='PC Receitas'!$P$5,E408='PC Receitas'!$P$6)),K408,IF(AND(L408="Pago",OR(E408='PC Receitas'!$P$7,E408='PC Receitas'!$P$8,E408='PC Receitas'!$P$9,E408='PC Receitas'!$P$10,E408='PC Receitas'!$P$11,E408='PC Receitas'!$P$12,E408='PC Receitas'!$P$13,E408='PC Receitas'!$P$14)),-K408,0))</f>
        <v>-49210.899999999972</v>
      </c>
      <c r="O408" s="225"/>
      <c r="P408" s="225"/>
      <c r="Q408" s="225"/>
      <c r="R408" s="225"/>
      <c r="S408" s="235" t="e">
        <f t="shared" si="24"/>
        <v>#N/A</v>
      </c>
      <c r="T408" s="229" t="e">
        <f t="shared" si="25"/>
        <v>#N/A</v>
      </c>
      <c r="U408" s="229" t="e">
        <f t="shared" si="26"/>
        <v>#N/A</v>
      </c>
      <c r="V408" s="229" t="e">
        <f t="shared" si="27"/>
        <v>#N/A</v>
      </c>
      <c r="W408" s="113" t="e">
        <f>VLOOKUP(E408,'PC Receitas'!$P$4:$Q$14,2,FALSE)</f>
        <v>#N/A</v>
      </c>
      <c r="X408" s="230"/>
      <c r="Y408" s="225"/>
    </row>
    <row r="409" spans="1:25" ht="19.5" customHeight="1" thickTop="1" thickBot="1" x14ac:dyDescent="0.3">
      <c r="A409" s="247"/>
      <c r="B409" s="225"/>
      <c r="C409" s="43"/>
      <c r="D409" s="43"/>
      <c r="E409" s="43"/>
      <c r="F409" s="143"/>
      <c r="G409" s="43"/>
      <c r="H409" s="43"/>
      <c r="I409" s="43"/>
      <c r="J409" s="212"/>
      <c r="K409" s="212"/>
      <c r="L409" s="44"/>
      <c r="M409" s="44"/>
      <c r="N409" s="233">
        <f>N408+IF(AND(L409="Pago",OR(E409='PC Receitas'!$P$4,E409='PC Receitas'!$P$5,E409='PC Receitas'!$P$6)),K409,IF(AND(L409="Pago",OR(E409='PC Receitas'!$P$7,E409='PC Receitas'!$P$8,E409='PC Receitas'!$P$9,E409='PC Receitas'!$P$10,E409='PC Receitas'!$P$11,E409='PC Receitas'!$P$12,E409='PC Receitas'!$P$13,E409='PC Receitas'!$P$14)),-K409,0))</f>
        <v>-49210.899999999972</v>
      </c>
      <c r="O409" s="225"/>
      <c r="P409" s="225"/>
      <c r="Q409" s="225"/>
      <c r="R409" s="225"/>
      <c r="S409" s="235" t="e">
        <f t="shared" si="24"/>
        <v>#N/A</v>
      </c>
      <c r="T409" s="229" t="e">
        <f t="shared" si="25"/>
        <v>#N/A</v>
      </c>
      <c r="U409" s="229" t="e">
        <f t="shared" si="26"/>
        <v>#N/A</v>
      </c>
      <c r="V409" s="229" t="e">
        <f t="shared" si="27"/>
        <v>#N/A</v>
      </c>
      <c r="W409" s="113" t="e">
        <f>VLOOKUP(E409,'PC Receitas'!$P$4:$Q$14,2,FALSE)</f>
        <v>#N/A</v>
      </c>
      <c r="X409" s="230"/>
      <c r="Y409" s="225"/>
    </row>
    <row r="410" spans="1:25" ht="19.5" customHeight="1" thickTop="1" thickBot="1" x14ac:dyDescent="0.3">
      <c r="A410" s="247"/>
      <c r="B410" s="225"/>
      <c r="C410" s="43"/>
      <c r="D410" s="43"/>
      <c r="E410" s="43"/>
      <c r="F410" s="143"/>
      <c r="G410" s="43"/>
      <c r="H410" s="43"/>
      <c r="I410" s="43"/>
      <c r="J410" s="212"/>
      <c r="K410" s="212"/>
      <c r="L410" s="44"/>
      <c r="M410" s="44"/>
      <c r="N410" s="233">
        <f>N409+IF(AND(L410="Pago",OR(E410='PC Receitas'!$P$4,E410='PC Receitas'!$P$5,E410='PC Receitas'!$P$6)),K410,IF(AND(L410="Pago",OR(E410='PC Receitas'!$P$7,E410='PC Receitas'!$P$8,E410='PC Receitas'!$P$9,E410='PC Receitas'!$P$10,E410='PC Receitas'!$P$11,E410='PC Receitas'!$P$12,E410='PC Receitas'!$P$13,E410='PC Receitas'!$P$14)),-K410,0))</f>
        <v>-49210.899999999972</v>
      </c>
      <c r="O410" s="225"/>
      <c r="P410" s="225"/>
      <c r="Q410" s="225"/>
      <c r="R410" s="225"/>
      <c r="S410" s="235" t="e">
        <f t="shared" si="24"/>
        <v>#N/A</v>
      </c>
      <c r="T410" s="229" t="e">
        <f t="shared" si="25"/>
        <v>#N/A</v>
      </c>
      <c r="U410" s="229" t="e">
        <f t="shared" si="26"/>
        <v>#N/A</v>
      </c>
      <c r="V410" s="229" t="e">
        <f t="shared" si="27"/>
        <v>#N/A</v>
      </c>
      <c r="W410" s="113" t="e">
        <f>VLOOKUP(E410,'PC Receitas'!$P$4:$Q$14,2,FALSE)</f>
        <v>#N/A</v>
      </c>
      <c r="X410" s="230"/>
      <c r="Y410" s="225"/>
    </row>
    <row r="411" spans="1:25" ht="19.5" customHeight="1" thickTop="1" thickBot="1" x14ac:dyDescent="0.3">
      <c r="A411" s="247"/>
      <c r="B411" s="225"/>
      <c r="C411" s="43"/>
      <c r="D411" s="43"/>
      <c r="E411" s="43"/>
      <c r="F411" s="143"/>
      <c r="G411" s="43"/>
      <c r="H411" s="43"/>
      <c r="I411" s="43"/>
      <c r="J411" s="212"/>
      <c r="K411" s="212"/>
      <c r="L411" s="44"/>
      <c r="M411" s="44"/>
      <c r="N411" s="233">
        <f>N410+IF(AND(L411="Pago",OR(E411='PC Receitas'!$P$4,E411='PC Receitas'!$P$5,E411='PC Receitas'!$P$6)),K411,IF(AND(L411="Pago",OR(E411='PC Receitas'!$P$7,E411='PC Receitas'!$P$8,E411='PC Receitas'!$P$9,E411='PC Receitas'!$P$10,E411='PC Receitas'!$P$11,E411='PC Receitas'!$P$12,E411='PC Receitas'!$P$13,E411='PC Receitas'!$P$14)),-K411,0))</f>
        <v>-49210.899999999972</v>
      </c>
      <c r="O411" s="225"/>
      <c r="P411" s="225"/>
      <c r="Q411" s="225"/>
      <c r="R411" s="225"/>
      <c r="S411" s="235" t="e">
        <f t="shared" si="24"/>
        <v>#N/A</v>
      </c>
      <c r="T411" s="229" t="e">
        <f t="shared" si="25"/>
        <v>#N/A</v>
      </c>
      <c r="U411" s="229" t="e">
        <f t="shared" si="26"/>
        <v>#N/A</v>
      </c>
      <c r="V411" s="229" t="e">
        <f t="shared" si="27"/>
        <v>#N/A</v>
      </c>
      <c r="W411" s="113" t="e">
        <f>VLOOKUP(E411,'PC Receitas'!$P$4:$Q$14,2,FALSE)</f>
        <v>#N/A</v>
      </c>
      <c r="X411" s="230"/>
      <c r="Y411" s="225"/>
    </row>
    <row r="412" spans="1:25" ht="19.5" customHeight="1" thickTop="1" thickBot="1" x14ac:dyDescent="0.3">
      <c r="A412" s="247"/>
      <c r="B412" s="225"/>
      <c r="C412" s="43"/>
      <c r="D412" s="43"/>
      <c r="E412" s="43"/>
      <c r="F412" s="143"/>
      <c r="G412" s="43"/>
      <c r="H412" s="43"/>
      <c r="I412" s="43"/>
      <c r="J412" s="212"/>
      <c r="K412" s="212"/>
      <c r="L412" s="44"/>
      <c r="M412" s="44"/>
      <c r="N412" s="233">
        <f>N411+IF(AND(L412="Pago",OR(E412='PC Receitas'!$P$4,E412='PC Receitas'!$P$5,E412='PC Receitas'!$P$6)),K412,IF(AND(L412="Pago",OR(E412='PC Receitas'!$P$7,E412='PC Receitas'!$P$8,E412='PC Receitas'!$P$9,E412='PC Receitas'!$P$10,E412='PC Receitas'!$P$11,E412='PC Receitas'!$P$12,E412='PC Receitas'!$P$13,E412='PC Receitas'!$P$14)),-K412,0))</f>
        <v>-49210.899999999972</v>
      </c>
      <c r="O412" s="225"/>
      <c r="P412" s="225"/>
      <c r="Q412" s="225"/>
      <c r="R412" s="225"/>
      <c r="S412" s="235" t="e">
        <f t="shared" si="24"/>
        <v>#N/A</v>
      </c>
      <c r="T412" s="229" t="e">
        <f t="shared" si="25"/>
        <v>#N/A</v>
      </c>
      <c r="U412" s="229" t="e">
        <f t="shared" si="26"/>
        <v>#N/A</v>
      </c>
      <c r="V412" s="229" t="e">
        <f t="shared" si="27"/>
        <v>#N/A</v>
      </c>
      <c r="W412" s="113" t="e">
        <f>VLOOKUP(E412,'PC Receitas'!$P$4:$Q$14,2,FALSE)</f>
        <v>#N/A</v>
      </c>
      <c r="X412" s="230"/>
      <c r="Y412" s="225"/>
    </row>
    <row r="413" spans="1:25" ht="19.5" customHeight="1" thickTop="1" thickBot="1" x14ac:dyDescent="0.3">
      <c r="A413" s="247"/>
      <c r="B413" s="225"/>
      <c r="C413" s="43"/>
      <c r="D413" s="43"/>
      <c r="E413" s="43"/>
      <c r="F413" s="143"/>
      <c r="G413" s="43"/>
      <c r="H413" s="43"/>
      <c r="I413" s="43"/>
      <c r="J413" s="212"/>
      <c r="K413" s="212"/>
      <c r="L413" s="44"/>
      <c r="M413" s="44"/>
      <c r="N413" s="233">
        <f>N412+IF(AND(L413="Pago",OR(E413='PC Receitas'!$P$4,E413='PC Receitas'!$P$5,E413='PC Receitas'!$P$6)),K413,IF(AND(L413="Pago",OR(E413='PC Receitas'!$P$7,E413='PC Receitas'!$P$8,E413='PC Receitas'!$P$9,E413='PC Receitas'!$P$10,E413='PC Receitas'!$P$11,E413='PC Receitas'!$P$12,E413='PC Receitas'!$P$13,E413='PC Receitas'!$P$14)),-K413,0))</f>
        <v>-49210.899999999972</v>
      </c>
      <c r="O413" s="225"/>
      <c r="P413" s="225"/>
      <c r="Q413" s="225"/>
      <c r="R413" s="225"/>
      <c r="S413" s="235" t="e">
        <f t="shared" si="24"/>
        <v>#N/A</v>
      </c>
      <c r="T413" s="229" t="e">
        <f t="shared" si="25"/>
        <v>#N/A</v>
      </c>
      <c r="U413" s="229" t="e">
        <f t="shared" si="26"/>
        <v>#N/A</v>
      </c>
      <c r="V413" s="229" t="e">
        <f t="shared" si="27"/>
        <v>#N/A</v>
      </c>
      <c r="W413" s="113" t="e">
        <f>VLOOKUP(E413,'PC Receitas'!$P$4:$Q$14,2,FALSE)</f>
        <v>#N/A</v>
      </c>
      <c r="X413" s="230"/>
      <c r="Y413" s="225"/>
    </row>
    <row r="414" spans="1:25" ht="19.5" customHeight="1" thickTop="1" thickBot="1" x14ac:dyDescent="0.3">
      <c r="A414" s="247"/>
      <c r="B414" s="225"/>
      <c r="C414" s="43"/>
      <c r="D414" s="43"/>
      <c r="E414" s="43"/>
      <c r="F414" s="143"/>
      <c r="G414" s="43"/>
      <c r="H414" s="43"/>
      <c r="I414" s="43"/>
      <c r="J414" s="212"/>
      <c r="K414" s="212"/>
      <c r="L414" s="44"/>
      <c r="M414" s="44"/>
      <c r="N414" s="233">
        <f>N413+IF(AND(L414="Pago",OR(E414='PC Receitas'!$P$4,E414='PC Receitas'!$P$5,E414='PC Receitas'!$P$6)),K414,IF(AND(L414="Pago",OR(E414='PC Receitas'!$P$7,E414='PC Receitas'!$P$8,E414='PC Receitas'!$P$9,E414='PC Receitas'!$P$10,E414='PC Receitas'!$P$11,E414='PC Receitas'!$P$12,E414='PC Receitas'!$P$13,E414='PC Receitas'!$P$14)),-K414,0))</f>
        <v>-49210.899999999972</v>
      </c>
      <c r="O414" s="225"/>
      <c r="P414" s="225"/>
      <c r="Q414" s="225"/>
      <c r="R414" s="225"/>
      <c r="S414" s="235" t="e">
        <f t="shared" si="24"/>
        <v>#N/A</v>
      </c>
      <c r="T414" s="229" t="e">
        <f t="shared" si="25"/>
        <v>#N/A</v>
      </c>
      <c r="U414" s="229" t="e">
        <f t="shared" si="26"/>
        <v>#N/A</v>
      </c>
      <c r="V414" s="229" t="e">
        <f t="shared" si="27"/>
        <v>#N/A</v>
      </c>
      <c r="W414" s="113" t="e">
        <f>VLOOKUP(E414,'PC Receitas'!$P$4:$Q$14,2,FALSE)</f>
        <v>#N/A</v>
      </c>
      <c r="X414" s="230"/>
      <c r="Y414" s="225"/>
    </row>
    <row r="415" spans="1:25" ht="19.5" customHeight="1" thickTop="1" thickBot="1" x14ac:dyDescent="0.3">
      <c r="A415" s="247"/>
      <c r="B415" s="225"/>
      <c r="C415" s="43"/>
      <c r="D415" s="43"/>
      <c r="E415" s="43"/>
      <c r="F415" s="143"/>
      <c r="G415" s="43"/>
      <c r="H415" s="43"/>
      <c r="I415" s="43"/>
      <c r="J415" s="212"/>
      <c r="K415" s="212"/>
      <c r="L415" s="44"/>
      <c r="M415" s="44"/>
      <c r="N415" s="233">
        <f>N414+IF(AND(L415="Pago",OR(E415='PC Receitas'!$P$4,E415='PC Receitas'!$P$5,E415='PC Receitas'!$P$6)),K415,IF(AND(L415="Pago",OR(E415='PC Receitas'!$P$7,E415='PC Receitas'!$P$8,E415='PC Receitas'!$P$9,E415='PC Receitas'!$P$10,E415='PC Receitas'!$P$11,E415='PC Receitas'!$P$12,E415='PC Receitas'!$P$13,E415='PC Receitas'!$P$14)),-K415,0))</f>
        <v>-49210.899999999972</v>
      </c>
      <c r="O415" s="225"/>
      <c r="P415" s="225"/>
      <c r="Q415" s="225"/>
      <c r="R415" s="225"/>
      <c r="S415" s="235" t="e">
        <f t="shared" si="24"/>
        <v>#N/A</v>
      </c>
      <c r="T415" s="229" t="e">
        <f t="shared" si="25"/>
        <v>#N/A</v>
      </c>
      <c r="U415" s="229" t="e">
        <f t="shared" si="26"/>
        <v>#N/A</v>
      </c>
      <c r="V415" s="229" t="e">
        <f t="shared" si="27"/>
        <v>#N/A</v>
      </c>
      <c r="W415" s="113" t="e">
        <f>VLOOKUP(E415,'PC Receitas'!$P$4:$Q$14,2,FALSE)</f>
        <v>#N/A</v>
      </c>
      <c r="X415" s="230"/>
      <c r="Y415" s="225"/>
    </row>
    <row r="416" spans="1:25" ht="19.5" customHeight="1" thickTop="1" thickBot="1" x14ac:dyDescent="0.3">
      <c r="A416" s="247"/>
      <c r="B416" s="225"/>
      <c r="C416" s="43"/>
      <c r="D416" s="43"/>
      <c r="E416" s="43"/>
      <c r="F416" s="143"/>
      <c r="G416" s="43"/>
      <c r="H416" s="43"/>
      <c r="I416" s="43"/>
      <c r="J416" s="212"/>
      <c r="K416" s="212"/>
      <c r="L416" s="44"/>
      <c r="M416" s="44"/>
      <c r="N416" s="233">
        <f>N415+IF(AND(L416="Pago",OR(E416='PC Receitas'!$P$4,E416='PC Receitas'!$P$5,E416='PC Receitas'!$P$6)),K416,IF(AND(L416="Pago",OR(E416='PC Receitas'!$P$7,E416='PC Receitas'!$P$8,E416='PC Receitas'!$P$9,E416='PC Receitas'!$P$10,E416='PC Receitas'!$P$11,E416='PC Receitas'!$P$12,E416='PC Receitas'!$P$13,E416='PC Receitas'!$P$14)),-K416,0))</f>
        <v>-49210.899999999972</v>
      </c>
      <c r="O416" s="225"/>
      <c r="P416" s="225"/>
      <c r="Q416" s="225"/>
      <c r="R416" s="225"/>
      <c r="S416" s="235" t="e">
        <f t="shared" si="24"/>
        <v>#N/A</v>
      </c>
      <c r="T416" s="229" t="e">
        <f t="shared" si="25"/>
        <v>#N/A</v>
      </c>
      <c r="U416" s="229" t="e">
        <f t="shared" si="26"/>
        <v>#N/A</v>
      </c>
      <c r="V416" s="229" t="e">
        <f t="shared" si="27"/>
        <v>#N/A</v>
      </c>
      <c r="W416" s="113" t="e">
        <f>VLOOKUP(E416,'PC Receitas'!$P$4:$Q$14,2,FALSE)</f>
        <v>#N/A</v>
      </c>
      <c r="X416" s="230"/>
      <c r="Y416" s="225"/>
    </row>
    <row r="417" spans="1:25" ht="19.5" customHeight="1" thickTop="1" thickBot="1" x14ac:dyDescent="0.3">
      <c r="A417" s="247"/>
      <c r="B417" s="225"/>
      <c r="C417" s="43"/>
      <c r="D417" s="43"/>
      <c r="E417" s="43"/>
      <c r="F417" s="143"/>
      <c r="G417" s="43"/>
      <c r="H417" s="43"/>
      <c r="I417" s="43"/>
      <c r="J417" s="212"/>
      <c r="K417" s="212"/>
      <c r="L417" s="44"/>
      <c r="M417" s="44"/>
      <c r="N417" s="233">
        <f>N416+IF(AND(L417="Pago",OR(E417='PC Receitas'!$P$4,E417='PC Receitas'!$P$5,E417='PC Receitas'!$P$6)),K417,IF(AND(L417="Pago",OR(E417='PC Receitas'!$P$7,E417='PC Receitas'!$P$8,E417='PC Receitas'!$P$9,E417='PC Receitas'!$P$10,E417='PC Receitas'!$P$11,E417='PC Receitas'!$P$12,E417='PC Receitas'!$P$13,E417='PC Receitas'!$P$14)),-K417,0))</f>
        <v>-49210.899999999972</v>
      </c>
      <c r="O417" s="225"/>
      <c r="P417" s="225"/>
      <c r="Q417" s="225"/>
      <c r="R417" s="225"/>
      <c r="S417" s="235" t="e">
        <f t="shared" si="24"/>
        <v>#N/A</v>
      </c>
      <c r="T417" s="229" t="e">
        <f t="shared" si="25"/>
        <v>#N/A</v>
      </c>
      <c r="U417" s="229" t="e">
        <f t="shared" si="26"/>
        <v>#N/A</v>
      </c>
      <c r="V417" s="229" t="e">
        <f t="shared" si="27"/>
        <v>#N/A</v>
      </c>
      <c r="W417" s="113" t="e">
        <f>VLOOKUP(E417,'PC Receitas'!$P$4:$Q$14,2,FALSE)</f>
        <v>#N/A</v>
      </c>
      <c r="X417" s="230"/>
      <c r="Y417" s="225"/>
    </row>
    <row r="418" spans="1:25" ht="19.5" customHeight="1" thickTop="1" thickBot="1" x14ac:dyDescent="0.3">
      <c r="A418" s="247"/>
      <c r="B418" s="225"/>
      <c r="C418" s="43"/>
      <c r="D418" s="43"/>
      <c r="E418" s="43"/>
      <c r="F418" s="143"/>
      <c r="G418" s="43"/>
      <c r="H418" s="43"/>
      <c r="I418" s="43"/>
      <c r="J418" s="212"/>
      <c r="K418" s="212"/>
      <c r="L418" s="44"/>
      <c r="M418" s="44"/>
      <c r="N418" s="233">
        <f>N417+IF(AND(L418="Pago",OR(E418='PC Receitas'!$P$4,E418='PC Receitas'!$P$5,E418='PC Receitas'!$P$6)),K418,IF(AND(L418="Pago",OR(E418='PC Receitas'!$P$7,E418='PC Receitas'!$P$8,E418='PC Receitas'!$P$9,E418='PC Receitas'!$P$10,E418='PC Receitas'!$P$11,E418='PC Receitas'!$P$12,E418='PC Receitas'!$P$13,E418='PC Receitas'!$P$14)),-K418,0))</f>
        <v>-49210.899999999972</v>
      </c>
      <c r="O418" s="225"/>
      <c r="P418" s="225"/>
      <c r="Q418" s="225"/>
      <c r="R418" s="225"/>
      <c r="S418" s="235" t="e">
        <f t="shared" si="24"/>
        <v>#N/A</v>
      </c>
      <c r="T418" s="229" t="e">
        <f t="shared" si="25"/>
        <v>#N/A</v>
      </c>
      <c r="U418" s="229" t="e">
        <f t="shared" si="26"/>
        <v>#N/A</v>
      </c>
      <c r="V418" s="229" t="e">
        <f t="shared" si="27"/>
        <v>#N/A</v>
      </c>
      <c r="W418" s="113" t="e">
        <f>VLOOKUP(E418,'PC Receitas'!$P$4:$Q$14,2,FALSE)</f>
        <v>#N/A</v>
      </c>
      <c r="X418" s="230"/>
      <c r="Y418" s="225"/>
    </row>
    <row r="419" spans="1:25" ht="19.5" customHeight="1" thickTop="1" thickBot="1" x14ac:dyDescent="0.3">
      <c r="A419" s="247"/>
      <c r="B419" s="225"/>
      <c r="C419" s="43"/>
      <c r="D419" s="43"/>
      <c r="E419" s="43"/>
      <c r="F419" s="143"/>
      <c r="G419" s="43"/>
      <c r="H419" s="43"/>
      <c r="I419" s="43"/>
      <c r="J419" s="212"/>
      <c r="K419" s="212"/>
      <c r="L419" s="44"/>
      <c r="M419" s="44"/>
      <c r="N419" s="233">
        <f>N418+IF(AND(L419="Pago",OR(E419='PC Receitas'!$P$4,E419='PC Receitas'!$P$5,E419='PC Receitas'!$P$6)),K419,IF(AND(L419="Pago",OR(E419='PC Receitas'!$P$7,E419='PC Receitas'!$P$8,E419='PC Receitas'!$P$9,E419='PC Receitas'!$P$10,E419='PC Receitas'!$P$11,E419='PC Receitas'!$P$12,E419='PC Receitas'!$P$13,E419='PC Receitas'!$P$14)),-K419,0))</f>
        <v>-49210.899999999972</v>
      </c>
      <c r="O419" s="225"/>
      <c r="P419" s="225"/>
      <c r="Q419" s="225"/>
      <c r="R419" s="225"/>
      <c r="S419" s="235" t="e">
        <f t="shared" si="24"/>
        <v>#N/A</v>
      </c>
      <c r="T419" s="229" t="e">
        <f t="shared" si="25"/>
        <v>#N/A</v>
      </c>
      <c r="U419" s="229" t="e">
        <f t="shared" si="26"/>
        <v>#N/A</v>
      </c>
      <c r="V419" s="229" t="e">
        <f t="shared" si="27"/>
        <v>#N/A</v>
      </c>
      <c r="W419" s="113" t="e">
        <f>VLOOKUP(E419,'PC Receitas'!$P$4:$Q$14,2,FALSE)</f>
        <v>#N/A</v>
      </c>
      <c r="X419" s="230"/>
      <c r="Y419" s="225"/>
    </row>
    <row r="420" spans="1:25" ht="19.5" customHeight="1" thickTop="1" thickBot="1" x14ac:dyDescent="0.3">
      <c r="A420" s="247"/>
      <c r="B420" s="225"/>
      <c r="C420" s="43"/>
      <c r="D420" s="43"/>
      <c r="E420" s="43"/>
      <c r="F420" s="143"/>
      <c r="G420" s="43"/>
      <c r="H420" s="43"/>
      <c r="I420" s="43"/>
      <c r="J420" s="212"/>
      <c r="K420" s="212"/>
      <c r="L420" s="44"/>
      <c r="M420" s="44"/>
      <c r="N420" s="233">
        <f>N419+IF(AND(L420="Pago",OR(E420='PC Receitas'!$P$4,E420='PC Receitas'!$P$5,E420='PC Receitas'!$P$6)),K420,IF(AND(L420="Pago",OR(E420='PC Receitas'!$P$7,E420='PC Receitas'!$P$8,E420='PC Receitas'!$P$9,E420='PC Receitas'!$P$10,E420='PC Receitas'!$P$11,E420='PC Receitas'!$P$12,E420='PC Receitas'!$P$13,E420='PC Receitas'!$P$14)),-K420,0))</f>
        <v>-49210.899999999972</v>
      </c>
      <c r="O420" s="225"/>
      <c r="P420" s="225"/>
      <c r="Q420" s="225"/>
      <c r="R420" s="225"/>
      <c r="S420" s="235" t="e">
        <f t="shared" si="24"/>
        <v>#N/A</v>
      </c>
      <c r="T420" s="229" t="e">
        <f t="shared" si="25"/>
        <v>#N/A</v>
      </c>
      <c r="U420" s="229" t="e">
        <f t="shared" si="26"/>
        <v>#N/A</v>
      </c>
      <c r="V420" s="229" t="e">
        <f t="shared" si="27"/>
        <v>#N/A</v>
      </c>
      <c r="W420" s="113" t="e">
        <f>VLOOKUP(E420,'PC Receitas'!$P$4:$Q$14,2,FALSE)</f>
        <v>#N/A</v>
      </c>
      <c r="X420" s="230"/>
      <c r="Y420" s="225"/>
    </row>
    <row r="421" spans="1:25" ht="19.5" customHeight="1" thickTop="1" thickBot="1" x14ac:dyDescent="0.3">
      <c r="A421" s="247"/>
      <c r="B421" s="225"/>
      <c r="C421" s="43"/>
      <c r="D421" s="43"/>
      <c r="E421" s="43"/>
      <c r="F421" s="143"/>
      <c r="G421" s="43"/>
      <c r="H421" s="43"/>
      <c r="I421" s="43"/>
      <c r="J421" s="212"/>
      <c r="K421" s="212"/>
      <c r="L421" s="44"/>
      <c r="M421" s="44"/>
      <c r="N421" s="233">
        <f>N420+IF(AND(L421="Pago",OR(E421='PC Receitas'!$P$4,E421='PC Receitas'!$P$5,E421='PC Receitas'!$P$6)),K421,IF(AND(L421="Pago",OR(E421='PC Receitas'!$P$7,E421='PC Receitas'!$P$8,E421='PC Receitas'!$P$9,E421='PC Receitas'!$P$10,E421='PC Receitas'!$P$11,E421='PC Receitas'!$P$12,E421='PC Receitas'!$P$13,E421='PC Receitas'!$P$14)),-K421,0))</f>
        <v>-49210.899999999972</v>
      </c>
      <c r="O421" s="225"/>
      <c r="P421" s="225"/>
      <c r="Q421" s="225"/>
      <c r="R421" s="225"/>
      <c r="S421" s="235" t="e">
        <f t="shared" si="24"/>
        <v>#N/A</v>
      </c>
      <c r="T421" s="229" t="e">
        <f t="shared" si="25"/>
        <v>#N/A</v>
      </c>
      <c r="U421" s="229" t="e">
        <f t="shared" si="26"/>
        <v>#N/A</v>
      </c>
      <c r="V421" s="229" t="e">
        <f t="shared" si="27"/>
        <v>#N/A</v>
      </c>
      <c r="W421" s="113" t="e">
        <f>VLOOKUP(E421,'PC Receitas'!$P$4:$Q$14,2,FALSE)</f>
        <v>#N/A</v>
      </c>
      <c r="X421" s="230"/>
      <c r="Y421" s="225"/>
    </row>
    <row r="422" spans="1:25" ht="19.5" customHeight="1" thickTop="1" thickBot="1" x14ac:dyDescent="0.3">
      <c r="A422" s="247"/>
      <c r="B422" s="225"/>
      <c r="C422" s="43"/>
      <c r="D422" s="43"/>
      <c r="E422" s="43"/>
      <c r="F422" s="143"/>
      <c r="G422" s="43"/>
      <c r="H422" s="43"/>
      <c r="I422" s="43"/>
      <c r="J422" s="212"/>
      <c r="K422" s="212"/>
      <c r="L422" s="44"/>
      <c r="M422" s="44"/>
      <c r="N422" s="233">
        <f>N421+IF(AND(L422="Pago",OR(E422='PC Receitas'!$P$4,E422='PC Receitas'!$P$5,E422='PC Receitas'!$P$6)),K422,IF(AND(L422="Pago",OR(E422='PC Receitas'!$P$7,E422='PC Receitas'!$P$8,E422='PC Receitas'!$P$9,E422='PC Receitas'!$P$10,E422='PC Receitas'!$P$11,E422='PC Receitas'!$P$12,E422='PC Receitas'!$P$13,E422='PC Receitas'!$P$14)),-K422,0))</f>
        <v>-49210.899999999972</v>
      </c>
      <c r="O422" s="225"/>
      <c r="P422" s="225"/>
      <c r="Q422" s="225"/>
      <c r="R422" s="225"/>
      <c r="S422" s="235" t="e">
        <f t="shared" si="24"/>
        <v>#N/A</v>
      </c>
      <c r="T422" s="229" t="e">
        <f t="shared" si="25"/>
        <v>#N/A</v>
      </c>
      <c r="U422" s="229" t="e">
        <f t="shared" si="26"/>
        <v>#N/A</v>
      </c>
      <c r="V422" s="229" t="e">
        <f t="shared" si="27"/>
        <v>#N/A</v>
      </c>
      <c r="W422" s="113" t="e">
        <f>VLOOKUP(E422,'PC Receitas'!$P$4:$Q$14,2,FALSE)</f>
        <v>#N/A</v>
      </c>
      <c r="X422" s="230"/>
      <c r="Y422" s="225"/>
    </row>
    <row r="423" spans="1:25" ht="19.5" customHeight="1" thickTop="1" thickBot="1" x14ac:dyDescent="0.3">
      <c r="A423" s="247"/>
      <c r="B423" s="225"/>
      <c r="C423" s="43"/>
      <c r="D423" s="43"/>
      <c r="E423" s="43"/>
      <c r="F423" s="143"/>
      <c r="G423" s="43"/>
      <c r="H423" s="43"/>
      <c r="I423" s="43"/>
      <c r="J423" s="212"/>
      <c r="K423" s="212"/>
      <c r="L423" s="44"/>
      <c r="M423" s="44"/>
      <c r="N423" s="233">
        <f>N422+IF(AND(L423="Pago",OR(E423='PC Receitas'!$P$4,E423='PC Receitas'!$P$5,E423='PC Receitas'!$P$6)),K423,IF(AND(L423="Pago",OR(E423='PC Receitas'!$P$7,E423='PC Receitas'!$P$8,E423='PC Receitas'!$P$9,E423='PC Receitas'!$P$10,E423='PC Receitas'!$P$11,E423='PC Receitas'!$P$12,E423='PC Receitas'!$P$13,E423='PC Receitas'!$P$14)),-K423,0))</f>
        <v>-49210.899999999972</v>
      </c>
      <c r="O423" s="225"/>
      <c r="P423" s="225"/>
      <c r="Q423" s="225"/>
      <c r="R423" s="225"/>
      <c r="S423" s="235" t="e">
        <f t="shared" si="24"/>
        <v>#N/A</v>
      </c>
      <c r="T423" s="229" t="e">
        <f t="shared" si="25"/>
        <v>#N/A</v>
      </c>
      <c r="U423" s="229" t="e">
        <f t="shared" si="26"/>
        <v>#N/A</v>
      </c>
      <c r="V423" s="229" t="e">
        <f t="shared" si="27"/>
        <v>#N/A</v>
      </c>
      <c r="W423" s="113" t="e">
        <f>VLOOKUP(E423,'PC Receitas'!$P$4:$Q$14,2,FALSE)</f>
        <v>#N/A</v>
      </c>
      <c r="X423" s="230"/>
      <c r="Y423" s="225"/>
    </row>
    <row r="424" spans="1:25" ht="19.5" customHeight="1" thickTop="1" thickBot="1" x14ac:dyDescent="0.3">
      <c r="A424" s="247"/>
      <c r="B424" s="225"/>
      <c r="C424" s="43"/>
      <c r="D424" s="43"/>
      <c r="E424" s="43"/>
      <c r="F424" s="143"/>
      <c r="G424" s="43"/>
      <c r="H424" s="43"/>
      <c r="I424" s="43"/>
      <c r="J424" s="212"/>
      <c r="K424" s="212"/>
      <c r="L424" s="44"/>
      <c r="M424" s="44"/>
      <c r="N424" s="233">
        <f>N423+IF(AND(L424="Pago",OR(E424='PC Receitas'!$P$4,E424='PC Receitas'!$P$5,E424='PC Receitas'!$P$6)),K424,IF(AND(L424="Pago",OR(E424='PC Receitas'!$P$7,E424='PC Receitas'!$P$8,E424='PC Receitas'!$P$9,E424='PC Receitas'!$P$10,E424='PC Receitas'!$P$11,E424='PC Receitas'!$P$12,E424='PC Receitas'!$P$13,E424='PC Receitas'!$P$14)),-K424,0))</f>
        <v>-49210.899999999972</v>
      </c>
      <c r="O424" s="225"/>
      <c r="P424" s="225"/>
      <c r="Q424" s="225"/>
      <c r="R424" s="225"/>
      <c r="S424" s="235" t="e">
        <f t="shared" si="24"/>
        <v>#N/A</v>
      </c>
      <c r="T424" s="229" t="e">
        <f t="shared" si="25"/>
        <v>#N/A</v>
      </c>
      <c r="U424" s="229" t="e">
        <f t="shared" si="26"/>
        <v>#N/A</v>
      </c>
      <c r="V424" s="229" t="e">
        <f t="shared" si="27"/>
        <v>#N/A</v>
      </c>
      <c r="W424" s="113" t="e">
        <f>VLOOKUP(E424,'PC Receitas'!$P$4:$Q$14,2,FALSE)</f>
        <v>#N/A</v>
      </c>
      <c r="X424" s="230"/>
      <c r="Y424" s="225"/>
    </row>
    <row r="425" spans="1:25" ht="19.5" customHeight="1" thickTop="1" thickBot="1" x14ac:dyDescent="0.3">
      <c r="A425" s="247"/>
      <c r="B425" s="225"/>
      <c r="C425" s="43"/>
      <c r="D425" s="43"/>
      <c r="E425" s="43"/>
      <c r="F425" s="143"/>
      <c r="G425" s="43"/>
      <c r="H425" s="43"/>
      <c r="I425" s="43"/>
      <c r="J425" s="212"/>
      <c r="K425" s="212"/>
      <c r="L425" s="44"/>
      <c r="M425" s="44"/>
      <c r="N425" s="233">
        <f>N424+IF(AND(L425="Pago",OR(E425='PC Receitas'!$P$4,E425='PC Receitas'!$P$5,E425='PC Receitas'!$P$6)),K425,IF(AND(L425="Pago",OR(E425='PC Receitas'!$P$7,E425='PC Receitas'!$P$8,E425='PC Receitas'!$P$9,E425='PC Receitas'!$P$10,E425='PC Receitas'!$P$11,E425='PC Receitas'!$P$12,E425='PC Receitas'!$P$13,E425='PC Receitas'!$P$14)),-K425,0))</f>
        <v>-49210.899999999972</v>
      </c>
      <c r="O425" s="225"/>
      <c r="P425" s="225"/>
      <c r="Q425" s="225"/>
      <c r="R425" s="225"/>
      <c r="S425" s="235" t="e">
        <f t="shared" si="24"/>
        <v>#N/A</v>
      </c>
      <c r="T425" s="229" t="e">
        <f t="shared" si="25"/>
        <v>#N/A</v>
      </c>
      <c r="U425" s="229" t="e">
        <f t="shared" si="26"/>
        <v>#N/A</v>
      </c>
      <c r="V425" s="229" t="e">
        <f t="shared" si="27"/>
        <v>#N/A</v>
      </c>
      <c r="W425" s="113" t="e">
        <f>VLOOKUP(E425,'PC Receitas'!$P$4:$Q$14,2,FALSE)</f>
        <v>#N/A</v>
      </c>
      <c r="X425" s="230"/>
      <c r="Y425" s="225"/>
    </row>
    <row r="426" spans="1:25" ht="19.5" customHeight="1" thickTop="1" thickBot="1" x14ac:dyDescent="0.3">
      <c r="A426" s="247"/>
      <c r="B426" s="225"/>
      <c r="C426" s="43"/>
      <c r="D426" s="43"/>
      <c r="E426" s="43"/>
      <c r="F426" s="143"/>
      <c r="G426" s="43"/>
      <c r="H426" s="43"/>
      <c r="I426" s="43"/>
      <c r="J426" s="212"/>
      <c r="K426" s="212"/>
      <c r="L426" s="44"/>
      <c r="M426" s="44"/>
      <c r="N426" s="233">
        <f>N425+IF(AND(L426="Pago",OR(E426='PC Receitas'!$P$4,E426='PC Receitas'!$P$5,E426='PC Receitas'!$P$6)),K426,IF(AND(L426="Pago",OR(E426='PC Receitas'!$P$7,E426='PC Receitas'!$P$8,E426='PC Receitas'!$P$9,E426='PC Receitas'!$P$10,E426='PC Receitas'!$P$11,E426='PC Receitas'!$P$12,E426='PC Receitas'!$P$13,E426='PC Receitas'!$P$14)),-K426,0))</f>
        <v>-49210.899999999972</v>
      </c>
      <c r="O426" s="225"/>
      <c r="P426" s="225"/>
      <c r="Q426" s="225"/>
      <c r="R426" s="225"/>
      <c r="S426" s="235" t="e">
        <f t="shared" si="24"/>
        <v>#N/A</v>
      </c>
      <c r="T426" s="229" t="e">
        <f t="shared" si="25"/>
        <v>#N/A</v>
      </c>
      <c r="U426" s="229" t="e">
        <f t="shared" si="26"/>
        <v>#N/A</v>
      </c>
      <c r="V426" s="229" t="e">
        <f t="shared" si="27"/>
        <v>#N/A</v>
      </c>
      <c r="W426" s="113" t="e">
        <f>VLOOKUP(E426,'PC Receitas'!$P$4:$Q$14,2,FALSE)</f>
        <v>#N/A</v>
      </c>
      <c r="X426" s="230"/>
      <c r="Y426" s="225"/>
    </row>
    <row r="427" spans="1:25" ht="19.5" customHeight="1" thickTop="1" thickBot="1" x14ac:dyDescent="0.3">
      <c r="A427" s="247"/>
      <c r="B427" s="225"/>
      <c r="C427" s="43"/>
      <c r="D427" s="43"/>
      <c r="E427" s="43"/>
      <c r="F427" s="143"/>
      <c r="G427" s="43"/>
      <c r="H427" s="43"/>
      <c r="I427" s="43"/>
      <c r="J427" s="212"/>
      <c r="K427" s="212"/>
      <c r="L427" s="44"/>
      <c r="M427" s="44"/>
      <c r="N427" s="233">
        <f>N426+IF(AND(L427="Pago",OR(E427='PC Receitas'!$P$4,E427='PC Receitas'!$P$5,E427='PC Receitas'!$P$6)),K427,IF(AND(L427="Pago",OR(E427='PC Receitas'!$P$7,E427='PC Receitas'!$P$8,E427='PC Receitas'!$P$9,E427='PC Receitas'!$P$10,E427='PC Receitas'!$P$11,E427='PC Receitas'!$P$12,E427='PC Receitas'!$P$13,E427='PC Receitas'!$P$14)),-K427,0))</f>
        <v>-49210.899999999972</v>
      </c>
      <c r="O427" s="225"/>
      <c r="P427" s="225"/>
      <c r="Q427" s="225"/>
      <c r="R427" s="225"/>
      <c r="S427" s="235" t="e">
        <f t="shared" si="24"/>
        <v>#N/A</v>
      </c>
      <c r="T427" s="229" t="e">
        <f t="shared" si="25"/>
        <v>#N/A</v>
      </c>
      <c r="U427" s="229" t="e">
        <f t="shared" si="26"/>
        <v>#N/A</v>
      </c>
      <c r="V427" s="229" t="e">
        <f t="shared" si="27"/>
        <v>#N/A</v>
      </c>
      <c r="W427" s="113" t="e">
        <f>VLOOKUP(E427,'PC Receitas'!$P$4:$Q$14,2,FALSE)</f>
        <v>#N/A</v>
      </c>
      <c r="X427" s="230"/>
      <c r="Y427" s="225"/>
    </row>
    <row r="428" spans="1:25" ht="19.5" customHeight="1" thickTop="1" thickBot="1" x14ac:dyDescent="0.3">
      <c r="A428" s="247"/>
      <c r="B428" s="225"/>
      <c r="C428" s="43"/>
      <c r="D428" s="43"/>
      <c r="E428" s="43"/>
      <c r="F428" s="143"/>
      <c r="G428" s="43"/>
      <c r="H428" s="43"/>
      <c r="I428" s="43"/>
      <c r="J428" s="212"/>
      <c r="K428" s="212"/>
      <c r="L428" s="44"/>
      <c r="M428" s="44"/>
      <c r="N428" s="233">
        <f>N427+IF(AND(L428="Pago",OR(E428='PC Receitas'!$P$4,E428='PC Receitas'!$P$5,E428='PC Receitas'!$P$6)),K428,IF(AND(L428="Pago",OR(E428='PC Receitas'!$P$7,E428='PC Receitas'!$P$8,E428='PC Receitas'!$P$9,E428='PC Receitas'!$P$10,E428='PC Receitas'!$P$11,E428='PC Receitas'!$P$12,E428='PC Receitas'!$P$13,E428='PC Receitas'!$P$14)),-K428,0))</f>
        <v>-49210.899999999972</v>
      </c>
      <c r="O428" s="225"/>
      <c r="P428" s="225"/>
      <c r="Q428" s="225"/>
      <c r="R428" s="225"/>
      <c r="S428" s="235" t="e">
        <f t="shared" si="24"/>
        <v>#N/A</v>
      </c>
      <c r="T428" s="229" t="e">
        <f t="shared" si="25"/>
        <v>#N/A</v>
      </c>
      <c r="U428" s="229" t="e">
        <f t="shared" si="26"/>
        <v>#N/A</v>
      </c>
      <c r="V428" s="229" t="e">
        <f t="shared" si="27"/>
        <v>#N/A</v>
      </c>
      <c r="W428" s="113" t="e">
        <f>VLOOKUP(E428,'PC Receitas'!$P$4:$Q$14,2,FALSE)</f>
        <v>#N/A</v>
      </c>
      <c r="X428" s="230"/>
      <c r="Y428" s="225"/>
    </row>
    <row r="429" spans="1:25" ht="19.5" customHeight="1" thickTop="1" thickBot="1" x14ac:dyDescent="0.3">
      <c r="A429" s="247"/>
      <c r="B429" s="225"/>
      <c r="C429" s="43"/>
      <c r="D429" s="43"/>
      <c r="E429" s="43"/>
      <c r="F429" s="143"/>
      <c r="G429" s="43"/>
      <c r="H429" s="43"/>
      <c r="I429" s="43"/>
      <c r="J429" s="212"/>
      <c r="K429" s="212"/>
      <c r="L429" s="44"/>
      <c r="M429" s="44"/>
      <c r="N429" s="233">
        <f>N428+IF(AND(L429="Pago",OR(E429='PC Receitas'!$P$4,E429='PC Receitas'!$P$5,E429='PC Receitas'!$P$6)),K429,IF(AND(L429="Pago",OR(E429='PC Receitas'!$P$7,E429='PC Receitas'!$P$8,E429='PC Receitas'!$P$9,E429='PC Receitas'!$P$10,E429='PC Receitas'!$P$11,E429='PC Receitas'!$P$12,E429='PC Receitas'!$P$13,E429='PC Receitas'!$P$14)),-K429,0))</f>
        <v>-49210.899999999972</v>
      </c>
      <c r="O429" s="225"/>
      <c r="P429" s="225"/>
      <c r="Q429" s="225"/>
      <c r="R429" s="225"/>
      <c r="S429" s="235" t="e">
        <f t="shared" si="24"/>
        <v>#N/A</v>
      </c>
      <c r="T429" s="229" t="e">
        <f t="shared" si="25"/>
        <v>#N/A</v>
      </c>
      <c r="U429" s="229" t="e">
        <f t="shared" si="26"/>
        <v>#N/A</v>
      </c>
      <c r="V429" s="229" t="e">
        <f t="shared" si="27"/>
        <v>#N/A</v>
      </c>
      <c r="W429" s="113" t="e">
        <f>VLOOKUP(E429,'PC Receitas'!$P$4:$Q$14,2,FALSE)</f>
        <v>#N/A</v>
      </c>
      <c r="X429" s="230"/>
      <c r="Y429" s="225"/>
    </row>
    <row r="430" spans="1:25" ht="19.5" customHeight="1" thickTop="1" thickBot="1" x14ac:dyDescent="0.3">
      <c r="A430" s="247"/>
      <c r="B430" s="225"/>
      <c r="C430" s="43"/>
      <c r="D430" s="43"/>
      <c r="E430" s="43"/>
      <c r="F430" s="143"/>
      <c r="G430" s="43"/>
      <c r="H430" s="43"/>
      <c r="I430" s="43"/>
      <c r="J430" s="212"/>
      <c r="K430" s="212"/>
      <c r="L430" s="44"/>
      <c r="M430" s="44"/>
      <c r="N430" s="233">
        <f>N429+IF(AND(L430="Pago",OR(E430='PC Receitas'!$P$4,E430='PC Receitas'!$P$5,E430='PC Receitas'!$P$6)),K430,IF(AND(L430="Pago",OR(E430='PC Receitas'!$P$7,E430='PC Receitas'!$P$8,E430='PC Receitas'!$P$9,E430='PC Receitas'!$P$10,E430='PC Receitas'!$P$11,E430='PC Receitas'!$P$12,E430='PC Receitas'!$P$13,E430='PC Receitas'!$P$14)),-K430,0))</f>
        <v>-49210.899999999972</v>
      </c>
      <c r="O430" s="225"/>
      <c r="P430" s="225"/>
      <c r="Q430" s="225"/>
      <c r="R430" s="225"/>
      <c r="S430" s="235" t="e">
        <f t="shared" si="24"/>
        <v>#N/A</v>
      </c>
      <c r="T430" s="229" t="e">
        <f t="shared" si="25"/>
        <v>#N/A</v>
      </c>
      <c r="U430" s="229" t="e">
        <f t="shared" si="26"/>
        <v>#N/A</v>
      </c>
      <c r="V430" s="229" t="e">
        <f t="shared" si="27"/>
        <v>#N/A</v>
      </c>
      <c r="W430" s="113" t="e">
        <f>VLOOKUP(E430,'PC Receitas'!$P$4:$Q$14,2,FALSE)</f>
        <v>#N/A</v>
      </c>
      <c r="X430" s="230"/>
      <c r="Y430" s="225"/>
    </row>
    <row r="431" spans="1:25" ht="19.5" customHeight="1" thickTop="1" thickBot="1" x14ac:dyDescent="0.3">
      <c r="A431" s="247"/>
      <c r="B431" s="225"/>
      <c r="C431" s="43"/>
      <c r="D431" s="43"/>
      <c r="E431" s="43"/>
      <c r="F431" s="143"/>
      <c r="G431" s="43"/>
      <c r="H431" s="43"/>
      <c r="I431" s="43"/>
      <c r="J431" s="212"/>
      <c r="K431" s="212"/>
      <c r="L431" s="44"/>
      <c r="M431" s="44"/>
      <c r="N431" s="233">
        <f>N430+IF(AND(L431="Pago",OR(E431='PC Receitas'!$P$4,E431='PC Receitas'!$P$5,E431='PC Receitas'!$P$6)),K431,IF(AND(L431="Pago",OR(E431='PC Receitas'!$P$7,E431='PC Receitas'!$P$8,E431='PC Receitas'!$P$9,E431='PC Receitas'!$P$10,E431='PC Receitas'!$P$11,E431='PC Receitas'!$P$12,E431='PC Receitas'!$P$13,E431='PC Receitas'!$P$14)),-K431,0))</f>
        <v>-49210.899999999972</v>
      </c>
      <c r="O431" s="225"/>
      <c r="P431" s="225"/>
      <c r="Q431" s="225"/>
      <c r="R431" s="225"/>
      <c r="S431" s="235" t="e">
        <f t="shared" si="24"/>
        <v>#N/A</v>
      </c>
      <c r="T431" s="229" t="e">
        <f t="shared" si="25"/>
        <v>#N/A</v>
      </c>
      <c r="U431" s="229" t="e">
        <f t="shared" si="26"/>
        <v>#N/A</v>
      </c>
      <c r="V431" s="229" t="e">
        <f t="shared" si="27"/>
        <v>#N/A</v>
      </c>
      <c r="W431" s="113" t="e">
        <f>VLOOKUP(E431,'PC Receitas'!$P$4:$Q$14,2,FALSE)</f>
        <v>#N/A</v>
      </c>
      <c r="X431" s="230"/>
      <c r="Y431" s="225"/>
    </row>
    <row r="432" spans="1:25" ht="19.5" customHeight="1" thickTop="1" thickBot="1" x14ac:dyDescent="0.3">
      <c r="A432" s="247"/>
      <c r="B432" s="225"/>
      <c r="C432" s="43"/>
      <c r="D432" s="43"/>
      <c r="E432" s="43"/>
      <c r="F432" s="143"/>
      <c r="G432" s="43"/>
      <c r="H432" s="43"/>
      <c r="I432" s="43"/>
      <c r="J432" s="212"/>
      <c r="K432" s="212"/>
      <c r="L432" s="44"/>
      <c r="M432" s="44"/>
      <c r="N432" s="233">
        <f>N431+IF(AND(L432="Pago",OR(E432='PC Receitas'!$P$4,E432='PC Receitas'!$P$5,E432='PC Receitas'!$P$6)),K432,IF(AND(L432="Pago",OR(E432='PC Receitas'!$P$7,E432='PC Receitas'!$P$8,E432='PC Receitas'!$P$9,E432='PC Receitas'!$P$10,E432='PC Receitas'!$P$11,E432='PC Receitas'!$P$12,E432='PC Receitas'!$P$13,E432='PC Receitas'!$P$14)),-K432,0))</f>
        <v>-49210.899999999972</v>
      </c>
      <c r="O432" s="225"/>
      <c r="P432" s="225"/>
      <c r="Q432" s="225"/>
      <c r="R432" s="225"/>
      <c r="S432" s="235" t="e">
        <f t="shared" si="24"/>
        <v>#N/A</v>
      </c>
      <c r="T432" s="229" t="e">
        <f t="shared" si="25"/>
        <v>#N/A</v>
      </c>
      <c r="U432" s="229" t="e">
        <f t="shared" si="26"/>
        <v>#N/A</v>
      </c>
      <c r="V432" s="229" t="e">
        <f t="shared" si="27"/>
        <v>#N/A</v>
      </c>
      <c r="W432" s="113" t="e">
        <f>VLOOKUP(E432,'PC Receitas'!$P$4:$Q$14,2,FALSE)</f>
        <v>#N/A</v>
      </c>
      <c r="X432" s="230"/>
      <c r="Y432" s="225"/>
    </row>
    <row r="433" spans="1:25" ht="19.5" customHeight="1" thickTop="1" thickBot="1" x14ac:dyDescent="0.3">
      <c r="A433" s="247"/>
      <c r="B433" s="225"/>
      <c r="C433" s="43"/>
      <c r="D433" s="43"/>
      <c r="E433" s="43"/>
      <c r="F433" s="143"/>
      <c r="G433" s="43"/>
      <c r="H433" s="43"/>
      <c r="I433" s="43"/>
      <c r="J433" s="212"/>
      <c r="K433" s="212"/>
      <c r="L433" s="44"/>
      <c r="M433" s="44"/>
      <c r="N433" s="233">
        <f>N432+IF(AND(L433="Pago",OR(E433='PC Receitas'!$P$4,E433='PC Receitas'!$P$5,E433='PC Receitas'!$P$6)),K433,IF(AND(L433="Pago",OR(E433='PC Receitas'!$P$7,E433='PC Receitas'!$P$8,E433='PC Receitas'!$P$9,E433='PC Receitas'!$P$10,E433='PC Receitas'!$P$11,E433='PC Receitas'!$P$12,E433='PC Receitas'!$P$13,E433='PC Receitas'!$P$14)),-K433,0))</f>
        <v>-49210.899999999972</v>
      </c>
      <c r="O433" s="225"/>
      <c r="P433" s="225"/>
      <c r="Q433" s="225"/>
      <c r="R433" s="225"/>
      <c r="S433" s="235" t="e">
        <f t="shared" si="24"/>
        <v>#N/A</v>
      </c>
      <c r="T433" s="229" t="e">
        <f t="shared" si="25"/>
        <v>#N/A</v>
      </c>
      <c r="U433" s="229" t="e">
        <f t="shared" si="26"/>
        <v>#N/A</v>
      </c>
      <c r="V433" s="229" t="e">
        <f t="shared" si="27"/>
        <v>#N/A</v>
      </c>
      <c r="W433" s="113" t="e">
        <f>VLOOKUP(E433,'PC Receitas'!$P$4:$Q$14,2,FALSE)</f>
        <v>#N/A</v>
      </c>
      <c r="X433" s="230"/>
      <c r="Y433" s="225"/>
    </row>
    <row r="434" spans="1:25" ht="19.5" customHeight="1" thickTop="1" thickBot="1" x14ac:dyDescent="0.3">
      <c r="A434" s="247"/>
      <c r="B434" s="225"/>
      <c r="C434" s="43"/>
      <c r="D434" s="43"/>
      <c r="E434" s="43"/>
      <c r="F434" s="143"/>
      <c r="G434" s="43"/>
      <c r="H434" s="43"/>
      <c r="I434" s="43"/>
      <c r="J434" s="212"/>
      <c r="K434" s="212"/>
      <c r="L434" s="44"/>
      <c r="M434" s="44"/>
      <c r="N434" s="233">
        <f>N433+IF(AND(L434="Pago",OR(E434='PC Receitas'!$P$4,E434='PC Receitas'!$P$5,E434='PC Receitas'!$P$6)),K434,IF(AND(L434="Pago",OR(E434='PC Receitas'!$P$7,E434='PC Receitas'!$P$8,E434='PC Receitas'!$P$9,E434='PC Receitas'!$P$10,E434='PC Receitas'!$P$11,E434='PC Receitas'!$P$12,E434='PC Receitas'!$P$13,E434='PC Receitas'!$P$14)),-K434,0))</f>
        <v>-49210.899999999972</v>
      </c>
      <c r="O434" s="225"/>
      <c r="P434" s="225"/>
      <c r="Q434" s="225"/>
      <c r="R434" s="225"/>
      <c r="S434" s="235" t="e">
        <f t="shared" si="24"/>
        <v>#N/A</v>
      </c>
      <c r="T434" s="229" t="e">
        <f t="shared" si="25"/>
        <v>#N/A</v>
      </c>
      <c r="U434" s="229" t="e">
        <f t="shared" si="26"/>
        <v>#N/A</v>
      </c>
      <c r="V434" s="229" t="e">
        <f t="shared" si="27"/>
        <v>#N/A</v>
      </c>
      <c r="W434" s="113" t="e">
        <f>VLOOKUP(E434,'PC Receitas'!$P$4:$Q$14,2,FALSE)</f>
        <v>#N/A</v>
      </c>
      <c r="X434" s="230"/>
      <c r="Y434" s="225"/>
    </row>
    <row r="435" spans="1:25" ht="19.5" customHeight="1" thickTop="1" thickBot="1" x14ac:dyDescent="0.3">
      <c r="A435" s="247"/>
      <c r="B435" s="225"/>
      <c r="C435" s="43"/>
      <c r="D435" s="43"/>
      <c r="E435" s="43"/>
      <c r="F435" s="143"/>
      <c r="G435" s="43"/>
      <c r="H435" s="43"/>
      <c r="I435" s="43"/>
      <c r="J435" s="212"/>
      <c r="K435" s="212"/>
      <c r="L435" s="44"/>
      <c r="M435" s="44"/>
      <c r="N435" s="233">
        <f>N434+IF(AND(L435="Pago",OR(E435='PC Receitas'!$P$4,E435='PC Receitas'!$P$5,E435='PC Receitas'!$P$6)),K435,IF(AND(L435="Pago",OR(E435='PC Receitas'!$P$7,E435='PC Receitas'!$P$8,E435='PC Receitas'!$P$9,E435='PC Receitas'!$P$10,E435='PC Receitas'!$P$11,E435='PC Receitas'!$P$12,E435='PC Receitas'!$P$13,E435='PC Receitas'!$P$14)),-K435,0))</f>
        <v>-49210.899999999972</v>
      </c>
      <c r="O435" s="225"/>
      <c r="P435" s="225"/>
      <c r="Q435" s="225"/>
      <c r="R435" s="225"/>
      <c r="S435" s="235" t="e">
        <f t="shared" si="24"/>
        <v>#N/A</v>
      </c>
      <c r="T435" s="229" t="e">
        <f t="shared" si="25"/>
        <v>#N/A</v>
      </c>
      <c r="U435" s="229" t="e">
        <f t="shared" si="26"/>
        <v>#N/A</v>
      </c>
      <c r="V435" s="229" t="e">
        <f t="shared" si="27"/>
        <v>#N/A</v>
      </c>
      <c r="W435" s="113" t="e">
        <f>VLOOKUP(E435,'PC Receitas'!$P$4:$Q$14,2,FALSE)</f>
        <v>#N/A</v>
      </c>
      <c r="X435" s="230"/>
      <c r="Y435" s="225"/>
    </row>
    <row r="436" spans="1:25" ht="19.5" customHeight="1" thickTop="1" thickBot="1" x14ac:dyDescent="0.3">
      <c r="A436" s="247"/>
      <c r="B436" s="225"/>
      <c r="C436" s="43"/>
      <c r="D436" s="43"/>
      <c r="E436" s="43"/>
      <c r="F436" s="143"/>
      <c r="G436" s="43"/>
      <c r="H436" s="43"/>
      <c r="I436" s="43"/>
      <c r="J436" s="212"/>
      <c r="K436" s="212"/>
      <c r="L436" s="44"/>
      <c r="M436" s="44"/>
      <c r="N436" s="233">
        <f>N435+IF(AND(L436="Pago",OR(E436='PC Receitas'!$P$4,E436='PC Receitas'!$P$5,E436='PC Receitas'!$P$6)),K436,IF(AND(L436="Pago",OR(E436='PC Receitas'!$P$7,E436='PC Receitas'!$P$8,E436='PC Receitas'!$P$9,E436='PC Receitas'!$P$10,E436='PC Receitas'!$P$11,E436='PC Receitas'!$P$12,E436='PC Receitas'!$P$13,E436='PC Receitas'!$P$14)),-K436,0))</f>
        <v>-49210.899999999972</v>
      </c>
      <c r="O436" s="225"/>
      <c r="P436" s="225"/>
      <c r="Q436" s="225"/>
      <c r="R436" s="225"/>
      <c r="S436" s="235" t="e">
        <f t="shared" si="24"/>
        <v>#N/A</v>
      </c>
      <c r="T436" s="229" t="e">
        <f t="shared" si="25"/>
        <v>#N/A</v>
      </c>
      <c r="U436" s="229" t="e">
        <f t="shared" si="26"/>
        <v>#N/A</v>
      </c>
      <c r="V436" s="229" t="e">
        <f t="shared" si="27"/>
        <v>#N/A</v>
      </c>
      <c r="W436" s="113" t="e">
        <f>VLOOKUP(E436,'PC Receitas'!$P$4:$Q$14,2,FALSE)</f>
        <v>#N/A</v>
      </c>
      <c r="X436" s="230"/>
      <c r="Y436" s="225"/>
    </row>
    <row r="437" spans="1:25" ht="19.5" customHeight="1" thickTop="1" thickBot="1" x14ac:dyDescent="0.3">
      <c r="A437" s="247"/>
      <c r="B437" s="225"/>
      <c r="C437" s="43"/>
      <c r="D437" s="43"/>
      <c r="E437" s="43"/>
      <c r="F437" s="143"/>
      <c r="G437" s="43"/>
      <c r="H437" s="43"/>
      <c r="I437" s="43"/>
      <c r="J437" s="212"/>
      <c r="K437" s="212"/>
      <c r="L437" s="44"/>
      <c r="M437" s="44"/>
      <c r="N437" s="233">
        <f>N436+IF(AND(L437="Pago",OR(E437='PC Receitas'!$P$4,E437='PC Receitas'!$P$5,E437='PC Receitas'!$P$6)),K437,IF(AND(L437="Pago",OR(E437='PC Receitas'!$P$7,E437='PC Receitas'!$P$8,E437='PC Receitas'!$P$9,E437='PC Receitas'!$P$10,E437='PC Receitas'!$P$11,E437='PC Receitas'!$P$12,E437='PC Receitas'!$P$13,E437='PC Receitas'!$P$14)),-K437,0))</f>
        <v>-49210.899999999972</v>
      </c>
      <c r="O437" s="225"/>
      <c r="P437" s="225"/>
      <c r="Q437" s="225"/>
      <c r="R437" s="225"/>
      <c r="S437" s="235" t="e">
        <f t="shared" si="24"/>
        <v>#N/A</v>
      </c>
      <c r="T437" s="229" t="e">
        <f t="shared" si="25"/>
        <v>#N/A</v>
      </c>
      <c r="U437" s="229" t="e">
        <f t="shared" si="26"/>
        <v>#N/A</v>
      </c>
      <c r="V437" s="229" t="e">
        <f t="shared" si="27"/>
        <v>#N/A</v>
      </c>
      <c r="W437" s="113" t="e">
        <f>VLOOKUP(E437,'PC Receitas'!$P$4:$Q$14,2,FALSE)</f>
        <v>#N/A</v>
      </c>
      <c r="X437" s="230"/>
      <c r="Y437" s="225"/>
    </row>
    <row r="438" spans="1:25" ht="19.5" customHeight="1" thickTop="1" thickBot="1" x14ac:dyDescent="0.3">
      <c r="A438" s="247"/>
      <c r="B438" s="225"/>
      <c r="C438" s="43"/>
      <c r="D438" s="43"/>
      <c r="E438" s="43"/>
      <c r="F438" s="143"/>
      <c r="G438" s="43"/>
      <c r="H438" s="43"/>
      <c r="I438" s="43"/>
      <c r="J438" s="212"/>
      <c r="K438" s="212"/>
      <c r="L438" s="44"/>
      <c r="M438" s="44"/>
      <c r="N438" s="233">
        <f>N437+IF(AND(L438="Pago",OR(E438='PC Receitas'!$P$4,E438='PC Receitas'!$P$5,E438='PC Receitas'!$P$6)),K438,IF(AND(L438="Pago",OR(E438='PC Receitas'!$P$7,E438='PC Receitas'!$P$8,E438='PC Receitas'!$P$9,E438='PC Receitas'!$P$10,E438='PC Receitas'!$P$11,E438='PC Receitas'!$P$12,E438='PC Receitas'!$P$13,E438='PC Receitas'!$P$14)),-K438,0))</f>
        <v>-49210.899999999972</v>
      </c>
      <c r="O438" s="225"/>
      <c r="P438" s="225"/>
      <c r="Q438" s="225"/>
      <c r="R438" s="225"/>
      <c r="S438" s="235" t="e">
        <f t="shared" si="24"/>
        <v>#N/A</v>
      </c>
      <c r="T438" s="229" t="e">
        <f t="shared" si="25"/>
        <v>#N/A</v>
      </c>
      <c r="U438" s="229" t="e">
        <f t="shared" si="26"/>
        <v>#N/A</v>
      </c>
      <c r="V438" s="229" t="e">
        <f t="shared" si="27"/>
        <v>#N/A</v>
      </c>
      <c r="W438" s="113" t="e">
        <f>VLOOKUP(E438,'PC Receitas'!$P$4:$Q$14,2,FALSE)</f>
        <v>#N/A</v>
      </c>
      <c r="X438" s="230"/>
      <c r="Y438" s="225"/>
    </row>
    <row r="439" spans="1:25" ht="19.5" customHeight="1" thickTop="1" thickBot="1" x14ac:dyDescent="0.3">
      <c r="A439" s="247"/>
      <c r="B439" s="225"/>
      <c r="C439" s="43"/>
      <c r="D439" s="43"/>
      <c r="E439" s="43"/>
      <c r="F439" s="143"/>
      <c r="G439" s="43"/>
      <c r="H439" s="43"/>
      <c r="I439" s="43"/>
      <c r="J439" s="212"/>
      <c r="K439" s="212"/>
      <c r="L439" s="44"/>
      <c r="M439" s="44"/>
      <c r="N439" s="233">
        <f>N438+IF(AND(L439="Pago",OR(E439='PC Receitas'!$P$4,E439='PC Receitas'!$P$5,E439='PC Receitas'!$P$6)),K439,IF(AND(L439="Pago",OR(E439='PC Receitas'!$P$7,E439='PC Receitas'!$P$8,E439='PC Receitas'!$P$9,E439='PC Receitas'!$P$10,E439='PC Receitas'!$P$11,E439='PC Receitas'!$P$12,E439='PC Receitas'!$P$13,E439='PC Receitas'!$P$14)),-K439,0))</f>
        <v>-49210.899999999972</v>
      </c>
      <c r="O439" s="225"/>
      <c r="P439" s="225"/>
      <c r="Q439" s="225"/>
      <c r="R439" s="225"/>
      <c r="S439" s="235" t="e">
        <f t="shared" si="24"/>
        <v>#N/A</v>
      </c>
      <c r="T439" s="229" t="e">
        <f t="shared" si="25"/>
        <v>#N/A</v>
      </c>
      <c r="U439" s="229" t="e">
        <f t="shared" si="26"/>
        <v>#N/A</v>
      </c>
      <c r="V439" s="229" t="e">
        <f t="shared" si="27"/>
        <v>#N/A</v>
      </c>
      <c r="W439" s="113" t="e">
        <f>VLOOKUP(E439,'PC Receitas'!$P$4:$Q$14,2,FALSE)</f>
        <v>#N/A</v>
      </c>
      <c r="X439" s="230"/>
      <c r="Y439" s="225"/>
    </row>
    <row r="440" spans="1:25" ht="19.5" customHeight="1" thickTop="1" thickBot="1" x14ac:dyDescent="0.3">
      <c r="A440" s="247"/>
      <c r="B440" s="225"/>
      <c r="C440" s="43"/>
      <c r="D440" s="43"/>
      <c r="E440" s="43"/>
      <c r="F440" s="143"/>
      <c r="G440" s="43"/>
      <c r="H440" s="43"/>
      <c r="I440" s="43"/>
      <c r="J440" s="212"/>
      <c r="K440" s="212"/>
      <c r="L440" s="44"/>
      <c r="M440" s="44"/>
      <c r="N440" s="233">
        <f>N439+IF(AND(L440="Pago",OR(E440='PC Receitas'!$P$4,E440='PC Receitas'!$P$5,E440='PC Receitas'!$P$6)),K440,IF(AND(L440="Pago",OR(E440='PC Receitas'!$P$7,E440='PC Receitas'!$P$8,E440='PC Receitas'!$P$9,E440='PC Receitas'!$P$10,E440='PC Receitas'!$P$11,E440='PC Receitas'!$P$12,E440='PC Receitas'!$P$13,E440='PC Receitas'!$P$14)),-K440,0))</f>
        <v>-49210.899999999972</v>
      </c>
      <c r="O440" s="225"/>
      <c r="P440" s="225"/>
      <c r="Q440" s="225"/>
      <c r="R440" s="225"/>
      <c r="S440" s="235" t="e">
        <f t="shared" si="24"/>
        <v>#N/A</v>
      </c>
      <c r="T440" s="229" t="e">
        <f t="shared" si="25"/>
        <v>#N/A</v>
      </c>
      <c r="U440" s="229" t="e">
        <f t="shared" si="26"/>
        <v>#N/A</v>
      </c>
      <c r="V440" s="229" t="e">
        <f t="shared" si="27"/>
        <v>#N/A</v>
      </c>
      <c r="W440" s="113" t="e">
        <f>VLOOKUP(E440,'PC Receitas'!$P$4:$Q$14,2,FALSE)</f>
        <v>#N/A</v>
      </c>
      <c r="X440" s="230"/>
      <c r="Y440" s="225"/>
    </row>
    <row r="441" spans="1:25" ht="19.5" customHeight="1" thickTop="1" thickBot="1" x14ac:dyDescent="0.3">
      <c r="A441" s="247"/>
      <c r="B441" s="225"/>
      <c r="C441" s="43"/>
      <c r="D441" s="43"/>
      <c r="E441" s="43"/>
      <c r="F441" s="143"/>
      <c r="G441" s="43"/>
      <c r="H441" s="43"/>
      <c r="I441" s="43"/>
      <c r="J441" s="212"/>
      <c r="K441" s="212"/>
      <c r="L441" s="44"/>
      <c r="M441" s="44"/>
      <c r="N441" s="233">
        <f>N440+IF(AND(L441="Pago",OR(E441='PC Receitas'!$P$4,E441='PC Receitas'!$P$5,E441='PC Receitas'!$P$6)),K441,IF(AND(L441="Pago",OR(E441='PC Receitas'!$P$7,E441='PC Receitas'!$P$8,E441='PC Receitas'!$P$9,E441='PC Receitas'!$P$10,E441='PC Receitas'!$P$11,E441='PC Receitas'!$P$12,E441='PC Receitas'!$P$13,E441='PC Receitas'!$P$14)),-K441,0))</f>
        <v>-49210.899999999972</v>
      </c>
      <c r="O441" s="225"/>
      <c r="P441" s="225"/>
      <c r="Q441" s="225"/>
      <c r="R441" s="225"/>
      <c r="S441" s="235" t="e">
        <f t="shared" si="24"/>
        <v>#N/A</v>
      </c>
      <c r="T441" s="229" t="e">
        <f t="shared" si="25"/>
        <v>#N/A</v>
      </c>
      <c r="U441" s="229" t="e">
        <f t="shared" si="26"/>
        <v>#N/A</v>
      </c>
      <c r="V441" s="229" t="e">
        <f t="shared" si="27"/>
        <v>#N/A</v>
      </c>
      <c r="W441" s="113" t="e">
        <f>VLOOKUP(E441,'PC Receitas'!$P$4:$Q$14,2,FALSE)</f>
        <v>#N/A</v>
      </c>
      <c r="X441" s="230"/>
      <c r="Y441" s="225"/>
    </row>
    <row r="442" spans="1:25" ht="19.5" customHeight="1" thickTop="1" thickBot="1" x14ac:dyDescent="0.3">
      <c r="A442" s="247"/>
      <c r="B442" s="225"/>
      <c r="C442" s="43"/>
      <c r="D442" s="43"/>
      <c r="E442" s="43"/>
      <c r="F442" s="143"/>
      <c r="G442" s="43"/>
      <c r="H442" s="43"/>
      <c r="I442" s="43"/>
      <c r="J442" s="212"/>
      <c r="K442" s="212"/>
      <c r="L442" s="44"/>
      <c r="M442" s="44"/>
      <c r="N442" s="233">
        <f>N441+IF(AND(L442="Pago",OR(E442='PC Receitas'!$P$4,E442='PC Receitas'!$P$5,E442='PC Receitas'!$P$6)),K442,IF(AND(L442="Pago",OR(E442='PC Receitas'!$P$7,E442='PC Receitas'!$P$8,E442='PC Receitas'!$P$9,E442='PC Receitas'!$P$10,E442='PC Receitas'!$P$11,E442='PC Receitas'!$P$12,E442='PC Receitas'!$P$13,E442='PC Receitas'!$P$14)),-K442,0))</f>
        <v>-49210.899999999972</v>
      </c>
      <c r="O442" s="225"/>
      <c r="P442" s="225"/>
      <c r="Q442" s="225"/>
      <c r="R442" s="225"/>
      <c r="S442" s="235" t="e">
        <f t="shared" si="24"/>
        <v>#N/A</v>
      </c>
      <c r="T442" s="229" t="e">
        <f t="shared" si="25"/>
        <v>#N/A</v>
      </c>
      <c r="U442" s="229" t="e">
        <f t="shared" si="26"/>
        <v>#N/A</v>
      </c>
      <c r="V442" s="229" t="e">
        <f t="shared" si="27"/>
        <v>#N/A</v>
      </c>
      <c r="W442" s="113" t="e">
        <f>VLOOKUP(E442,'PC Receitas'!$P$4:$Q$14,2,FALSE)</f>
        <v>#N/A</v>
      </c>
      <c r="X442" s="230"/>
      <c r="Y442" s="225"/>
    </row>
    <row r="443" spans="1:25" ht="19.5" customHeight="1" thickTop="1" thickBot="1" x14ac:dyDescent="0.3">
      <c r="A443" s="247"/>
      <c r="B443" s="225"/>
      <c r="C443" s="43"/>
      <c r="D443" s="43"/>
      <c r="E443" s="43"/>
      <c r="F443" s="143"/>
      <c r="G443" s="43"/>
      <c r="H443" s="43"/>
      <c r="I443" s="43"/>
      <c r="J443" s="212"/>
      <c r="K443" s="212"/>
      <c r="L443" s="44"/>
      <c r="M443" s="44"/>
      <c r="N443" s="233">
        <f>N442+IF(AND(L443="Pago",OR(E443='PC Receitas'!$P$4,E443='PC Receitas'!$P$5,E443='PC Receitas'!$P$6)),K443,IF(AND(L443="Pago",OR(E443='PC Receitas'!$P$7,E443='PC Receitas'!$P$8,E443='PC Receitas'!$P$9,E443='PC Receitas'!$P$10,E443='PC Receitas'!$P$11,E443='PC Receitas'!$P$12,E443='PC Receitas'!$P$13,E443='PC Receitas'!$P$14)),-K443,0))</f>
        <v>-49210.899999999972</v>
      </c>
      <c r="O443" s="225"/>
      <c r="P443" s="225"/>
      <c r="Q443" s="225"/>
      <c r="R443" s="225"/>
      <c r="S443" s="235" t="e">
        <f t="shared" si="24"/>
        <v>#N/A</v>
      </c>
      <c r="T443" s="229" t="e">
        <f t="shared" si="25"/>
        <v>#N/A</v>
      </c>
      <c r="U443" s="229" t="e">
        <f t="shared" si="26"/>
        <v>#N/A</v>
      </c>
      <c r="V443" s="229" t="e">
        <f t="shared" si="27"/>
        <v>#N/A</v>
      </c>
      <c r="W443" s="113" t="e">
        <f>VLOOKUP(E443,'PC Receitas'!$P$4:$Q$14,2,FALSE)</f>
        <v>#N/A</v>
      </c>
      <c r="X443" s="230"/>
      <c r="Y443" s="225"/>
    </row>
    <row r="444" spans="1:25" ht="19.5" customHeight="1" thickTop="1" thickBot="1" x14ac:dyDescent="0.3">
      <c r="A444" s="247"/>
      <c r="B444" s="225"/>
      <c r="C444" s="43"/>
      <c r="D444" s="43"/>
      <c r="E444" s="43"/>
      <c r="F444" s="143"/>
      <c r="G444" s="43"/>
      <c r="H444" s="43"/>
      <c r="I444" s="43"/>
      <c r="J444" s="212"/>
      <c r="K444" s="212"/>
      <c r="L444" s="44"/>
      <c r="M444" s="44"/>
      <c r="N444" s="233">
        <f>N443+IF(AND(L444="Pago",OR(E444='PC Receitas'!$P$4,E444='PC Receitas'!$P$5,E444='PC Receitas'!$P$6)),K444,IF(AND(L444="Pago",OR(E444='PC Receitas'!$P$7,E444='PC Receitas'!$P$8,E444='PC Receitas'!$P$9,E444='PC Receitas'!$P$10,E444='PC Receitas'!$P$11,E444='PC Receitas'!$P$12,E444='PC Receitas'!$P$13,E444='PC Receitas'!$P$14)),-K444,0))</f>
        <v>-49210.899999999972</v>
      </c>
      <c r="O444" s="225"/>
      <c r="P444" s="225"/>
      <c r="Q444" s="225"/>
      <c r="R444" s="225"/>
      <c r="S444" s="235" t="e">
        <f t="shared" si="24"/>
        <v>#N/A</v>
      </c>
      <c r="T444" s="229" t="e">
        <f t="shared" si="25"/>
        <v>#N/A</v>
      </c>
      <c r="U444" s="229" t="e">
        <f t="shared" si="26"/>
        <v>#N/A</v>
      </c>
      <c r="V444" s="229" t="e">
        <f t="shared" si="27"/>
        <v>#N/A</v>
      </c>
      <c r="W444" s="113" t="e">
        <f>VLOOKUP(E444,'PC Receitas'!$P$4:$Q$14,2,FALSE)</f>
        <v>#N/A</v>
      </c>
      <c r="X444" s="230"/>
      <c r="Y444" s="225"/>
    </row>
    <row r="445" spans="1:25" ht="19.5" customHeight="1" thickTop="1" thickBot="1" x14ac:dyDescent="0.3">
      <c r="A445" s="247"/>
      <c r="B445" s="225"/>
      <c r="C445" s="43"/>
      <c r="D445" s="43"/>
      <c r="E445" s="43"/>
      <c r="F445" s="143"/>
      <c r="G445" s="43"/>
      <c r="H445" s="43"/>
      <c r="I445" s="43"/>
      <c r="J445" s="212"/>
      <c r="K445" s="212"/>
      <c r="L445" s="44"/>
      <c r="M445" s="44"/>
      <c r="N445" s="233">
        <f>N444+IF(AND(L445="Pago",OR(E445='PC Receitas'!$P$4,E445='PC Receitas'!$P$5,E445='PC Receitas'!$P$6)),K445,IF(AND(L445="Pago",OR(E445='PC Receitas'!$P$7,E445='PC Receitas'!$P$8,E445='PC Receitas'!$P$9,E445='PC Receitas'!$P$10,E445='PC Receitas'!$P$11,E445='PC Receitas'!$P$12,E445='PC Receitas'!$P$13,E445='PC Receitas'!$P$14)),-K445,0))</f>
        <v>-49210.899999999972</v>
      </c>
      <c r="O445" s="225"/>
      <c r="P445" s="225"/>
      <c r="Q445" s="225"/>
      <c r="R445" s="225"/>
      <c r="S445" s="235" t="e">
        <f t="shared" si="24"/>
        <v>#N/A</v>
      </c>
      <c r="T445" s="229" t="e">
        <f t="shared" si="25"/>
        <v>#N/A</v>
      </c>
      <c r="U445" s="229" t="e">
        <f t="shared" si="26"/>
        <v>#N/A</v>
      </c>
      <c r="V445" s="229" t="e">
        <f t="shared" si="27"/>
        <v>#N/A</v>
      </c>
      <c r="W445" s="113" t="e">
        <f>VLOOKUP(E445,'PC Receitas'!$P$4:$Q$14,2,FALSE)</f>
        <v>#N/A</v>
      </c>
      <c r="X445" s="230"/>
      <c r="Y445" s="225"/>
    </row>
    <row r="446" spans="1:25" ht="19.5" customHeight="1" thickTop="1" thickBot="1" x14ac:dyDescent="0.3">
      <c r="A446" s="247"/>
      <c r="B446" s="225"/>
      <c r="C446" s="43"/>
      <c r="D446" s="43"/>
      <c r="E446" s="43"/>
      <c r="F446" s="143"/>
      <c r="G446" s="43"/>
      <c r="H446" s="43"/>
      <c r="I446" s="43"/>
      <c r="J446" s="212"/>
      <c r="K446" s="212"/>
      <c r="L446" s="44"/>
      <c r="M446" s="44"/>
      <c r="N446" s="233">
        <f>N445+IF(AND(L446="Pago",OR(E446='PC Receitas'!$P$4,E446='PC Receitas'!$P$5,E446='PC Receitas'!$P$6)),K446,IF(AND(L446="Pago",OR(E446='PC Receitas'!$P$7,E446='PC Receitas'!$P$8,E446='PC Receitas'!$P$9,E446='PC Receitas'!$P$10,E446='PC Receitas'!$P$11,E446='PC Receitas'!$P$12,E446='PC Receitas'!$P$13,E446='PC Receitas'!$P$14)),-K446,0))</f>
        <v>-49210.899999999972</v>
      </c>
      <c r="O446" s="225"/>
      <c r="P446" s="225"/>
      <c r="Q446" s="225"/>
      <c r="R446" s="225"/>
      <c r="S446" s="235" t="e">
        <f t="shared" si="24"/>
        <v>#N/A</v>
      </c>
      <c r="T446" s="229" t="e">
        <f t="shared" si="25"/>
        <v>#N/A</v>
      </c>
      <c r="U446" s="229" t="e">
        <f t="shared" si="26"/>
        <v>#N/A</v>
      </c>
      <c r="V446" s="229" t="e">
        <f t="shared" si="27"/>
        <v>#N/A</v>
      </c>
      <c r="W446" s="113" t="e">
        <f>VLOOKUP(E446,'PC Receitas'!$P$4:$Q$14,2,FALSE)</f>
        <v>#N/A</v>
      </c>
      <c r="X446" s="230"/>
      <c r="Y446" s="225"/>
    </row>
    <row r="447" spans="1:25" ht="19.5" customHeight="1" thickTop="1" thickBot="1" x14ac:dyDescent="0.3">
      <c r="A447" s="247"/>
      <c r="B447" s="225"/>
      <c r="C447" s="43"/>
      <c r="D447" s="43"/>
      <c r="E447" s="43"/>
      <c r="F447" s="143"/>
      <c r="G447" s="43"/>
      <c r="H447" s="43"/>
      <c r="I447" s="43"/>
      <c r="J447" s="212"/>
      <c r="K447" s="212"/>
      <c r="L447" s="44"/>
      <c r="M447" s="44"/>
      <c r="N447" s="233">
        <f>N446+IF(AND(L447="Pago",OR(E447='PC Receitas'!$P$4,E447='PC Receitas'!$P$5,E447='PC Receitas'!$P$6)),K447,IF(AND(L447="Pago",OR(E447='PC Receitas'!$P$7,E447='PC Receitas'!$P$8,E447='PC Receitas'!$P$9,E447='PC Receitas'!$P$10,E447='PC Receitas'!$P$11,E447='PC Receitas'!$P$12,E447='PC Receitas'!$P$13,E447='PC Receitas'!$P$14)),-K447,0))</f>
        <v>-49210.899999999972</v>
      </c>
      <c r="O447" s="225"/>
      <c r="P447" s="225"/>
      <c r="Q447" s="225"/>
      <c r="R447" s="225"/>
      <c r="S447" s="235" t="e">
        <f t="shared" si="24"/>
        <v>#N/A</v>
      </c>
      <c r="T447" s="229" t="e">
        <f t="shared" si="25"/>
        <v>#N/A</v>
      </c>
      <c r="U447" s="229" t="e">
        <f t="shared" si="26"/>
        <v>#N/A</v>
      </c>
      <c r="V447" s="229" t="e">
        <f t="shared" si="27"/>
        <v>#N/A</v>
      </c>
      <c r="W447" s="113" t="e">
        <f>VLOOKUP(E447,'PC Receitas'!$P$4:$Q$14,2,FALSE)</f>
        <v>#N/A</v>
      </c>
      <c r="X447" s="230"/>
      <c r="Y447" s="225"/>
    </row>
    <row r="448" spans="1:25" ht="19.5" customHeight="1" thickTop="1" thickBot="1" x14ac:dyDescent="0.3">
      <c r="A448" s="247"/>
      <c r="B448" s="225"/>
      <c r="C448" s="43"/>
      <c r="D448" s="43"/>
      <c r="E448" s="43"/>
      <c r="F448" s="143"/>
      <c r="G448" s="43"/>
      <c r="H448" s="43"/>
      <c r="I448" s="43"/>
      <c r="J448" s="212"/>
      <c r="K448" s="212"/>
      <c r="L448" s="44"/>
      <c r="M448" s="44"/>
      <c r="N448" s="233">
        <f>N447+IF(AND(L448="Pago",OR(E448='PC Receitas'!$P$4,E448='PC Receitas'!$P$5,E448='PC Receitas'!$P$6)),K448,IF(AND(L448="Pago",OR(E448='PC Receitas'!$P$7,E448='PC Receitas'!$P$8,E448='PC Receitas'!$P$9,E448='PC Receitas'!$P$10,E448='PC Receitas'!$P$11,E448='PC Receitas'!$P$12,E448='PC Receitas'!$P$13,E448='PC Receitas'!$P$14)),-K448,0))</f>
        <v>-49210.899999999972</v>
      </c>
      <c r="O448" s="225"/>
      <c r="P448" s="225"/>
      <c r="Q448" s="225"/>
      <c r="R448" s="225"/>
      <c r="S448" s="235" t="e">
        <f t="shared" si="24"/>
        <v>#N/A</v>
      </c>
      <c r="T448" s="229" t="e">
        <f t="shared" si="25"/>
        <v>#N/A</v>
      </c>
      <c r="U448" s="229" t="e">
        <f t="shared" si="26"/>
        <v>#N/A</v>
      </c>
      <c r="V448" s="229" t="e">
        <f t="shared" si="27"/>
        <v>#N/A</v>
      </c>
      <c r="W448" s="113" t="e">
        <f>VLOOKUP(E448,'PC Receitas'!$P$4:$Q$14,2,FALSE)</f>
        <v>#N/A</v>
      </c>
      <c r="X448" s="230"/>
      <c r="Y448" s="225"/>
    </row>
    <row r="449" spans="1:25" ht="19.5" customHeight="1" thickTop="1" thickBot="1" x14ac:dyDescent="0.3">
      <c r="A449" s="247"/>
      <c r="B449" s="225"/>
      <c r="C449" s="43"/>
      <c r="D449" s="43"/>
      <c r="E449" s="43"/>
      <c r="F449" s="143"/>
      <c r="G449" s="43"/>
      <c r="H449" s="43"/>
      <c r="I449" s="43"/>
      <c r="J449" s="212"/>
      <c r="K449" s="212"/>
      <c r="L449" s="44"/>
      <c r="M449" s="44"/>
      <c r="N449" s="233">
        <f>N448+IF(AND(L449="Pago",OR(E449='PC Receitas'!$P$4,E449='PC Receitas'!$P$5,E449='PC Receitas'!$P$6)),K449,IF(AND(L449="Pago",OR(E449='PC Receitas'!$P$7,E449='PC Receitas'!$P$8,E449='PC Receitas'!$P$9,E449='PC Receitas'!$P$10,E449='PC Receitas'!$P$11,E449='PC Receitas'!$P$12,E449='PC Receitas'!$P$13,E449='PC Receitas'!$P$14)),-K449,0))</f>
        <v>-49210.899999999972</v>
      </c>
      <c r="O449" s="225"/>
      <c r="P449" s="225"/>
      <c r="Q449" s="225"/>
      <c r="R449" s="225"/>
      <c r="S449" s="235" t="e">
        <f t="shared" si="24"/>
        <v>#N/A</v>
      </c>
      <c r="T449" s="229" t="e">
        <f t="shared" si="25"/>
        <v>#N/A</v>
      </c>
      <c r="U449" s="229" t="e">
        <f t="shared" si="26"/>
        <v>#N/A</v>
      </c>
      <c r="V449" s="229" t="e">
        <f t="shared" si="27"/>
        <v>#N/A</v>
      </c>
      <c r="W449" s="113" t="e">
        <f>VLOOKUP(E449,'PC Receitas'!$P$4:$Q$14,2,FALSE)</f>
        <v>#N/A</v>
      </c>
      <c r="X449" s="230"/>
      <c r="Y449" s="225"/>
    </row>
    <row r="450" spans="1:25" ht="19.5" customHeight="1" thickTop="1" thickBot="1" x14ac:dyDescent="0.3">
      <c r="A450" s="247"/>
      <c r="B450" s="225"/>
      <c r="C450" s="43"/>
      <c r="D450" s="43"/>
      <c r="E450" s="43"/>
      <c r="F450" s="143"/>
      <c r="G450" s="43"/>
      <c r="H450" s="43"/>
      <c r="I450" s="43"/>
      <c r="J450" s="212"/>
      <c r="K450" s="212"/>
      <c r="L450" s="44"/>
      <c r="M450" s="44"/>
      <c r="N450" s="233">
        <f>N449+IF(AND(L450="Pago",OR(E450='PC Receitas'!$P$4,E450='PC Receitas'!$P$5,E450='PC Receitas'!$P$6)),K450,IF(AND(L450="Pago",OR(E450='PC Receitas'!$P$7,E450='PC Receitas'!$P$8,E450='PC Receitas'!$P$9,E450='PC Receitas'!$P$10,E450='PC Receitas'!$P$11,E450='PC Receitas'!$P$12,E450='PC Receitas'!$P$13,E450='PC Receitas'!$P$14)),-K450,0))</f>
        <v>-49210.899999999972</v>
      </c>
      <c r="O450" s="225"/>
      <c r="P450" s="225"/>
      <c r="Q450" s="225"/>
      <c r="R450" s="225"/>
      <c r="S450" s="235" t="e">
        <f t="shared" si="24"/>
        <v>#N/A</v>
      </c>
      <c r="T450" s="229" t="e">
        <f t="shared" si="25"/>
        <v>#N/A</v>
      </c>
      <c r="U450" s="229" t="e">
        <f t="shared" si="26"/>
        <v>#N/A</v>
      </c>
      <c r="V450" s="229" t="e">
        <f t="shared" si="27"/>
        <v>#N/A</v>
      </c>
      <c r="W450" s="113" t="e">
        <f>VLOOKUP(E450,'PC Receitas'!$P$4:$Q$14,2,FALSE)</f>
        <v>#N/A</v>
      </c>
      <c r="X450" s="230"/>
      <c r="Y450" s="225"/>
    </row>
    <row r="451" spans="1:25" ht="19.5" customHeight="1" thickTop="1" thickBot="1" x14ac:dyDescent="0.3">
      <c r="A451" s="247"/>
      <c r="B451" s="225"/>
      <c r="C451" s="43"/>
      <c r="D451" s="43"/>
      <c r="E451" s="43"/>
      <c r="F451" s="143"/>
      <c r="G451" s="43"/>
      <c r="H451" s="43"/>
      <c r="I451" s="43"/>
      <c r="J451" s="212"/>
      <c r="K451" s="212"/>
      <c r="L451" s="44"/>
      <c r="M451" s="44"/>
      <c r="N451" s="233">
        <f>N450+IF(AND(L451="Pago",OR(E451='PC Receitas'!$P$4,E451='PC Receitas'!$P$5,E451='PC Receitas'!$P$6)),K451,IF(AND(L451="Pago",OR(E451='PC Receitas'!$P$7,E451='PC Receitas'!$P$8,E451='PC Receitas'!$P$9,E451='PC Receitas'!$P$10,E451='PC Receitas'!$P$11,E451='PC Receitas'!$P$12,E451='PC Receitas'!$P$13,E451='PC Receitas'!$P$14)),-K451,0))</f>
        <v>-49210.899999999972</v>
      </c>
      <c r="O451" s="225"/>
      <c r="P451" s="225"/>
      <c r="Q451" s="225"/>
      <c r="R451" s="225"/>
      <c r="S451" s="235" t="e">
        <f t="shared" si="24"/>
        <v>#N/A</v>
      </c>
      <c r="T451" s="229" t="e">
        <f t="shared" si="25"/>
        <v>#N/A</v>
      </c>
      <c r="U451" s="229" t="e">
        <f t="shared" si="26"/>
        <v>#N/A</v>
      </c>
      <c r="V451" s="229" t="e">
        <f t="shared" si="27"/>
        <v>#N/A</v>
      </c>
      <c r="W451" s="113" t="e">
        <f>VLOOKUP(E451,'PC Receitas'!$P$4:$Q$14,2,FALSE)</f>
        <v>#N/A</v>
      </c>
      <c r="X451" s="230"/>
      <c r="Y451" s="225"/>
    </row>
    <row r="452" spans="1:25" ht="19.5" customHeight="1" thickTop="1" thickBot="1" x14ac:dyDescent="0.3">
      <c r="A452" s="247"/>
      <c r="B452" s="225"/>
      <c r="C452" s="43"/>
      <c r="D452" s="43"/>
      <c r="E452" s="43"/>
      <c r="F452" s="143"/>
      <c r="G452" s="43"/>
      <c r="H452" s="43"/>
      <c r="I452" s="43"/>
      <c r="J452" s="212"/>
      <c r="K452" s="212"/>
      <c r="L452" s="44"/>
      <c r="M452" s="44"/>
      <c r="N452" s="233">
        <f>N451+IF(AND(L452="Pago",OR(E452='PC Receitas'!$P$4,E452='PC Receitas'!$P$5,E452='PC Receitas'!$P$6)),K452,IF(AND(L452="Pago",OR(E452='PC Receitas'!$P$7,E452='PC Receitas'!$P$8,E452='PC Receitas'!$P$9,E452='PC Receitas'!$P$10,E452='PC Receitas'!$P$11,E452='PC Receitas'!$P$12,E452='PC Receitas'!$P$13,E452='PC Receitas'!$P$14)),-K452,0))</f>
        <v>-49210.899999999972</v>
      </c>
      <c r="O452" s="225"/>
      <c r="P452" s="225"/>
      <c r="Q452" s="225"/>
      <c r="R452" s="225"/>
      <c r="S452" s="235" t="e">
        <f t="shared" si="24"/>
        <v>#N/A</v>
      </c>
      <c r="T452" s="229" t="e">
        <f t="shared" si="25"/>
        <v>#N/A</v>
      </c>
      <c r="U452" s="229" t="e">
        <f t="shared" si="26"/>
        <v>#N/A</v>
      </c>
      <c r="V452" s="229" t="e">
        <f t="shared" si="27"/>
        <v>#N/A</v>
      </c>
      <c r="W452" s="113" t="e">
        <f>VLOOKUP(E452,'PC Receitas'!$P$4:$Q$14,2,FALSE)</f>
        <v>#N/A</v>
      </c>
      <c r="X452" s="230"/>
      <c r="Y452" s="225"/>
    </row>
    <row r="453" spans="1:25" ht="19.5" customHeight="1" thickTop="1" thickBot="1" x14ac:dyDescent="0.3">
      <c r="A453" s="247"/>
      <c r="B453" s="225"/>
      <c r="C453" s="43"/>
      <c r="D453" s="43"/>
      <c r="E453" s="43"/>
      <c r="F453" s="143"/>
      <c r="G453" s="43"/>
      <c r="H453" s="43"/>
      <c r="I453" s="43"/>
      <c r="J453" s="212"/>
      <c r="K453" s="212"/>
      <c r="L453" s="44"/>
      <c r="M453" s="44"/>
      <c r="N453" s="233">
        <f>N452+IF(AND(L453="Pago",OR(E453='PC Receitas'!$P$4,E453='PC Receitas'!$P$5,E453='PC Receitas'!$P$6)),K453,IF(AND(L453="Pago",OR(E453='PC Receitas'!$P$7,E453='PC Receitas'!$P$8,E453='PC Receitas'!$P$9,E453='PC Receitas'!$P$10,E453='PC Receitas'!$P$11,E453='PC Receitas'!$P$12,E453='PC Receitas'!$P$13,E453='PC Receitas'!$P$14)),-K453,0))</f>
        <v>-49210.899999999972</v>
      </c>
      <c r="O453" s="225"/>
      <c r="P453" s="225"/>
      <c r="Q453" s="225"/>
      <c r="R453" s="225"/>
      <c r="S453" s="235" t="e">
        <f t="shared" si="24"/>
        <v>#N/A</v>
      </c>
      <c r="T453" s="229" t="e">
        <f t="shared" si="25"/>
        <v>#N/A</v>
      </c>
      <c r="U453" s="229" t="e">
        <f t="shared" si="26"/>
        <v>#N/A</v>
      </c>
      <c r="V453" s="229" t="e">
        <f t="shared" si="27"/>
        <v>#N/A</v>
      </c>
      <c r="W453" s="113" t="e">
        <f>VLOOKUP(E453,'PC Receitas'!$P$4:$Q$14,2,FALSE)</f>
        <v>#N/A</v>
      </c>
      <c r="X453" s="230"/>
      <c r="Y453" s="225"/>
    </row>
    <row r="454" spans="1:25" ht="19.5" customHeight="1" thickTop="1" thickBot="1" x14ac:dyDescent="0.3">
      <c r="A454" s="247"/>
      <c r="B454" s="225"/>
      <c r="C454" s="43"/>
      <c r="D454" s="43"/>
      <c r="E454" s="43"/>
      <c r="F454" s="143"/>
      <c r="G454" s="43"/>
      <c r="H454" s="43"/>
      <c r="I454" s="43"/>
      <c r="J454" s="212"/>
      <c r="K454" s="212"/>
      <c r="L454" s="44"/>
      <c r="M454" s="44"/>
      <c r="N454" s="233">
        <f>N453+IF(AND(L454="Pago",OR(E454='PC Receitas'!$P$4,E454='PC Receitas'!$P$5,E454='PC Receitas'!$P$6)),K454,IF(AND(L454="Pago",OR(E454='PC Receitas'!$P$7,E454='PC Receitas'!$P$8,E454='PC Receitas'!$P$9,E454='PC Receitas'!$P$10,E454='PC Receitas'!$P$11,E454='PC Receitas'!$P$12,E454='PC Receitas'!$P$13,E454='PC Receitas'!$P$14)),-K454,0))</f>
        <v>-49210.899999999972</v>
      </c>
      <c r="O454" s="225"/>
      <c r="P454" s="225"/>
      <c r="Q454" s="225"/>
      <c r="R454" s="225"/>
      <c r="S454" s="235" t="e">
        <f t="shared" ref="S454:S517" si="28">IF(W454="Despesas_com_RH","Despesa",IF(W454="Despesas_Operacionais","Despesa",IF(W454="Despesas_com_Marketing","Despesa",IF(W454="Impostos","Despesa",IF(W454="Investimentos","Despesa","")))))</f>
        <v>#N/A</v>
      </c>
      <c r="T454" s="229" t="e">
        <f t="shared" ref="T454:T517" si="29">IF(W454="Despesas_com_Produtos","Despesa",IF(W454="Despesas_com_Serviços","Despesa",IF(W454="Despesas_Não_Operacionais","Despesa","")))</f>
        <v>#N/A</v>
      </c>
      <c r="U454" s="229" t="e">
        <f t="shared" ref="U454:U517" si="30">IF(W454="Receitas_com_Produtos","Receita",IF(W454="Receitas_com_Serviços","Receita",IF(W454="Receitas_Não_Operacionais","Receita","")))</f>
        <v>#N/A</v>
      </c>
      <c r="V454" s="229" t="e">
        <f t="shared" ref="V454:V517" si="31">IF(S454&lt;&gt;"",S454,IF(T454&lt;&gt;"",T454,IF(U454&lt;&gt;"",U454,"")))</f>
        <v>#N/A</v>
      </c>
      <c r="W454" s="113" t="e">
        <f>VLOOKUP(E454,'PC Receitas'!$P$4:$Q$14,2,FALSE)</f>
        <v>#N/A</v>
      </c>
      <c r="X454" s="230"/>
      <c r="Y454" s="225"/>
    </row>
    <row r="455" spans="1:25" ht="19.5" customHeight="1" thickTop="1" thickBot="1" x14ac:dyDescent="0.3">
      <c r="A455" s="247"/>
      <c r="B455" s="225"/>
      <c r="C455" s="43"/>
      <c r="D455" s="43"/>
      <c r="E455" s="43"/>
      <c r="F455" s="143"/>
      <c r="G455" s="43"/>
      <c r="H455" s="43"/>
      <c r="I455" s="43"/>
      <c r="J455" s="212"/>
      <c r="K455" s="212"/>
      <c r="L455" s="44"/>
      <c r="M455" s="44"/>
      <c r="N455" s="233">
        <f>N454+IF(AND(L455="Pago",OR(E455='PC Receitas'!$P$4,E455='PC Receitas'!$P$5,E455='PC Receitas'!$P$6)),K455,IF(AND(L455="Pago",OR(E455='PC Receitas'!$P$7,E455='PC Receitas'!$P$8,E455='PC Receitas'!$P$9,E455='PC Receitas'!$P$10,E455='PC Receitas'!$P$11,E455='PC Receitas'!$P$12,E455='PC Receitas'!$P$13,E455='PC Receitas'!$P$14)),-K455,0))</f>
        <v>-49210.899999999972</v>
      </c>
      <c r="O455" s="225"/>
      <c r="P455" s="225"/>
      <c r="Q455" s="225"/>
      <c r="R455" s="225"/>
      <c r="S455" s="235" t="e">
        <f t="shared" si="28"/>
        <v>#N/A</v>
      </c>
      <c r="T455" s="229" t="e">
        <f t="shared" si="29"/>
        <v>#N/A</v>
      </c>
      <c r="U455" s="229" t="e">
        <f t="shared" si="30"/>
        <v>#N/A</v>
      </c>
      <c r="V455" s="229" t="e">
        <f t="shared" si="31"/>
        <v>#N/A</v>
      </c>
      <c r="W455" s="113" t="e">
        <f>VLOOKUP(E455,'PC Receitas'!$P$4:$Q$14,2,FALSE)</f>
        <v>#N/A</v>
      </c>
      <c r="X455" s="230"/>
      <c r="Y455" s="225"/>
    </row>
    <row r="456" spans="1:25" ht="19.5" customHeight="1" thickTop="1" thickBot="1" x14ac:dyDescent="0.3">
      <c r="A456" s="247"/>
      <c r="B456" s="225"/>
      <c r="C456" s="43"/>
      <c r="D456" s="43"/>
      <c r="E456" s="43"/>
      <c r="F456" s="143"/>
      <c r="G456" s="43"/>
      <c r="H456" s="43"/>
      <c r="I456" s="43"/>
      <c r="J456" s="212"/>
      <c r="K456" s="212"/>
      <c r="L456" s="44"/>
      <c r="M456" s="44"/>
      <c r="N456" s="233">
        <f>N455+IF(AND(L456="Pago",OR(E456='PC Receitas'!$P$4,E456='PC Receitas'!$P$5,E456='PC Receitas'!$P$6)),K456,IF(AND(L456="Pago",OR(E456='PC Receitas'!$P$7,E456='PC Receitas'!$P$8,E456='PC Receitas'!$P$9,E456='PC Receitas'!$P$10,E456='PC Receitas'!$P$11,E456='PC Receitas'!$P$12,E456='PC Receitas'!$P$13,E456='PC Receitas'!$P$14)),-K456,0))</f>
        <v>-49210.899999999972</v>
      </c>
      <c r="O456" s="225"/>
      <c r="P456" s="225"/>
      <c r="Q456" s="225"/>
      <c r="R456" s="225"/>
      <c r="S456" s="235" t="e">
        <f t="shared" si="28"/>
        <v>#N/A</v>
      </c>
      <c r="T456" s="229" t="e">
        <f t="shared" si="29"/>
        <v>#N/A</v>
      </c>
      <c r="U456" s="229" t="e">
        <f t="shared" si="30"/>
        <v>#N/A</v>
      </c>
      <c r="V456" s="229" t="e">
        <f t="shared" si="31"/>
        <v>#N/A</v>
      </c>
      <c r="W456" s="113" t="e">
        <f>VLOOKUP(E456,'PC Receitas'!$P$4:$Q$14,2,FALSE)</f>
        <v>#N/A</v>
      </c>
      <c r="X456" s="230"/>
      <c r="Y456" s="225"/>
    </row>
    <row r="457" spans="1:25" ht="19.5" customHeight="1" thickTop="1" thickBot="1" x14ac:dyDescent="0.3">
      <c r="A457" s="247"/>
      <c r="B457" s="225"/>
      <c r="C457" s="43"/>
      <c r="D457" s="43"/>
      <c r="E457" s="43"/>
      <c r="F457" s="143"/>
      <c r="G457" s="43"/>
      <c r="H457" s="43"/>
      <c r="I457" s="43"/>
      <c r="J457" s="212"/>
      <c r="K457" s="212"/>
      <c r="L457" s="44"/>
      <c r="M457" s="44"/>
      <c r="N457" s="233">
        <f>N456+IF(AND(L457="Pago",OR(E457='PC Receitas'!$P$4,E457='PC Receitas'!$P$5,E457='PC Receitas'!$P$6)),K457,IF(AND(L457="Pago",OR(E457='PC Receitas'!$P$7,E457='PC Receitas'!$P$8,E457='PC Receitas'!$P$9,E457='PC Receitas'!$P$10,E457='PC Receitas'!$P$11,E457='PC Receitas'!$P$12,E457='PC Receitas'!$P$13,E457='PC Receitas'!$P$14)),-K457,0))</f>
        <v>-49210.899999999972</v>
      </c>
      <c r="O457" s="225"/>
      <c r="P457" s="225"/>
      <c r="Q457" s="225"/>
      <c r="R457" s="225"/>
      <c r="S457" s="235" t="e">
        <f t="shared" si="28"/>
        <v>#N/A</v>
      </c>
      <c r="T457" s="229" t="e">
        <f t="shared" si="29"/>
        <v>#N/A</v>
      </c>
      <c r="U457" s="229" t="e">
        <f t="shared" si="30"/>
        <v>#N/A</v>
      </c>
      <c r="V457" s="229" t="e">
        <f t="shared" si="31"/>
        <v>#N/A</v>
      </c>
      <c r="W457" s="113" t="e">
        <f>VLOOKUP(E457,'PC Receitas'!$P$4:$Q$14,2,FALSE)</f>
        <v>#N/A</v>
      </c>
      <c r="X457" s="230"/>
      <c r="Y457" s="225"/>
    </row>
    <row r="458" spans="1:25" ht="19.5" customHeight="1" thickTop="1" thickBot="1" x14ac:dyDescent="0.3">
      <c r="A458" s="247"/>
      <c r="B458" s="225"/>
      <c r="C458" s="43"/>
      <c r="D458" s="43"/>
      <c r="E458" s="43"/>
      <c r="F458" s="143"/>
      <c r="G458" s="43"/>
      <c r="H458" s="43"/>
      <c r="I458" s="43"/>
      <c r="J458" s="212"/>
      <c r="K458" s="212"/>
      <c r="L458" s="44"/>
      <c r="M458" s="44"/>
      <c r="N458" s="233">
        <f>N457+IF(AND(L458="Pago",OR(E458='PC Receitas'!$P$4,E458='PC Receitas'!$P$5,E458='PC Receitas'!$P$6)),K458,IF(AND(L458="Pago",OR(E458='PC Receitas'!$P$7,E458='PC Receitas'!$P$8,E458='PC Receitas'!$P$9,E458='PC Receitas'!$P$10,E458='PC Receitas'!$P$11,E458='PC Receitas'!$P$12,E458='PC Receitas'!$P$13,E458='PC Receitas'!$P$14)),-K458,0))</f>
        <v>-49210.899999999972</v>
      </c>
      <c r="O458" s="225"/>
      <c r="P458" s="225"/>
      <c r="Q458" s="225"/>
      <c r="R458" s="225"/>
      <c r="S458" s="235" t="e">
        <f t="shared" si="28"/>
        <v>#N/A</v>
      </c>
      <c r="T458" s="229" t="e">
        <f t="shared" si="29"/>
        <v>#N/A</v>
      </c>
      <c r="U458" s="229" t="e">
        <f t="shared" si="30"/>
        <v>#N/A</v>
      </c>
      <c r="V458" s="229" t="e">
        <f t="shared" si="31"/>
        <v>#N/A</v>
      </c>
      <c r="W458" s="113" t="e">
        <f>VLOOKUP(E458,'PC Receitas'!$P$4:$Q$14,2,FALSE)</f>
        <v>#N/A</v>
      </c>
      <c r="X458" s="230"/>
      <c r="Y458" s="225"/>
    </row>
    <row r="459" spans="1:25" ht="19.5" customHeight="1" thickTop="1" thickBot="1" x14ac:dyDescent="0.3">
      <c r="A459" s="247"/>
      <c r="B459" s="225"/>
      <c r="C459" s="43"/>
      <c r="D459" s="43"/>
      <c r="E459" s="43"/>
      <c r="F459" s="143"/>
      <c r="G459" s="43"/>
      <c r="H459" s="43"/>
      <c r="I459" s="43"/>
      <c r="J459" s="212"/>
      <c r="K459" s="212"/>
      <c r="L459" s="44"/>
      <c r="M459" s="44"/>
      <c r="N459" s="233">
        <f>N458+IF(AND(L459="Pago",OR(E459='PC Receitas'!$P$4,E459='PC Receitas'!$P$5,E459='PC Receitas'!$P$6)),K459,IF(AND(L459="Pago",OR(E459='PC Receitas'!$P$7,E459='PC Receitas'!$P$8,E459='PC Receitas'!$P$9,E459='PC Receitas'!$P$10,E459='PC Receitas'!$P$11,E459='PC Receitas'!$P$12,E459='PC Receitas'!$P$13,E459='PC Receitas'!$P$14)),-K459,0))</f>
        <v>-49210.899999999972</v>
      </c>
      <c r="O459" s="225"/>
      <c r="P459" s="225"/>
      <c r="Q459" s="225"/>
      <c r="R459" s="225"/>
      <c r="S459" s="235" t="e">
        <f t="shared" si="28"/>
        <v>#N/A</v>
      </c>
      <c r="T459" s="229" t="e">
        <f t="shared" si="29"/>
        <v>#N/A</v>
      </c>
      <c r="U459" s="229" t="e">
        <f t="shared" si="30"/>
        <v>#N/A</v>
      </c>
      <c r="V459" s="229" t="e">
        <f t="shared" si="31"/>
        <v>#N/A</v>
      </c>
      <c r="W459" s="113" t="e">
        <f>VLOOKUP(E459,'PC Receitas'!$P$4:$Q$14,2,FALSE)</f>
        <v>#N/A</v>
      </c>
      <c r="X459" s="230"/>
      <c r="Y459" s="225"/>
    </row>
    <row r="460" spans="1:25" ht="19.5" customHeight="1" thickTop="1" thickBot="1" x14ac:dyDescent="0.3">
      <c r="A460" s="247"/>
      <c r="B460" s="225"/>
      <c r="C460" s="43"/>
      <c r="D460" s="43"/>
      <c r="E460" s="43"/>
      <c r="F460" s="143"/>
      <c r="G460" s="43"/>
      <c r="H460" s="43"/>
      <c r="I460" s="43"/>
      <c r="J460" s="212"/>
      <c r="K460" s="212"/>
      <c r="L460" s="44"/>
      <c r="M460" s="44"/>
      <c r="N460" s="233">
        <f>N459+IF(AND(L460="Pago",OR(E460='PC Receitas'!$P$4,E460='PC Receitas'!$P$5,E460='PC Receitas'!$P$6)),K460,IF(AND(L460="Pago",OR(E460='PC Receitas'!$P$7,E460='PC Receitas'!$P$8,E460='PC Receitas'!$P$9,E460='PC Receitas'!$P$10,E460='PC Receitas'!$P$11,E460='PC Receitas'!$P$12,E460='PC Receitas'!$P$13,E460='PC Receitas'!$P$14)),-K460,0))</f>
        <v>-49210.899999999972</v>
      </c>
      <c r="O460" s="225"/>
      <c r="P460" s="225"/>
      <c r="Q460" s="225"/>
      <c r="R460" s="225"/>
      <c r="S460" s="235" t="e">
        <f t="shared" si="28"/>
        <v>#N/A</v>
      </c>
      <c r="T460" s="229" t="e">
        <f t="shared" si="29"/>
        <v>#N/A</v>
      </c>
      <c r="U460" s="229" t="e">
        <f t="shared" si="30"/>
        <v>#N/A</v>
      </c>
      <c r="V460" s="229" t="e">
        <f t="shared" si="31"/>
        <v>#N/A</v>
      </c>
      <c r="W460" s="113" t="e">
        <f>VLOOKUP(E460,'PC Receitas'!$P$4:$Q$14,2,FALSE)</f>
        <v>#N/A</v>
      </c>
      <c r="X460" s="230"/>
      <c r="Y460" s="225"/>
    </row>
    <row r="461" spans="1:25" ht="19.5" customHeight="1" thickTop="1" thickBot="1" x14ac:dyDescent="0.3">
      <c r="A461" s="247"/>
      <c r="B461" s="225"/>
      <c r="C461" s="43"/>
      <c r="D461" s="43"/>
      <c r="E461" s="43"/>
      <c r="F461" s="143"/>
      <c r="G461" s="43"/>
      <c r="H461" s="43"/>
      <c r="I461" s="43"/>
      <c r="J461" s="212"/>
      <c r="K461" s="212"/>
      <c r="L461" s="44"/>
      <c r="M461" s="44"/>
      <c r="N461" s="233">
        <f>N460+IF(AND(L461="Pago",OR(E461='PC Receitas'!$P$4,E461='PC Receitas'!$P$5,E461='PC Receitas'!$P$6)),K461,IF(AND(L461="Pago",OR(E461='PC Receitas'!$P$7,E461='PC Receitas'!$P$8,E461='PC Receitas'!$P$9,E461='PC Receitas'!$P$10,E461='PC Receitas'!$P$11,E461='PC Receitas'!$P$12,E461='PC Receitas'!$P$13,E461='PC Receitas'!$P$14)),-K461,0))</f>
        <v>-49210.899999999972</v>
      </c>
      <c r="O461" s="225"/>
      <c r="P461" s="225"/>
      <c r="Q461" s="225"/>
      <c r="R461" s="225"/>
      <c r="S461" s="235" t="e">
        <f t="shared" si="28"/>
        <v>#N/A</v>
      </c>
      <c r="T461" s="229" t="e">
        <f t="shared" si="29"/>
        <v>#N/A</v>
      </c>
      <c r="U461" s="229" t="e">
        <f t="shared" si="30"/>
        <v>#N/A</v>
      </c>
      <c r="V461" s="229" t="e">
        <f t="shared" si="31"/>
        <v>#N/A</v>
      </c>
      <c r="W461" s="113" t="e">
        <f>VLOOKUP(E461,'PC Receitas'!$P$4:$Q$14,2,FALSE)</f>
        <v>#N/A</v>
      </c>
      <c r="X461" s="230"/>
      <c r="Y461" s="225"/>
    </row>
    <row r="462" spans="1:25" ht="19.5" customHeight="1" thickTop="1" thickBot="1" x14ac:dyDescent="0.3">
      <c r="A462" s="247"/>
      <c r="B462" s="225"/>
      <c r="C462" s="43"/>
      <c r="D462" s="43"/>
      <c r="E462" s="43"/>
      <c r="F462" s="143"/>
      <c r="G462" s="43"/>
      <c r="H462" s="43"/>
      <c r="I462" s="43"/>
      <c r="J462" s="212"/>
      <c r="K462" s="212"/>
      <c r="L462" s="44"/>
      <c r="M462" s="44"/>
      <c r="N462" s="233">
        <f>N461+IF(AND(L462="Pago",OR(E462='PC Receitas'!$P$4,E462='PC Receitas'!$P$5,E462='PC Receitas'!$P$6)),K462,IF(AND(L462="Pago",OR(E462='PC Receitas'!$P$7,E462='PC Receitas'!$P$8,E462='PC Receitas'!$P$9,E462='PC Receitas'!$P$10,E462='PC Receitas'!$P$11,E462='PC Receitas'!$P$12,E462='PC Receitas'!$P$13,E462='PC Receitas'!$P$14)),-K462,0))</f>
        <v>-49210.899999999972</v>
      </c>
      <c r="O462" s="225"/>
      <c r="P462" s="225"/>
      <c r="Q462" s="225"/>
      <c r="R462" s="225"/>
      <c r="S462" s="235" t="e">
        <f t="shared" si="28"/>
        <v>#N/A</v>
      </c>
      <c r="T462" s="229" t="e">
        <f t="shared" si="29"/>
        <v>#N/A</v>
      </c>
      <c r="U462" s="229" t="e">
        <f t="shared" si="30"/>
        <v>#N/A</v>
      </c>
      <c r="V462" s="229" t="e">
        <f t="shared" si="31"/>
        <v>#N/A</v>
      </c>
      <c r="W462" s="113" t="e">
        <f>VLOOKUP(E462,'PC Receitas'!$P$4:$Q$14,2,FALSE)</f>
        <v>#N/A</v>
      </c>
      <c r="X462" s="230"/>
      <c r="Y462" s="225"/>
    </row>
    <row r="463" spans="1:25" ht="19.5" customHeight="1" thickTop="1" thickBot="1" x14ac:dyDescent="0.3">
      <c r="A463" s="247"/>
      <c r="B463" s="225"/>
      <c r="C463" s="43"/>
      <c r="D463" s="43"/>
      <c r="E463" s="43"/>
      <c r="F463" s="143"/>
      <c r="G463" s="43"/>
      <c r="H463" s="43"/>
      <c r="I463" s="43"/>
      <c r="J463" s="212"/>
      <c r="K463" s="212"/>
      <c r="L463" s="44"/>
      <c r="M463" s="44"/>
      <c r="N463" s="233">
        <f>N462+IF(AND(L463="Pago",OR(E463='PC Receitas'!$P$4,E463='PC Receitas'!$P$5,E463='PC Receitas'!$P$6)),K463,IF(AND(L463="Pago",OR(E463='PC Receitas'!$P$7,E463='PC Receitas'!$P$8,E463='PC Receitas'!$P$9,E463='PC Receitas'!$P$10,E463='PC Receitas'!$P$11,E463='PC Receitas'!$P$12,E463='PC Receitas'!$P$13,E463='PC Receitas'!$P$14)),-K463,0))</f>
        <v>-49210.899999999972</v>
      </c>
      <c r="O463" s="225"/>
      <c r="P463" s="225"/>
      <c r="Q463" s="225"/>
      <c r="R463" s="225"/>
      <c r="S463" s="235" t="e">
        <f t="shared" si="28"/>
        <v>#N/A</v>
      </c>
      <c r="T463" s="229" t="e">
        <f t="shared" si="29"/>
        <v>#N/A</v>
      </c>
      <c r="U463" s="229" t="e">
        <f t="shared" si="30"/>
        <v>#N/A</v>
      </c>
      <c r="V463" s="229" t="e">
        <f t="shared" si="31"/>
        <v>#N/A</v>
      </c>
      <c r="W463" s="113" t="e">
        <f>VLOOKUP(E463,'PC Receitas'!$P$4:$Q$14,2,FALSE)</f>
        <v>#N/A</v>
      </c>
      <c r="X463" s="230"/>
      <c r="Y463" s="225"/>
    </row>
    <row r="464" spans="1:25" ht="19.5" customHeight="1" thickTop="1" thickBot="1" x14ac:dyDescent="0.3">
      <c r="A464" s="247"/>
      <c r="B464" s="225"/>
      <c r="C464" s="43"/>
      <c r="D464" s="43"/>
      <c r="E464" s="43"/>
      <c r="F464" s="143"/>
      <c r="G464" s="43"/>
      <c r="H464" s="43"/>
      <c r="I464" s="43"/>
      <c r="J464" s="212"/>
      <c r="K464" s="212"/>
      <c r="L464" s="44"/>
      <c r="M464" s="44"/>
      <c r="N464" s="233">
        <f>N463+IF(AND(L464="Pago",OR(E464='PC Receitas'!$P$4,E464='PC Receitas'!$P$5,E464='PC Receitas'!$P$6)),K464,IF(AND(L464="Pago",OR(E464='PC Receitas'!$P$7,E464='PC Receitas'!$P$8,E464='PC Receitas'!$P$9,E464='PC Receitas'!$P$10,E464='PC Receitas'!$P$11,E464='PC Receitas'!$P$12,E464='PC Receitas'!$P$13,E464='PC Receitas'!$P$14)),-K464,0))</f>
        <v>-49210.899999999972</v>
      </c>
      <c r="O464" s="225"/>
      <c r="P464" s="225"/>
      <c r="Q464" s="225"/>
      <c r="R464" s="225"/>
      <c r="S464" s="235" t="e">
        <f t="shared" si="28"/>
        <v>#N/A</v>
      </c>
      <c r="T464" s="229" t="e">
        <f t="shared" si="29"/>
        <v>#N/A</v>
      </c>
      <c r="U464" s="229" t="e">
        <f t="shared" si="30"/>
        <v>#N/A</v>
      </c>
      <c r="V464" s="229" t="e">
        <f t="shared" si="31"/>
        <v>#N/A</v>
      </c>
      <c r="W464" s="113" t="e">
        <f>VLOOKUP(E464,'PC Receitas'!$P$4:$Q$14,2,FALSE)</f>
        <v>#N/A</v>
      </c>
      <c r="X464" s="230"/>
      <c r="Y464" s="225"/>
    </row>
    <row r="465" spans="1:25" ht="19.5" customHeight="1" thickTop="1" thickBot="1" x14ac:dyDescent="0.3">
      <c r="A465" s="247"/>
      <c r="B465" s="225"/>
      <c r="C465" s="43"/>
      <c r="D465" s="43"/>
      <c r="E465" s="43"/>
      <c r="F465" s="143"/>
      <c r="G465" s="43"/>
      <c r="H465" s="43"/>
      <c r="I465" s="43"/>
      <c r="J465" s="212"/>
      <c r="K465" s="212"/>
      <c r="L465" s="44"/>
      <c r="M465" s="44"/>
      <c r="N465" s="233">
        <f>N464+IF(AND(L465="Pago",OR(E465='PC Receitas'!$P$4,E465='PC Receitas'!$P$5,E465='PC Receitas'!$P$6)),K465,IF(AND(L465="Pago",OR(E465='PC Receitas'!$P$7,E465='PC Receitas'!$P$8,E465='PC Receitas'!$P$9,E465='PC Receitas'!$P$10,E465='PC Receitas'!$P$11,E465='PC Receitas'!$P$12,E465='PC Receitas'!$P$13,E465='PC Receitas'!$P$14)),-K465,0))</f>
        <v>-49210.899999999972</v>
      </c>
      <c r="O465" s="225"/>
      <c r="P465" s="225"/>
      <c r="Q465" s="225"/>
      <c r="R465" s="225"/>
      <c r="S465" s="235" t="e">
        <f t="shared" si="28"/>
        <v>#N/A</v>
      </c>
      <c r="T465" s="229" t="e">
        <f t="shared" si="29"/>
        <v>#N/A</v>
      </c>
      <c r="U465" s="229" t="e">
        <f t="shared" si="30"/>
        <v>#N/A</v>
      </c>
      <c r="V465" s="229" t="e">
        <f t="shared" si="31"/>
        <v>#N/A</v>
      </c>
      <c r="W465" s="113" t="e">
        <f>VLOOKUP(E465,'PC Receitas'!$P$4:$Q$14,2,FALSE)</f>
        <v>#N/A</v>
      </c>
      <c r="X465" s="230"/>
      <c r="Y465" s="225"/>
    </row>
    <row r="466" spans="1:25" ht="19.5" customHeight="1" thickTop="1" thickBot="1" x14ac:dyDescent="0.3">
      <c r="A466" s="247"/>
      <c r="B466" s="225"/>
      <c r="C466" s="43"/>
      <c r="D466" s="43"/>
      <c r="E466" s="43"/>
      <c r="F466" s="143"/>
      <c r="G466" s="43"/>
      <c r="H466" s="43"/>
      <c r="I466" s="43"/>
      <c r="J466" s="212"/>
      <c r="K466" s="212"/>
      <c r="L466" s="44"/>
      <c r="M466" s="44"/>
      <c r="N466" s="233">
        <f>N465+IF(AND(L466="Pago",OR(E466='PC Receitas'!$P$4,E466='PC Receitas'!$P$5,E466='PC Receitas'!$P$6)),K466,IF(AND(L466="Pago",OR(E466='PC Receitas'!$P$7,E466='PC Receitas'!$P$8,E466='PC Receitas'!$P$9,E466='PC Receitas'!$P$10,E466='PC Receitas'!$P$11,E466='PC Receitas'!$P$12,E466='PC Receitas'!$P$13,E466='PC Receitas'!$P$14)),-K466,0))</f>
        <v>-49210.899999999972</v>
      </c>
      <c r="O466" s="225"/>
      <c r="P466" s="225"/>
      <c r="Q466" s="225"/>
      <c r="R466" s="225"/>
      <c r="S466" s="235" t="e">
        <f t="shared" si="28"/>
        <v>#N/A</v>
      </c>
      <c r="T466" s="229" t="e">
        <f t="shared" si="29"/>
        <v>#N/A</v>
      </c>
      <c r="U466" s="229" t="e">
        <f t="shared" si="30"/>
        <v>#N/A</v>
      </c>
      <c r="V466" s="229" t="e">
        <f t="shared" si="31"/>
        <v>#N/A</v>
      </c>
      <c r="W466" s="113" t="e">
        <f>VLOOKUP(E466,'PC Receitas'!$P$4:$Q$14,2,FALSE)</f>
        <v>#N/A</v>
      </c>
      <c r="X466" s="230"/>
      <c r="Y466" s="225"/>
    </row>
    <row r="467" spans="1:25" ht="19.5" customHeight="1" thickTop="1" thickBot="1" x14ac:dyDescent="0.3">
      <c r="A467" s="247"/>
      <c r="B467" s="225"/>
      <c r="C467" s="43"/>
      <c r="D467" s="43"/>
      <c r="E467" s="43"/>
      <c r="F467" s="143"/>
      <c r="G467" s="43"/>
      <c r="H467" s="43"/>
      <c r="I467" s="43"/>
      <c r="J467" s="212"/>
      <c r="K467" s="212"/>
      <c r="L467" s="44"/>
      <c r="M467" s="44"/>
      <c r="N467" s="233">
        <f>N466+IF(AND(L467="Pago",OR(E467='PC Receitas'!$P$4,E467='PC Receitas'!$P$5,E467='PC Receitas'!$P$6)),K467,IF(AND(L467="Pago",OR(E467='PC Receitas'!$P$7,E467='PC Receitas'!$P$8,E467='PC Receitas'!$P$9,E467='PC Receitas'!$P$10,E467='PC Receitas'!$P$11,E467='PC Receitas'!$P$12,E467='PC Receitas'!$P$13,E467='PC Receitas'!$P$14)),-K467,0))</f>
        <v>-49210.899999999972</v>
      </c>
      <c r="O467" s="225"/>
      <c r="P467" s="225"/>
      <c r="Q467" s="225"/>
      <c r="R467" s="225"/>
      <c r="S467" s="235" t="e">
        <f t="shared" si="28"/>
        <v>#N/A</v>
      </c>
      <c r="T467" s="229" t="e">
        <f t="shared" si="29"/>
        <v>#N/A</v>
      </c>
      <c r="U467" s="229" t="e">
        <f t="shared" si="30"/>
        <v>#N/A</v>
      </c>
      <c r="V467" s="229" t="e">
        <f t="shared" si="31"/>
        <v>#N/A</v>
      </c>
      <c r="W467" s="113" t="e">
        <f>VLOOKUP(E467,'PC Receitas'!$P$4:$Q$14,2,FALSE)</f>
        <v>#N/A</v>
      </c>
      <c r="X467" s="230"/>
      <c r="Y467" s="225"/>
    </row>
    <row r="468" spans="1:25" ht="19.5" customHeight="1" thickTop="1" thickBot="1" x14ac:dyDescent="0.3">
      <c r="A468" s="247"/>
      <c r="B468" s="225"/>
      <c r="C468" s="43"/>
      <c r="D468" s="43"/>
      <c r="E468" s="43"/>
      <c r="F468" s="143"/>
      <c r="G468" s="43"/>
      <c r="H468" s="43"/>
      <c r="I468" s="43"/>
      <c r="J468" s="212"/>
      <c r="K468" s="212"/>
      <c r="L468" s="44"/>
      <c r="M468" s="44"/>
      <c r="N468" s="233">
        <f>N467+IF(AND(L468="Pago",OR(E468='PC Receitas'!$P$4,E468='PC Receitas'!$P$5,E468='PC Receitas'!$P$6)),K468,IF(AND(L468="Pago",OR(E468='PC Receitas'!$P$7,E468='PC Receitas'!$P$8,E468='PC Receitas'!$P$9,E468='PC Receitas'!$P$10,E468='PC Receitas'!$P$11,E468='PC Receitas'!$P$12,E468='PC Receitas'!$P$13,E468='PC Receitas'!$P$14)),-K468,0))</f>
        <v>-49210.899999999972</v>
      </c>
      <c r="O468" s="225"/>
      <c r="P468" s="225"/>
      <c r="Q468" s="225"/>
      <c r="R468" s="225"/>
      <c r="S468" s="235" t="e">
        <f t="shared" si="28"/>
        <v>#N/A</v>
      </c>
      <c r="T468" s="229" t="e">
        <f t="shared" si="29"/>
        <v>#N/A</v>
      </c>
      <c r="U468" s="229" t="e">
        <f t="shared" si="30"/>
        <v>#N/A</v>
      </c>
      <c r="V468" s="229" t="e">
        <f t="shared" si="31"/>
        <v>#N/A</v>
      </c>
      <c r="W468" s="113" t="e">
        <f>VLOOKUP(E468,'PC Receitas'!$P$4:$Q$14,2,FALSE)</f>
        <v>#N/A</v>
      </c>
      <c r="X468" s="230"/>
      <c r="Y468" s="225"/>
    </row>
    <row r="469" spans="1:25" ht="19.5" customHeight="1" thickTop="1" thickBot="1" x14ac:dyDescent="0.3">
      <c r="A469" s="247"/>
      <c r="B469" s="225"/>
      <c r="C469" s="43"/>
      <c r="D469" s="43"/>
      <c r="E469" s="43"/>
      <c r="F469" s="143"/>
      <c r="G469" s="43"/>
      <c r="H469" s="43"/>
      <c r="I469" s="43"/>
      <c r="J469" s="212"/>
      <c r="K469" s="212"/>
      <c r="L469" s="44"/>
      <c r="M469" s="44"/>
      <c r="N469" s="233">
        <f>N468+IF(AND(L469="Pago",OR(E469='PC Receitas'!$P$4,E469='PC Receitas'!$P$5,E469='PC Receitas'!$P$6)),K469,IF(AND(L469="Pago",OR(E469='PC Receitas'!$P$7,E469='PC Receitas'!$P$8,E469='PC Receitas'!$P$9,E469='PC Receitas'!$P$10,E469='PC Receitas'!$P$11,E469='PC Receitas'!$P$12,E469='PC Receitas'!$P$13,E469='PC Receitas'!$P$14)),-K469,0))</f>
        <v>-49210.899999999972</v>
      </c>
      <c r="O469" s="225"/>
      <c r="P469" s="225"/>
      <c r="Q469" s="225"/>
      <c r="R469" s="225"/>
      <c r="S469" s="235" t="e">
        <f t="shared" si="28"/>
        <v>#N/A</v>
      </c>
      <c r="T469" s="229" t="e">
        <f t="shared" si="29"/>
        <v>#N/A</v>
      </c>
      <c r="U469" s="229" t="e">
        <f t="shared" si="30"/>
        <v>#N/A</v>
      </c>
      <c r="V469" s="229" t="e">
        <f t="shared" si="31"/>
        <v>#N/A</v>
      </c>
      <c r="W469" s="113" t="e">
        <f>VLOOKUP(E469,'PC Receitas'!$P$4:$Q$14,2,FALSE)</f>
        <v>#N/A</v>
      </c>
      <c r="X469" s="230"/>
      <c r="Y469" s="225"/>
    </row>
    <row r="470" spans="1:25" ht="19.5" customHeight="1" thickTop="1" thickBot="1" x14ac:dyDescent="0.3">
      <c r="A470" s="247"/>
      <c r="B470" s="225"/>
      <c r="C470" s="43"/>
      <c r="D470" s="43"/>
      <c r="E470" s="43"/>
      <c r="F470" s="143"/>
      <c r="G470" s="43"/>
      <c r="H470" s="43"/>
      <c r="I470" s="43"/>
      <c r="J470" s="212"/>
      <c r="K470" s="212"/>
      <c r="L470" s="44"/>
      <c r="M470" s="44"/>
      <c r="N470" s="233">
        <f>N469+IF(AND(L470="Pago",OR(E470='PC Receitas'!$P$4,E470='PC Receitas'!$P$5,E470='PC Receitas'!$P$6)),K470,IF(AND(L470="Pago",OR(E470='PC Receitas'!$P$7,E470='PC Receitas'!$P$8,E470='PC Receitas'!$P$9,E470='PC Receitas'!$P$10,E470='PC Receitas'!$P$11,E470='PC Receitas'!$P$12,E470='PC Receitas'!$P$13,E470='PC Receitas'!$P$14)),-K470,0))</f>
        <v>-49210.899999999972</v>
      </c>
      <c r="O470" s="225"/>
      <c r="P470" s="225"/>
      <c r="Q470" s="225"/>
      <c r="R470" s="225"/>
      <c r="S470" s="235" t="e">
        <f t="shared" si="28"/>
        <v>#N/A</v>
      </c>
      <c r="T470" s="229" t="e">
        <f t="shared" si="29"/>
        <v>#N/A</v>
      </c>
      <c r="U470" s="229" t="e">
        <f t="shared" si="30"/>
        <v>#N/A</v>
      </c>
      <c r="V470" s="229" t="e">
        <f t="shared" si="31"/>
        <v>#N/A</v>
      </c>
      <c r="W470" s="113" t="e">
        <f>VLOOKUP(E470,'PC Receitas'!$P$4:$Q$14,2,FALSE)</f>
        <v>#N/A</v>
      </c>
      <c r="X470" s="230"/>
      <c r="Y470" s="225"/>
    </row>
    <row r="471" spans="1:25" ht="19.5" customHeight="1" thickTop="1" thickBot="1" x14ac:dyDescent="0.3">
      <c r="A471" s="247"/>
      <c r="B471" s="225"/>
      <c r="C471" s="43"/>
      <c r="D471" s="43"/>
      <c r="E471" s="43"/>
      <c r="F471" s="143"/>
      <c r="G471" s="43"/>
      <c r="H471" s="43"/>
      <c r="I471" s="43"/>
      <c r="J471" s="212"/>
      <c r="K471" s="212"/>
      <c r="L471" s="44"/>
      <c r="M471" s="44"/>
      <c r="N471" s="233">
        <f>N470+IF(AND(L471="Pago",OR(E471='PC Receitas'!$P$4,E471='PC Receitas'!$P$5,E471='PC Receitas'!$P$6)),K471,IF(AND(L471="Pago",OR(E471='PC Receitas'!$P$7,E471='PC Receitas'!$P$8,E471='PC Receitas'!$P$9,E471='PC Receitas'!$P$10,E471='PC Receitas'!$P$11,E471='PC Receitas'!$P$12,E471='PC Receitas'!$P$13,E471='PC Receitas'!$P$14)),-K471,0))</f>
        <v>-49210.899999999972</v>
      </c>
      <c r="O471" s="225"/>
      <c r="P471" s="225"/>
      <c r="Q471" s="225"/>
      <c r="R471" s="225"/>
      <c r="S471" s="235" t="e">
        <f t="shared" si="28"/>
        <v>#N/A</v>
      </c>
      <c r="T471" s="229" t="e">
        <f t="shared" si="29"/>
        <v>#N/A</v>
      </c>
      <c r="U471" s="229" t="e">
        <f t="shared" si="30"/>
        <v>#N/A</v>
      </c>
      <c r="V471" s="229" t="e">
        <f t="shared" si="31"/>
        <v>#N/A</v>
      </c>
      <c r="W471" s="113" t="e">
        <f>VLOOKUP(E471,'PC Receitas'!$P$4:$Q$14,2,FALSE)</f>
        <v>#N/A</v>
      </c>
      <c r="X471" s="230"/>
      <c r="Y471" s="225"/>
    </row>
    <row r="472" spans="1:25" ht="19.5" customHeight="1" thickTop="1" thickBot="1" x14ac:dyDescent="0.3">
      <c r="A472" s="247"/>
      <c r="B472" s="225"/>
      <c r="C472" s="43"/>
      <c r="D472" s="43"/>
      <c r="E472" s="43"/>
      <c r="F472" s="143"/>
      <c r="G472" s="43"/>
      <c r="H472" s="43"/>
      <c r="I472" s="43"/>
      <c r="J472" s="212"/>
      <c r="K472" s="212"/>
      <c r="L472" s="44"/>
      <c r="M472" s="44"/>
      <c r="N472" s="233">
        <f>N471+IF(AND(L472="Pago",OR(E472='PC Receitas'!$P$4,E472='PC Receitas'!$P$5,E472='PC Receitas'!$P$6)),K472,IF(AND(L472="Pago",OR(E472='PC Receitas'!$P$7,E472='PC Receitas'!$P$8,E472='PC Receitas'!$P$9,E472='PC Receitas'!$P$10,E472='PC Receitas'!$P$11,E472='PC Receitas'!$P$12,E472='PC Receitas'!$P$13,E472='PC Receitas'!$P$14)),-K472,0))</f>
        <v>-49210.899999999972</v>
      </c>
      <c r="O472" s="225"/>
      <c r="P472" s="225"/>
      <c r="Q472" s="225"/>
      <c r="R472" s="225"/>
      <c r="S472" s="235" t="e">
        <f t="shared" si="28"/>
        <v>#N/A</v>
      </c>
      <c r="T472" s="229" t="e">
        <f t="shared" si="29"/>
        <v>#N/A</v>
      </c>
      <c r="U472" s="229" t="e">
        <f t="shared" si="30"/>
        <v>#N/A</v>
      </c>
      <c r="V472" s="229" t="e">
        <f t="shared" si="31"/>
        <v>#N/A</v>
      </c>
      <c r="W472" s="113" t="e">
        <f>VLOOKUP(E472,'PC Receitas'!$P$4:$Q$14,2,FALSE)</f>
        <v>#N/A</v>
      </c>
      <c r="X472" s="230"/>
      <c r="Y472" s="225"/>
    </row>
    <row r="473" spans="1:25" ht="19.5" customHeight="1" thickTop="1" thickBot="1" x14ac:dyDescent="0.3">
      <c r="A473" s="247"/>
      <c r="B473" s="225"/>
      <c r="C473" s="43"/>
      <c r="D473" s="43"/>
      <c r="E473" s="43"/>
      <c r="F473" s="143"/>
      <c r="G473" s="43"/>
      <c r="H473" s="43"/>
      <c r="I473" s="43"/>
      <c r="J473" s="212"/>
      <c r="K473" s="212"/>
      <c r="L473" s="44"/>
      <c r="M473" s="44"/>
      <c r="N473" s="233">
        <f>N472+IF(AND(L473="Pago",OR(E473='PC Receitas'!$P$4,E473='PC Receitas'!$P$5,E473='PC Receitas'!$P$6)),K473,IF(AND(L473="Pago",OR(E473='PC Receitas'!$P$7,E473='PC Receitas'!$P$8,E473='PC Receitas'!$P$9,E473='PC Receitas'!$P$10,E473='PC Receitas'!$P$11,E473='PC Receitas'!$P$12,E473='PC Receitas'!$P$13,E473='PC Receitas'!$P$14)),-K473,0))</f>
        <v>-49210.899999999972</v>
      </c>
      <c r="O473" s="225"/>
      <c r="P473" s="225"/>
      <c r="Q473" s="225"/>
      <c r="R473" s="225"/>
      <c r="S473" s="235" t="e">
        <f t="shared" si="28"/>
        <v>#N/A</v>
      </c>
      <c r="T473" s="229" t="e">
        <f t="shared" si="29"/>
        <v>#N/A</v>
      </c>
      <c r="U473" s="229" t="e">
        <f t="shared" si="30"/>
        <v>#N/A</v>
      </c>
      <c r="V473" s="229" t="e">
        <f t="shared" si="31"/>
        <v>#N/A</v>
      </c>
      <c r="W473" s="113" t="e">
        <f>VLOOKUP(E473,'PC Receitas'!$P$4:$Q$14,2,FALSE)</f>
        <v>#N/A</v>
      </c>
      <c r="X473" s="230"/>
      <c r="Y473" s="225"/>
    </row>
    <row r="474" spans="1:25" ht="19.5" customHeight="1" thickTop="1" thickBot="1" x14ac:dyDescent="0.3">
      <c r="A474" s="247"/>
      <c r="B474" s="225"/>
      <c r="C474" s="43"/>
      <c r="D474" s="43"/>
      <c r="E474" s="43"/>
      <c r="F474" s="143"/>
      <c r="G474" s="43"/>
      <c r="H474" s="43"/>
      <c r="I474" s="43"/>
      <c r="J474" s="212"/>
      <c r="K474" s="212"/>
      <c r="L474" s="44"/>
      <c r="M474" s="44"/>
      <c r="N474" s="233">
        <f>N473+IF(AND(L474="Pago",OR(E474='PC Receitas'!$P$4,E474='PC Receitas'!$P$5,E474='PC Receitas'!$P$6)),K474,IF(AND(L474="Pago",OR(E474='PC Receitas'!$P$7,E474='PC Receitas'!$P$8,E474='PC Receitas'!$P$9,E474='PC Receitas'!$P$10,E474='PC Receitas'!$P$11,E474='PC Receitas'!$P$12,E474='PC Receitas'!$P$13,E474='PC Receitas'!$P$14)),-K474,0))</f>
        <v>-49210.899999999972</v>
      </c>
      <c r="O474" s="225"/>
      <c r="P474" s="225"/>
      <c r="Q474" s="225"/>
      <c r="R474" s="225"/>
      <c r="S474" s="235" t="e">
        <f t="shared" si="28"/>
        <v>#N/A</v>
      </c>
      <c r="T474" s="229" t="e">
        <f t="shared" si="29"/>
        <v>#N/A</v>
      </c>
      <c r="U474" s="229" t="e">
        <f t="shared" si="30"/>
        <v>#N/A</v>
      </c>
      <c r="V474" s="229" t="e">
        <f t="shared" si="31"/>
        <v>#N/A</v>
      </c>
      <c r="W474" s="113" t="e">
        <f>VLOOKUP(E474,'PC Receitas'!$P$4:$Q$14,2,FALSE)</f>
        <v>#N/A</v>
      </c>
      <c r="X474" s="230"/>
      <c r="Y474" s="225"/>
    </row>
    <row r="475" spans="1:25" ht="19.5" customHeight="1" thickTop="1" thickBot="1" x14ac:dyDescent="0.3">
      <c r="A475" s="247"/>
      <c r="B475" s="225"/>
      <c r="C475" s="43"/>
      <c r="D475" s="43"/>
      <c r="E475" s="43"/>
      <c r="F475" s="143"/>
      <c r="G475" s="43"/>
      <c r="H475" s="43"/>
      <c r="I475" s="43"/>
      <c r="J475" s="212"/>
      <c r="K475" s="212"/>
      <c r="L475" s="44"/>
      <c r="M475" s="44"/>
      <c r="N475" s="233">
        <f>N474+IF(AND(L475="Pago",OR(E475='PC Receitas'!$P$4,E475='PC Receitas'!$P$5,E475='PC Receitas'!$P$6)),K475,IF(AND(L475="Pago",OR(E475='PC Receitas'!$P$7,E475='PC Receitas'!$P$8,E475='PC Receitas'!$P$9,E475='PC Receitas'!$P$10,E475='PC Receitas'!$P$11,E475='PC Receitas'!$P$12,E475='PC Receitas'!$P$13,E475='PC Receitas'!$P$14)),-K475,0))</f>
        <v>-49210.899999999972</v>
      </c>
      <c r="O475" s="225"/>
      <c r="P475" s="225"/>
      <c r="Q475" s="225"/>
      <c r="R475" s="225"/>
      <c r="S475" s="235" t="e">
        <f t="shared" si="28"/>
        <v>#N/A</v>
      </c>
      <c r="T475" s="229" t="e">
        <f t="shared" si="29"/>
        <v>#N/A</v>
      </c>
      <c r="U475" s="229" t="e">
        <f t="shared" si="30"/>
        <v>#N/A</v>
      </c>
      <c r="V475" s="229" t="e">
        <f t="shared" si="31"/>
        <v>#N/A</v>
      </c>
      <c r="W475" s="113" t="e">
        <f>VLOOKUP(E475,'PC Receitas'!$P$4:$Q$14,2,FALSE)</f>
        <v>#N/A</v>
      </c>
      <c r="X475" s="230"/>
      <c r="Y475" s="225"/>
    </row>
    <row r="476" spans="1:25" ht="19.5" customHeight="1" thickTop="1" thickBot="1" x14ac:dyDescent="0.3">
      <c r="A476" s="247"/>
      <c r="B476" s="225"/>
      <c r="C476" s="43"/>
      <c r="D476" s="43"/>
      <c r="E476" s="43"/>
      <c r="F476" s="143"/>
      <c r="G476" s="43"/>
      <c r="H476" s="43"/>
      <c r="I476" s="43"/>
      <c r="J476" s="212"/>
      <c r="K476" s="212"/>
      <c r="L476" s="44"/>
      <c r="M476" s="44"/>
      <c r="N476" s="233">
        <f>N475+IF(AND(L476="Pago",OR(E476='PC Receitas'!$P$4,E476='PC Receitas'!$P$5,E476='PC Receitas'!$P$6)),K476,IF(AND(L476="Pago",OR(E476='PC Receitas'!$P$7,E476='PC Receitas'!$P$8,E476='PC Receitas'!$P$9,E476='PC Receitas'!$P$10,E476='PC Receitas'!$P$11,E476='PC Receitas'!$P$12,E476='PC Receitas'!$P$13,E476='PC Receitas'!$P$14)),-K476,0))</f>
        <v>-49210.899999999972</v>
      </c>
      <c r="O476" s="225"/>
      <c r="P476" s="225"/>
      <c r="Q476" s="225"/>
      <c r="R476" s="225"/>
      <c r="S476" s="235" t="e">
        <f t="shared" si="28"/>
        <v>#N/A</v>
      </c>
      <c r="T476" s="229" t="e">
        <f t="shared" si="29"/>
        <v>#N/A</v>
      </c>
      <c r="U476" s="229" t="e">
        <f t="shared" si="30"/>
        <v>#N/A</v>
      </c>
      <c r="V476" s="229" t="e">
        <f t="shared" si="31"/>
        <v>#N/A</v>
      </c>
      <c r="W476" s="113" t="e">
        <f>VLOOKUP(E476,'PC Receitas'!$P$4:$Q$14,2,FALSE)</f>
        <v>#N/A</v>
      </c>
      <c r="X476" s="230"/>
      <c r="Y476" s="225"/>
    </row>
    <row r="477" spans="1:25" ht="19.5" customHeight="1" thickTop="1" thickBot="1" x14ac:dyDescent="0.3">
      <c r="A477" s="247"/>
      <c r="B477" s="225"/>
      <c r="C477" s="43"/>
      <c r="D477" s="43"/>
      <c r="E477" s="43"/>
      <c r="F477" s="143"/>
      <c r="G477" s="43"/>
      <c r="H477" s="43"/>
      <c r="I477" s="43"/>
      <c r="J477" s="212"/>
      <c r="K477" s="212"/>
      <c r="L477" s="44"/>
      <c r="M477" s="44"/>
      <c r="N477" s="233">
        <f>N476+IF(AND(L477="Pago",OR(E477='PC Receitas'!$P$4,E477='PC Receitas'!$P$5,E477='PC Receitas'!$P$6)),K477,IF(AND(L477="Pago",OR(E477='PC Receitas'!$P$7,E477='PC Receitas'!$P$8,E477='PC Receitas'!$P$9,E477='PC Receitas'!$P$10,E477='PC Receitas'!$P$11,E477='PC Receitas'!$P$12,E477='PC Receitas'!$P$13,E477='PC Receitas'!$P$14)),-K477,0))</f>
        <v>-49210.899999999972</v>
      </c>
      <c r="O477" s="225"/>
      <c r="P477" s="225"/>
      <c r="Q477" s="225"/>
      <c r="R477" s="225"/>
      <c r="S477" s="235" t="e">
        <f t="shared" si="28"/>
        <v>#N/A</v>
      </c>
      <c r="T477" s="229" t="e">
        <f t="shared" si="29"/>
        <v>#N/A</v>
      </c>
      <c r="U477" s="229" t="e">
        <f t="shared" si="30"/>
        <v>#N/A</v>
      </c>
      <c r="V477" s="229" t="e">
        <f t="shared" si="31"/>
        <v>#N/A</v>
      </c>
      <c r="W477" s="113" t="e">
        <f>VLOOKUP(E477,'PC Receitas'!$P$4:$Q$14,2,FALSE)</f>
        <v>#N/A</v>
      </c>
      <c r="X477" s="230"/>
      <c r="Y477" s="225"/>
    </row>
    <row r="478" spans="1:25" ht="19.5" customHeight="1" thickTop="1" thickBot="1" x14ac:dyDescent="0.3">
      <c r="A478" s="247"/>
      <c r="B478" s="225"/>
      <c r="C478" s="43"/>
      <c r="D478" s="43"/>
      <c r="E478" s="43"/>
      <c r="F478" s="143"/>
      <c r="G478" s="43"/>
      <c r="H478" s="43"/>
      <c r="I478" s="43"/>
      <c r="J478" s="212"/>
      <c r="K478" s="212"/>
      <c r="L478" s="44"/>
      <c r="M478" s="44"/>
      <c r="N478" s="233">
        <f>N477+IF(AND(L478="Pago",OR(E478='PC Receitas'!$P$4,E478='PC Receitas'!$P$5,E478='PC Receitas'!$P$6)),K478,IF(AND(L478="Pago",OR(E478='PC Receitas'!$P$7,E478='PC Receitas'!$P$8,E478='PC Receitas'!$P$9,E478='PC Receitas'!$P$10,E478='PC Receitas'!$P$11,E478='PC Receitas'!$P$12,E478='PC Receitas'!$P$13,E478='PC Receitas'!$P$14)),-K478,0))</f>
        <v>-49210.899999999972</v>
      </c>
      <c r="O478" s="225"/>
      <c r="P478" s="225"/>
      <c r="Q478" s="225"/>
      <c r="R478" s="225"/>
      <c r="S478" s="235" t="e">
        <f t="shared" si="28"/>
        <v>#N/A</v>
      </c>
      <c r="T478" s="229" t="e">
        <f t="shared" si="29"/>
        <v>#N/A</v>
      </c>
      <c r="U478" s="229" t="e">
        <f t="shared" si="30"/>
        <v>#N/A</v>
      </c>
      <c r="V478" s="229" t="e">
        <f t="shared" si="31"/>
        <v>#N/A</v>
      </c>
      <c r="W478" s="113" t="e">
        <f>VLOOKUP(E478,'PC Receitas'!$P$4:$Q$14,2,FALSE)</f>
        <v>#N/A</v>
      </c>
      <c r="X478" s="230"/>
      <c r="Y478" s="225"/>
    </row>
    <row r="479" spans="1:25" ht="19.5" customHeight="1" thickTop="1" thickBot="1" x14ac:dyDescent="0.3">
      <c r="A479" s="247"/>
      <c r="B479" s="225"/>
      <c r="C479" s="43"/>
      <c r="D479" s="43"/>
      <c r="E479" s="43"/>
      <c r="F479" s="143"/>
      <c r="G479" s="43"/>
      <c r="H479" s="43"/>
      <c r="I479" s="43"/>
      <c r="J479" s="212"/>
      <c r="K479" s="212"/>
      <c r="L479" s="44"/>
      <c r="M479" s="44"/>
      <c r="N479" s="233">
        <f>N478+IF(AND(L479="Pago",OR(E479='PC Receitas'!$P$4,E479='PC Receitas'!$P$5,E479='PC Receitas'!$P$6)),K479,IF(AND(L479="Pago",OR(E479='PC Receitas'!$P$7,E479='PC Receitas'!$P$8,E479='PC Receitas'!$P$9,E479='PC Receitas'!$P$10,E479='PC Receitas'!$P$11,E479='PC Receitas'!$P$12,E479='PC Receitas'!$P$13,E479='PC Receitas'!$P$14)),-K479,0))</f>
        <v>-49210.899999999972</v>
      </c>
      <c r="O479" s="225"/>
      <c r="P479" s="225"/>
      <c r="Q479" s="225"/>
      <c r="R479" s="225"/>
      <c r="S479" s="235" t="e">
        <f t="shared" si="28"/>
        <v>#N/A</v>
      </c>
      <c r="T479" s="229" t="e">
        <f t="shared" si="29"/>
        <v>#N/A</v>
      </c>
      <c r="U479" s="229" t="e">
        <f t="shared" si="30"/>
        <v>#N/A</v>
      </c>
      <c r="V479" s="229" t="e">
        <f t="shared" si="31"/>
        <v>#N/A</v>
      </c>
      <c r="W479" s="113" t="e">
        <f>VLOOKUP(E479,'PC Receitas'!$P$4:$Q$14,2,FALSE)</f>
        <v>#N/A</v>
      </c>
      <c r="X479" s="230"/>
      <c r="Y479" s="225"/>
    </row>
    <row r="480" spans="1:25" ht="19.5" customHeight="1" thickTop="1" thickBot="1" x14ac:dyDescent="0.3">
      <c r="A480" s="247"/>
      <c r="B480" s="225"/>
      <c r="C480" s="43"/>
      <c r="D480" s="43"/>
      <c r="E480" s="43"/>
      <c r="F480" s="143"/>
      <c r="G480" s="43"/>
      <c r="H480" s="43"/>
      <c r="I480" s="43"/>
      <c r="J480" s="212"/>
      <c r="K480" s="212"/>
      <c r="L480" s="44"/>
      <c r="M480" s="44"/>
      <c r="N480" s="233">
        <f>N479+IF(AND(L480="Pago",OR(E480='PC Receitas'!$P$4,E480='PC Receitas'!$P$5,E480='PC Receitas'!$P$6)),K480,IF(AND(L480="Pago",OR(E480='PC Receitas'!$P$7,E480='PC Receitas'!$P$8,E480='PC Receitas'!$P$9,E480='PC Receitas'!$P$10,E480='PC Receitas'!$P$11,E480='PC Receitas'!$P$12,E480='PC Receitas'!$P$13,E480='PC Receitas'!$P$14)),-K480,0))</f>
        <v>-49210.899999999972</v>
      </c>
      <c r="O480" s="225"/>
      <c r="P480" s="225"/>
      <c r="Q480" s="225"/>
      <c r="R480" s="225"/>
      <c r="S480" s="235" t="e">
        <f t="shared" si="28"/>
        <v>#N/A</v>
      </c>
      <c r="T480" s="229" t="e">
        <f t="shared" si="29"/>
        <v>#N/A</v>
      </c>
      <c r="U480" s="229" t="e">
        <f t="shared" si="30"/>
        <v>#N/A</v>
      </c>
      <c r="V480" s="229" t="e">
        <f t="shared" si="31"/>
        <v>#N/A</v>
      </c>
      <c r="W480" s="113" t="e">
        <f>VLOOKUP(E480,'PC Receitas'!$P$4:$Q$14,2,FALSE)</f>
        <v>#N/A</v>
      </c>
      <c r="X480" s="230"/>
      <c r="Y480" s="225"/>
    </row>
    <row r="481" spans="1:25" ht="19.5" customHeight="1" thickTop="1" thickBot="1" x14ac:dyDescent="0.3">
      <c r="A481" s="247"/>
      <c r="B481" s="225"/>
      <c r="C481" s="43"/>
      <c r="D481" s="43"/>
      <c r="E481" s="43"/>
      <c r="F481" s="143"/>
      <c r="G481" s="43"/>
      <c r="H481" s="43"/>
      <c r="I481" s="43"/>
      <c r="J481" s="212"/>
      <c r="K481" s="212"/>
      <c r="L481" s="44"/>
      <c r="M481" s="44"/>
      <c r="N481" s="233">
        <f>N480+IF(AND(L481="Pago",OR(E481='PC Receitas'!$P$4,E481='PC Receitas'!$P$5,E481='PC Receitas'!$P$6)),K481,IF(AND(L481="Pago",OR(E481='PC Receitas'!$P$7,E481='PC Receitas'!$P$8,E481='PC Receitas'!$P$9,E481='PC Receitas'!$P$10,E481='PC Receitas'!$P$11,E481='PC Receitas'!$P$12,E481='PC Receitas'!$P$13,E481='PC Receitas'!$P$14)),-K481,0))</f>
        <v>-49210.899999999972</v>
      </c>
      <c r="O481" s="225"/>
      <c r="P481" s="225"/>
      <c r="Q481" s="225"/>
      <c r="R481" s="225"/>
      <c r="S481" s="235" t="e">
        <f t="shared" si="28"/>
        <v>#N/A</v>
      </c>
      <c r="T481" s="229" t="e">
        <f t="shared" si="29"/>
        <v>#N/A</v>
      </c>
      <c r="U481" s="229" t="e">
        <f t="shared" si="30"/>
        <v>#N/A</v>
      </c>
      <c r="V481" s="229" t="e">
        <f t="shared" si="31"/>
        <v>#N/A</v>
      </c>
      <c r="W481" s="113" t="e">
        <f>VLOOKUP(E481,'PC Receitas'!$P$4:$Q$14,2,FALSE)</f>
        <v>#N/A</v>
      </c>
      <c r="X481" s="230"/>
      <c r="Y481" s="225"/>
    </row>
    <row r="482" spans="1:25" ht="19.5" customHeight="1" thickTop="1" thickBot="1" x14ac:dyDescent="0.3">
      <c r="A482" s="247"/>
      <c r="B482" s="225"/>
      <c r="C482" s="43"/>
      <c r="D482" s="43"/>
      <c r="E482" s="43"/>
      <c r="F482" s="143"/>
      <c r="G482" s="43"/>
      <c r="H482" s="43"/>
      <c r="I482" s="43"/>
      <c r="J482" s="212"/>
      <c r="K482" s="212"/>
      <c r="L482" s="44"/>
      <c r="M482" s="44"/>
      <c r="N482" s="233">
        <f>N481+IF(AND(L482="Pago",OR(E482='PC Receitas'!$P$4,E482='PC Receitas'!$P$5,E482='PC Receitas'!$P$6)),K482,IF(AND(L482="Pago",OR(E482='PC Receitas'!$P$7,E482='PC Receitas'!$P$8,E482='PC Receitas'!$P$9,E482='PC Receitas'!$P$10,E482='PC Receitas'!$P$11,E482='PC Receitas'!$P$12,E482='PC Receitas'!$P$13,E482='PC Receitas'!$P$14)),-K482,0))</f>
        <v>-49210.899999999972</v>
      </c>
      <c r="O482" s="225"/>
      <c r="P482" s="225"/>
      <c r="Q482" s="225"/>
      <c r="R482" s="225"/>
      <c r="S482" s="235" t="e">
        <f t="shared" si="28"/>
        <v>#N/A</v>
      </c>
      <c r="T482" s="229" t="e">
        <f t="shared" si="29"/>
        <v>#N/A</v>
      </c>
      <c r="U482" s="229" t="e">
        <f t="shared" si="30"/>
        <v>#N/A</v>
      </c>
      <c r="V482" s="229" t="e">
        <f t="shared" si="31"/>
        <v>#N/A</v>
      </c>
      <c r="W482" s="113" t="e">
        <f>VLOOKUP(E482,'PC Receitas'!$P$4:$Q$14,2,FALSE)</f>
        <v>#N/A</v>
      </c>
      <c r="X482" s="230"/>
      <c r="Y482" s="225"/>
    </row>
    <row r="483" spans="1:25" ht="19.5" customHeight="1" thickTop="1" thickBot="1" x14ac:dyDescent="0.3">
      <c r="A483" s="247"/>
      <c r="B483" s="225"/>
      <c r="C483" s="43"/>
      <c r="D483" s="43"/>
      <c r="E483" s="43"/>
      <c r="F483" s="143"/>
      <c r="G483" s="43"/>
      <c r="H483" s="43"/>
      <c r="I483" s="43"/>
      <c r="J483" s="212"/>
      <c r="K483" s="212"/>
      <c r="L483" s="44"/>
      <c r="M483" s="44"/>
      <c r="N483" s="233">
        <f>N482+IF(AND(L483="Pago",OR(E483='PC Receitas'!$P$4,E483='PC Receitas'!$P$5,E483='PC Receitas'!$P$6)),K483,IF(AND(L483="Pago",OR(E483='PC Receitas'!$P$7,E483='PC Receitas'!$P$8,E483='PC Receitas'!$P$9,E483='PC Receitas'!$P$10,E483='PC Receitas'!$P$11,E483='PC Receitas'!$P$12,E483='PC Receitas'!$P$13,E483='PC Receitas'!$P$14)),-K483,0))</f>
        <v>-49210.899999999972</v>
      </c>
      <c r="O483" s="225"/>
      <c r="P483" s="225"/>
      <c r="Q483" s="225"/>
      <c r="R483" s="225"/>
      <c r="S483" s="235" t="e">
        <f t="shared" si="28"/>
        <v>#N/A</v>
      </c>
      <c r="T483" s="229" t="e">
        <f t="shared" si="29"/>
        <v>#N/A</v>
      </c>
      <c r="U483" s="229" t="e">
        <f t="shared" si="30"/>
        <v>#N/A</v>
      </c>
      <c r="V483" s="229" t="e">
        <f t="shared" si="31"/>
        <v>#N/A</v>
      </c>
      <c r="W483" s="113" t="e">
        <f>VLOOKUP(E483,'PC Receitas'!$P$4:$Q$14,2,FALSE)</f>
        <v>#N/A</v>
      </c>
      <c r="X483" s="230"/>
      <c r="Y483" s="225"/>
    </row>
    <row r="484" spans="1:25" ht="19.5" customHeight="1" thickTop="1" thickBot="1" x14ac:dyDescent="0.3">
      <c r="A484" s="247"/>
      <c r="B484" s="225"/>
      <c r="C484" s="43"/>
      <c r="D484" s="43"/>
      <c r="E484" s="43"/>
      <c r="F484" s="143"/>
      <c r="G484" s="43"/>
      <c r="H484" s="43"/>
      <c r="I484" s="43"/>
      <c r="J484" s="212"/>
      <c r="K484" s="212"/>
      <c r="L484" s="44"/>
      <c r="M484" s="44"/>
      <c r="N484" s="233">
        <f>N483+IF(AND(L484="Pago",OR(E484='PC Receitas'!$P$4,E484='PC Receitas'!$P$5,E484='PC Receitas'!$P$6)),K484,IF(AND(L484="Pago",OR(E484='PC Receitas'!$P$7,E484='PC Receitas'!$P$8,E484='PC Receitas'!$P$9,E484='PC Receitas'!$P$10,E484='PC Receitas'!$P$11,E484='PC Receitas'!$P$12,E484='PC Receitas'!$P$13,E484='PC Receitas'!$P$14)),-K484,0))</f>
        <v>-49210.899999999972</v>
      </c>
      <c r="O484" s="225"/>
      <c r="P484" s="225"/>
      <c r="Q484" s="225"/>
      <c r="R484" s="225"/>
      <c r="S484" s="235" t="e">
        <f t="shared" si="28"/>
        <v>#N/A</v>
      </c>
      <c r="T484" s="229" t="e">
        <f t="shared" si="29"/>
        <v>#N/A</v>
      </c>
      <c r="U484" s="229" t="e">
        <f t="shared" si="30"/>
        <v>#N/A</v>
      </c>
      <c r="V484" s="229" t="e">
        <f t="shared" si="31"/>
        <v>#N/A</v>
      </c>
      <c r="W484" s="113" t="e">
        <f>VLOOKUP(E484,'PC Receitas'!$P$4:$Q$14,2,FALSE)</f>
        <v>#N/A</v>
      </c>
      <c r="X484" s="230"/>
      <c r="Y484" s="225"/>
    </row>
    <row r="485" spans="1:25" ht="19.5" customHeight="1" thickTop="1" thickBot="1" x14ac:dyDescent="0.3">
      <c r="A485" s="247"/>
      <c r="B485" s="225"/>
      <c r="C485" s="43"/>
      <c r="D485" s="43"/>
      <c r="E485" s="43"/>
      <c r="F485" s="143"/>
      <c r="G485" s="43"/>
      <c r="H485" s="43"/>
      <c r="I485" s="43"/>
      <c r="J485" s="212"/>
      <c r="K485" s="212"/>
      <c r="L485" s="44"/>
      <c r="M485" s="44"/>
      <c r="N485" s="233">
        <f>N484+IF(AND(L485="Pago",OR(E485='PC Receitas'!$P$4,E485='PC Receitas'!$P$5,E485='PC Receitas'!$P$6)),K485,IF(AND(L485="Pago",OR(E485='PC Receitas'!$P$7,E485='PC Receitas'!$P$8,E485='PC Receitas'!$P$9,E485='PC Receitas'!$P$10,E485='PC Receitas'!$P$11,E485='PC Receitas'!$P$12,E485='PC Receitas'!$P$13,E485='PC Receitas'!$P$14)),-K485,0))</f>
        <v>-49210.899999999972</v>
      </c>
      <c r="O485" s="225"/>
      <c r="P485" s="225"/>
      <c r="Q485" s="225"/>
      <c r="R485" s="225"/>
      <c r="S485" s="235" t="e">
        <f t="shared" si="28"/>
        <v>#N/A</v>
      </c>
      <c r="T485" s="229" t="e">
        <f t="shared" si="29"/>
        <v>#N/A</v>
      </c>
      <c r="U485" s="229" t="e">
        <f t="shared" si="30"/>
        <v>#N/A</v>
      </c>
      <c r="V485" s="229" t="e">
        <f t="shared" si="31"/>
        <v>#N/A</v>
      </c>
      <c r="W485" s="113" t="e">
        <f>VLOOKUP(E485,'PC Receitas'!$P$4:$Q$14,2,FALSE)</f>
        <v>#N/A</v>
      </c>
      <c r="X485" s="230"/>
      <c r="Y485" s="225"/>
    </row>
    <row r="486" spans="1:25" ht="19.5" customHeight="1" thickTop="1" thickBot="1" x14ac:dyDescent="0.3">
      <c r="A486" s="247"/>
      <c r="B486" s="225"/>
      <c r="C486" s="43"/>
      <c r="D486" s="43"/>
      <c r="E486" s="43"/>
      <c r="F486" s="143"/>
      <c r="G486" s="43"/>
      <c r="H486" s="43"/>
      <c r="I486" s="43"/>
      <c r="J486" s="212"/>
      <c r="K486" s="212"/>
      <c r="L486" s="44"/>
      <c r="M486" s="44"/>
      <c r="N486" s="233">
        <f>N485+IF(AND(L486="Pago",OR(E486='PC Receitas'!$P$4,E486='PC Receitas'!$P$5,E486='PC Receitas'!$P$6)),K486,IF(AND(L486="Pago",OR(E486='PC Receitas'!$P$7,E486='PC Receitas'!$P$8,E486='PC Receitas'!$P$9,E486='PC Receitas'!$P$10,E486='PC Receitas'!$P$11,E486='PC Receitas'!$P$12,E486='PC Receitas'!$P$13,E486='PC Receitas'!$P$14)),-K486,0))</f>
        <v>-49210.899999999972</v>
      </c>
      <c r="O486" s="225"/>
      <c r="P486" s="225"/>
      <c r="Q486" s="225"/>
      <c r="R486" s="225"/>
      <c r="S486" s="235" t="e">
        <f t="shared" si="28"/>
        <v>#N/A</v>
      </c>
      <c r="T486" s="229" t="e">
        <f t="shared" si="29"/>
        <v>#N/A</v>
      </c>
      <c r="U486" s="229" t="e">
        <f t="shared" si="30"/>
        <v>#N/A</v>
      </c>
      <c r="V486" s="229" t="e">
        <f t="shared" si="31"/>
        <v>#N/A</v>
      </c>
      <c r="W486" s="113" t="e">
        <f>VLOOKUP(E486,'PC Receitas'!$P$4:$Q$14,2,FALSE)</f>
        <v>#N/A</v>
      </c>
      <c r="X486" s="230"/>
      <c r="Y486" s="225"/>
    </row>
    <row r="487" spans="1:25" ht="19.5" customHeight="1" thickTop="1" thickBot="1" x14ac:dyDescent="0.3">
      <c r="A487" s="247"/>
      <c r="B487" s="225"/>
      <c r="C487" s="43"/>
      <c r="D487" s="43"/>
      <c r="E487" s="43"/>
      <c r="F487" s="143"/>
      <c r="G487" s="43"/>
      <c r="H487" s="43"/>
      <c r="I487" s="43"/>
      <c r="J487" s="212"/>
      <c r="K487" s="212"/>
      <c r="L487" s="44"/>
      <c r="M487" s="44"/>
      <c r="N487" s="233">
        <f>N486+IF(AND(L487="Pago",OR(E487='PC Receitas'!$P$4,E487='PC Receitas'!$P$5,E487='PC Receitas'!$P$6)),K487,IF(AND(L487="Pago",OR(E487='PC Receitas'!$P$7,E487='PC Receitas'!$P$8,E487='PC Receitas'!$P$9,E487='PC Receitas'!$P$10,E487='PC Receitas'!$P$11,E487='PC Receitas'!$P$12,E487='PC Receitas'!$P$13,E487='PC Receitas'!$P$14)),-K487,0))</f>
        <v>-49210.899999999972</v>
      </c>
      <c r="O487" s="225"/>
      <c r="P487" s="225"/>
      <c r="Q487" s="225"/>
      <c r="R487" s="225"/>
      <c r="S487" s="235" t="e">
        <f t="shared" si="28"/>
        <v>#N/A</v>
      </c>
      <c r="T487" s="229" t="e">
        <f t="shared" si="29"/>
        <v>#N/A</v>
      </c>
      <c r="U487" s="229" t="e">
        <f t="shared" si="30"/>
        <v>#N/A</v>
      </c>
      <c r="V487" s="229" t="e">
        <f t="shared" si="31"/>
        <v>#N/A</v>
      </c>
      <c r="W487" s="113" t="e">
        <f>VLOOKUP(E487,'PC Receitas'!$P$4:$Q$14,2,FALSE)</f>
        <v>#N/A</v>
      </c>
      <c r="X487" s="230"/>
      <c r="Y487" s="225"/>
    </row>
    <row r="488" spans="1:25" ht="19.5" customHeight="1" thickTop="1" thickBot="1" x14ac:dyDescent="0.3">
      <c r="A488" s="247"/>
      <c r="B488" s="225"/>
      <c r="C488" s="43"/>
      <c r="D488" s="43"/>
      <c r="E488" s="43"/>
      <c r="F488" s="143"/>
      <c r="G488" s="43"/>
      <c r="H488" s="43"/>
      <c r="I488" s="43"/>
      <c r="J488" s="212"/>
      <c r="K488" s="212"/>
      <c r="L488" s="44"/>
      <c r="M488" s="44"/>
      <c r="N488" s="233">
        <f>N487+IF(AND(L488="Pago",OR(E488='PC Receitas'!$P$4,E488='PC Receitas'!$P$5,E488='PC Receitas'!$P$6)),K488,IF(AND(L488="Pago",OR(E488='PC Receitas'!$P$7,E488='PC Receitas'!$P$8,E488='PC Receitas'!$P$9,E488='PC Receitas'!$P$10,E488='PC Receitas'!$P$11,E488='PC Receitas'!$P$12,E488='PC Receitas'!$P$13,E488='PC Receitas'!$P$14)),-K488,0))</f>
        <v>-49210.899999999972</v>
      </c>
      <c r="O488" s="225"/>
      <c r="P488" s="225"/>
      <c r="Q488" s="225"/>
      <c r="R488" s="225"/>
      <c r="S488" s="235" t="e">
        <f t="shared" si="28"/>
        <v>#N/A</v>
      </c>
      <c r="T488" s="229" t="e">
        <f t="shared" si="29"/>
        <v>#N/A</v>
      </c>
      <c r="U488" s="229" t="e">
        <f t="shared" si="30"/>
        <v>#N/A</v>
      </c>
      <c r="V488" s="229" t="e">
        <f t="shared" si="31"/>
        <v>#N/A</v>
      </c>
      <c r="W488" s="113" t="e">
        <f>VLOOKUP(E488,'PC Receitas'!$P$4:$Q$14,2,FALSE)</f>
        <v>#N/A</v>
      </c>
      <c r="X488" s="230"/>
      <c r="Y488" s="225"/>
    </row>
    <row r="489" spans="1:25" ht="19.5" customHeight="1" thickTop="1" thickBot="1" x14ac:dyDescent="0.3">
      <c r="A489" s="247"/>
      <c r="B489" s="225"/>
      <c r="C489" s="43"/>
      <c r="D489" s="43"/>
      <c r="E489" s="43"/>
      <c r="F489" s="143"/>
      <c r="G489" s="43"/>
      <c r="H489" s="43"/>
      <c r="I489" s="43"/>
      <c r="J489" s="212"/>
      <c r="K489" s="212"/>
      <c r="L489" s="44"/>
      <c r="M489" s="44"/>
      <c r="N489" s="233">
        <f>N488+IF(AND(L489="Pago",OR(E489='PC Receitas'!$P$4,E489='PC Receitas'!$P$5,E489='PC Receitas'!$P$6)),K489,IF(AND(L489="Pago",OR(E489='PC Receitas'!$P$7,E489='PC Receitas'!$P$8,E489='PC Receitas'!$P$9,E489='PC Receitas'!$P$10,E489='PC Receitas'!$P$11,E489='PC Receitas'!$P$12,E489='PC Receitas'!$P$13,E489='PC Receitas'!$P$14)),-K489,0))</f>
        <v>-49210.899999999972</v>
      </c>
      <c r="O489" s="225"/>
      <c r="P489" s="225"/>
      <c r="Q489" s="225"/>
      <c r="R489" s="225"/>
      <c r="S489" s="235" t="e">
        <f t="shared" si="28"/>
        <v>#N/A</v>
      </c>
      <c r="T489" s="229" t="e">
        <f t="shared" si="29"/>
        <v>#N/A</v>
      </c>
      <c r="U489" s="229" t="e">
        <f t="shared" si="30"/>
        <v>#N/A</v>
      </c>
      <c r="V489" s="229" t="e">
        <f t="shared" si="31"/>
        <v>#N/A</v>
      </c>
      <c r="W489" s="113" t="e">
        <f>VLOOKUP(E489,'PC Receitas'!$P$4:$Q$14,2,FALSE)</f>
        <v>#N/A</v>
      </c>
      <c r="X489" s="230"/>
      <c r="Y489" s="225"/>
    </row>
    <row r="490" spans="1:25" ht="19.5" customHeight="1" thickTop="1" thickBot="1" x14ac:dyDescent="0.3">
      <c r="A490" s="247"/>
      <c r="B490" s="225"/>
      <c r="C490" s="43"/>
      <c r="D490" s="43"/>
      <c r="E490" s="43"/>
      <c r="F490" s="143"/>
      <c r="G490" s="43"/>
      <c r="H490" s="43"/>
      <c r="I490" s="43"/>
      <c r="J490" s="212"/>
      <c r="K490" s="212"/>
      <c r="L490" s="44"/>
      <c r="M490" s="44"/>
      <c r="N490" s="233">
        <f>N489+IF(AND(L490="Pago",OR(E490='PC Receitas'!$P$4,E490='PC Receitas'!$P$5,E490='PC Receitas'!$P$6)),K490,IF(AND(L490="Pago",OR(E490='PC Receitas'!$P$7,E490='PC Receitas'!$P$8,E490='PC Receitas'!$P$9,E490='PC Receitas'!$P$10,E490='PC Receitas'!$P$11,E490='PC Receitas'!$P$12,E490='PC Receitas'!$P$13,E490='PC Receitas'!$P$14)),-K490,0))</f>
        <v>-49210.899999999972</v>
      </c>
      <c r="O490" s="225"/>
      <c r="P490" s="225"/>
      <c r="Q490" s="225"/>
      <c r="R490" s="225"/>
      <c r="S490" s="235" t="e">
        <f t="shared" si="28"/>
        <v>#N/A</v>
      </c>
      <c r="T490" s="229" t="e">
        <f t="shared" si="29"/>
        <v>#N/A</v>
      </c>
      <c r="U490" s="229" t="e">
        <f t="shared" si="30"/>
        <v>#N/A</v>
      </c>
      <c r="V490" s="229" t="e">
        <f t="shared" si="31"/>
        <v>#N/A</v>
      </c>
      <c r="W490" s="113" t="e">
        <f>VLOOKUP(E490,'PC Receitas'!$P$4:$Q$14,2,FALSE)</f>
        <v>#N/A</v>
      </c>
      <c r="X490" s="230"/>
      <c r="Y490" s="225"/>
    </row>
    <row r="491" spans="1:25" ht="19.5" customHeight="1" thickTop="1" thickBot="1" x14ac:dyDescent="0.3">
      <c r="A491" s="247"/>
      <c r="B491" s="225"/>
      <c r="C491" s="43"/>
      <c r="D491" s="43"/>
      <c r="E491" s="43"/>
      <c r="F491" s="143"/>
      <c r="G491" s="43"/>
      <c r="H491" s="43"/>
      <c r="I491" s="43"/>
      <c r="J491" s="212"/>
      <c r="K491" s="212"/>
      <c r="L491" s="44"/>
      <c r="M491" s="44"/>
      <c r="N491" s="233">
        <f>N490+IF(AND(L491="Pago",OR(E491='PC Receitas'!$P$4,E491='PC Receitas'!$P$5,E491='PC Receitas'!$P$6)),K491,IF(AND(L491="Pago",OR(E491='PC Receitas'!$P$7,E491='PC Receitas'!$P$8,E491='PC Receitas'!$P$9,E491='PC Receitas'!$P$10,E491='PC Receitas'!$P$11,E491='PC Receitas'!$P$12,E491='PC Receitas'!$P$13,E491='PC Receitas'!$P$14)),-K491,0))</f>
        <v>-49210.899999999972</v>
      </c>
      <c r="O491" s="225"/>
      <c r="P491" s="225"/>
      <c r="Q491" s="225"/>
      <c r="R491" s="225"/>
      <c r="S491" s="235" t="e">
        <f t="shared" si="28"/>
        <v>#N/A</v>
      </c>
      <c r="T491" s="229" t="e">
        <f t="shared" si="29"/>
        <v>#N/A</v>
      </c>
      <c r="U491" s="229" t="e">
        <f t="shared" si="30"/>
        <v>#N/A</v>
      </c>
      <c r="V491" s="229" t="e">
        <f t="shared" si="31"/>
        <v>#N/A</v>
      </c>
      <c r="W491" s="113" t="e">
        <f>VLOOKUP(E491,'PC Receitas'!$P$4:$Q$14,2,FALSE)</f>
        <v>#N/A</v>
      </c>
      <c r="X491" s="230"/>
      <c r="Y491" s="225"/>
    </row>
    <row r="492" spans="1:25" ht="19.5" customHeight="1" thickTop="1" thickBot="1" x14ac:dyDescent="0.3">
      <c r="A492" s="247"/>
      <c r="B492" s="225"/>
      <c r="C492" s="43"/>
      <c r="D492" s="43"/>
      <c r="E492" s="43"/>
      <c r="F492" s="143"/>
      <c r="G492" s="43"/>
      <c r="H492" s="43"/>
      <c r="I492" s="43"/>
      <c r="J492" s="212"/>
      <c r="K492" s="212"/>
      <c r="L492" s="44"/>
      <c r="M492" s="44"/>
      <c r="N492" s="233">
        <f>N491+IF(AND(L492="Pago",OR(E492='PC Receitas'!$P$4,E492='PC Receitas'!$P$5,E492='PC Receitas'!$P$6)),K492,IF(AND(L492="Pago",OR(E492='PC Receitas'!$P$7,E492='PC Receitas'!$P$8,E492='PC Receitas'!$P$9,E492='PC Receitas'!$P$10,E492='PC Receitas'!$P$11,E492='PC Receitas'!$P$12,E492='PC Receitas'!$P$13,E492='PC Receitas'!$P$14)),-K492,0))</f>
        <v>-49210.899999999972</v>
      </c>
      <c r="O492" s="225"/>
      <c r="P492" s="225"/>
      <c r="Q492" s="225"/>
      <c r="R492" s="225"/>
      <c r="S492" s="235" t="e">
        <f t="shared" si="28"/>
        <v>#N/A</v>
      </c>
      <c r="T492" s="229" t="e">
        <f t="shared" si="29"/>
        <v>#N/A</v>
      </c>
      <c r="U492" s="229" t="e">
        <f t="shared" si="30"/>
        <v>#N/A</v>
      </c>
      <c r="V492" s="229" t="e">
        <f t="shared" si="31"/>
        <v>#N/A</v>
      </c>
      <c r="W492" s="113" t="e">
        <f>VLOOKUP(E492,'PC Receitas'!$P$4:$Q$14,2,FALSE)</f>
        <v>#N/A</v>
      </c>
      <c r="X492" s="230"/>
      <c r="Y492" s="225"/>
    </row>
    <row r="493" spans="1:25" ht="19.5" customHeight="1" thickTop="1" thickBot="1" x14ac:dyDescent="0.3">
      <c r="A493" s="247"/>
      <c r="B493" s="225"/>
      <c r="C493" s="43"/>
      <c r="D493" s="43"/>
      <c r="E493" s="43"/>
      <c r="F493" s="143"/>
      <c r="G493" s="43"/>
      <c r="H493" s="43"/>
      <c r="I493" s="43"/>
      <c r="J493" s="212"/>
      <c r="K493" s="212"/>
      <c r="L493" s="44"/>
      <c r="M493" s="44"/>
      <c r="N493" s="233">
        <f>N492+IF(AND(L493="Pago",OR(E493='PC Receitas'!$P$4,E493='PC Receitas'!$P$5,E493='PC Receitas'!$P$6)),K493,IF(AND(L493="Pago",OR(E493='PC Receitas'!$P$7,E493='PC Receitas'!$P$8,E493='PC Receitas'!$P$9,E493='PC Receitas'!$P$10,E493='PC Receitas'!$P$11,E493='PC Receitas'!$P$12,E493='PC Receitas'!$P$13,E493='PC Receitas'!$P$14)),-K493,0))</f>
        <v>-49210.899999999972</v>
      </c>
      <c r="O493" s="225"/>
      <c r="P493" s="225"/>
      <c r="Q493" s="225"/>
      <c r="R493" s="225"/>
      <c r="S493" s="235" t="e">
        <f t="shared" si="28"/>
        <v>#N/A</v>
      </c>
      <c r="T493" s="229" t="e">
        <f t="shared" si="29"/>
        <v>#N/A</v>
      </c>
      <c r="U493" s="229" t="e">
        <f t="shared" si="30"/>
        <v>#N/A</v>
      </c>
      <c r="V493" s="229" t="e">
        <f t="shared" si="31"/>
        <v>#N/A</v>
      </c>
      <c r="W493" s="113" t="e">
        <f>VLOOKUP(E493,'PC Receitas'!$P$4:$Q$14,2,FALSE)</f>
        <v>#N/A</v>
      </c>
      <c r="X493" s="230"/>
      <c r="Y493" s="225"/>
    </row>
    <row r="494" spans="1:25" ht="19.5" customHeight="1" thickTop="1" thickBot="1" x14ac:dyDescent="0.3">
      <c r="A494" s="247"/>
      <c r="B494" s="225"/>
      <c r="C494" s="43"/>
      <c r="D494" s="43"/>
      <c r="E494" s="43"/>
      <c r="F494" s="143"/>
      <c r="G494" s="43"/>
      <c r="H494" s="43"/>
      <c r="I494" s="43"/>
      <c r="J494" s="212"/>
      <c r="K494" s="212"/>
      <c r="L494" s="44"/>
      <c r="M494" s="44"/>
      <c r="N494" s="233">
        <f>N493+IF(AND(L494="Pago",OR(E494='PC Receitas'!$P$4,E494='PC Receitas'!$P$5,E494='PC Receitas'!$P$6)),K494,IF(AND(L494="Pago",OR(E494='PC Receitas'!$P$7,E494='PC Receitas'!$P$8,E494='PC Receitas'!$P$9,E494='PC Receitas'!$P$10,E494='PC Receitas'!$P$11,E494='PC Receitas'!$P$12,E494='PC Receitas'!$P$13,E494='PC Receitas'!$P$14)),-K494,0))</f>
        <v>-49210.899999999972</v>
      </c>
      <c r="O494" s="225"/>
      <c r="P494" s="225"/>
      <c r="Q494" s="225"/>
      <c r="R494" s="225"/>
      <c r="S494" s="235" t="e">
        <f t="shared" si="28"/>
        <v>#N/A</v>
      </c>
      <c r="T494" s="229" t="e">
        <f t="shared" si="29"/>
        <v>#N/A</v>
      </c>
      <c r="U494" s="229" t="e">
        <f t="shared" si="30"/>
        <v>#N/A</v>
      </c>
      <c r="V494" s="229" t="e">
        <f t="shared" si="31"/>
        <v>#N/A</v>
      </c>
      <c r="W494" s="113" t="e">
        <f>VLOOKUP(E494,'PC Receitas'!$P$4:$Q$14,2,FALSE)</f>
        <v>#N/A</v>
      </c>
      <c r="X494" s="230"/>
      <c r="Y494" s="225"/>
    </row>
    <row r="495" spans="1:25" ht="19.5" customHeight="1" thickTop="1" thickBot="1" x14ac:dyDescent="0.3">
      <c r="A495" s="247"/>
      <c r="B495" s="225"/>
      <c r="C495" s="43"/>
      <c r="D495" s="43"/>
      <c r="E495" s="43"/>
      <c r="F495" s="143"/>
      <c r="G495" s="43"/>
      <c r="H495" s="43"/>
      <c r="I495" s="43"/>
      <c r="J495" s="212"/>
      <c r="K495" s="212"/>
      <c r="L495" s="44"/>
      <c r="M495" s="44"/>
      <c r="N495" s="233">
        <f>N494+IF(AND(L495="Pago",OR(E495='PC Receitas'!$P$4,E495='PC Receitas'!$P$5,E495='PC Receitas'!$P$6)),K495,IF(AND(L495="Pago",OR(E495='PC Receitas'!$P$7,E495='PC Receitas'!$P$8,E495='PC Receitas'!$P$9,E495='PC Receitas'!$P$10,E495='PC Receitas'!$P$11,E495='PC Receitas'!$P$12,E495='PC Receitas'!$P$13,E495='PC Receitas'!$P$14)),-K495,0))</f>
        <v>-49210.899999999972</v>
      </c>
      <c r="O495" s="225"/>
      <c r="P495" s="225"/>
      <c r="Q495" s="225"/>
      <c r="R495" s="225"/>
      <c r="S495" s="235" t="e">
        <f t="shared" si="28"/>
        <v>#N/A</v>
      </c>
      <c r="T495" s="229" t="e">
        <f t="shared" si="29"/>
        <v>#N/A</v>
      </c>
      <c r="U495" s="229" t="e">
        <f t="shared" si="30"/>
        <v>#N/A</v>
      </c>
      <c r="V495" s="229" t="e">
        <f t="shared" si="31"/>
        <v>#N/A</v>
      </c>
      <c r="W495" s="113" t="e">
        <f>VLOOKUP(E495,'PC Receitas'!$P$4:$Q$14,2,FALSE)</f>
        <v>#N/A</v>
      </c>
      <c r="X495" s="230"/>
      <c r="Y495" s="225"/>
    </row>
    <row r="496" spans="1:25" ht="19.5" customHeight="1" thickTop="1" thickBot="1" x14ac:dyDescent="0.3">
      <c r="A496" s="247"/>
      <c r="B496" s="225"/>
      <c r="C496" s="43"/>
      <c r="D496" s="43"/>
      <c r="E496" s="43"/>
      <c r="F496" s="143"/>
      <c r="G496" s="43"/>
      <c r="H496" s="43"/>
      <c r="I496" s="43"/>
      <c r="J496" s="212"/>
      <c r="K496" s="212"/>
      <c r="L496" s="44"/>
      <c r="M496" s="44"/>
      <c r="N496" s="233">
        <f>N495+IF(AND(L496="Pago",OR(E496='PC Receitas'!$P$4,E496='PC Receitas'!$P$5,E496='PC Receitas'!$P$6)),K496,IF(AND(L496="Pago",OR(E496='PC Receitas'!$P$7,E496='PC Receitas'!$P$8,E496='PC Receitas'!$P$9,E496='PC Receitas'!$P$10,E496='PC Receitas'!$P$11,E496='PC Receitas'!$P$12,E496='PC Receitas'!$P$13,E496='PC Receitas'!$P$14)),-K496,0))</f>
        <v>-49210.899999999972</v>
      </c>
      <c r="O496" s="225"/>
      <c r="P496" s="225"/>
      <c r="Q496" s="225"/>
      <c r="R496" s="225"/>
      <c r="S496" s="235" t="e">
        <f t="shared" si="28"/>
        <v>#N/A</v>
      </c>
      <c r="T496" s="229" t="e">
        <f t="shared" si="29"/>
        <v>#N/A</v>
      </c>
      <c r="U496" s="229" t="e">
        <f t="shared" si="30"/>
        <v>#N/A</v>
      </c>
      <c r="V496" s="229" t="e">
        <f t="shared" si="31"/>
        <v>#N/A</v>
      </c>
      <c r="W496" s="113" t="e">
        <f>VLOOKUP(E496,'PC Receitas'!$P$4:$Q$14,2,FALSE)</f>
        <v>#N/A</v>
      </c>
      <c r="X496" s="230"/>
      <c r="Y496" s="225"/>
    </row>
    <row r="497" spans="1:25" ht="19.5" customHeight="1" thickTop="1" thickBot="1" x14ac:dyDescent="0.3">
      <c r="A497" s="247"/>
      <c r="B497" s="225"/>
      <c r="C497" s="43"/>
      <c r="D497" s="43"/>
      <c r="E497" s="43"/>
      <c r="F497" s="143"/>
      <c r="G497" s="43"/>
      <c r="H497" s="43"/>
      <c r="I497" s="43"/>
      <c r="J497" s="212"/>
      <c r="K497" s="212"/>
      <c r="L497" s="44"/>
      <c r="M497" s="44"/>
      <c r="N497" s="233">
        <f>N496+IF(AND(L497="Pago",OR(E497='PC Receitas'!$P$4,E497='PC Receitas'!$P$5,E497='PC Receitas'!$P$6)),K497,IF(AND(L497="Pago",OR(E497='PC Receitas'!$P$7,E497='PC Receitas'!$P$8,E497='PC Receitas'!$P$9,E497='PC Receitas'!$P$10,E497='PC Receitas'!$P$11,E497='PC Receitas'!$P$12,E497='PC Receitas'!$P$13,E497='PC Receitas'!$P$14)),-K497,0))</f>
        <v>-49210.899999999972</v>
      </c>
      <c r="O497" s="225"/>
      <c r="P497" s="225"/>
      <c r="Q497" s="225"/>
      <c r="R497" s="225"/>
      <c r="S497" s="235" t="e">
        <f t="shared" si="28"/>
        <v>#N/A</v>
      </c>
      <c r="T497" s="229" t="e">
        <f t="shared" si="29"/>
        <v>#N/A</v>
      </c>
      <c r="U497" s="229" t="e">
        <f t="shared" si="30"/>
        <v>#N/A</v>
      </c>
      <c r="V497" s="229" t="e">
        <f t="shared" si="31"/>
        <v>#N/A</v>
      </c>
      <c r="W497" s="113" t="e">
        <f>VLOOKUP(E497,'PC Receitas'!$P$4:$Q$14,2,FALSE)</f>
        <v>#N/A</v>
      </c>
      <c r="X497" s="230"/>
      <c r="Y497" s="225"/>
    </row>
    <row r="498" spans="1:25" ht="19.5" customHeight="1" thickTop="1" thickBot="1" x14ac:dyDescent="0.3">
      <c r="A498" s="247"/>
      <c r="B498" s="225"/>
      <c r="C498" s="43"/>
      <c r="D498" s="43"/>
      <c r="E498" s="43"/>
      <c r="F498" s="143"/>
      <c r="G498" s="43"/>
      <c r="H498" s="43"/>
      <c r="I498" s="43"/>
      <c r="J498" s="212"/>
      <c r="K498" s="212"/>
      <c r="L498" s="44"/>
      <c r="M498" s="44"/>
      <c r="N498" s="233">
        <f>N497+IF(AND(L498="Pago",OR(E498='PC Receitas'!$P$4,E498='PC Receitas'!$P$5,E498='PC Receitas'!$P$6)),K498,IF(AND(L498="Pago",OR(E498='PC Receitas'!$P$7,E498='PC Receitas'!$P$8,E498='PC Receitas'!$P$9,E498='PC Receitas'!$P$10,E498='PC Receitas'!$P$11,E498='PC Receitas'!$P$12,E498='PC Receitas'!$P$13,E498='PC Receitas'!$P$14)),-K498,0))</f>
        <v>-49210.899999999972</v>
      </c>
      <c r="O498" s="225"/>
      <c r="P498" s="225"/>
      <c r="Q498" s="225"/>
      <c r="R498" s="225"/>
      <c r="S498" s="235" t="e">
        <f t="shared" si="28"/>
        <v>#N/A</v>
      </c>
      <c r="T498" s="229" t="e">
        <f t="shared" si="29"/>
        <v>#N/A</v>
      </c>
      <c r="U498" s="229" t="e">
        <f t="shared" si="30"/>
        <v>#N/A</v>
      </c>
      <c r="V498" s="229" t="e">
        <f t="shared" si="31"/>
        <v>#N/A</v>
      </c>
      <c r="W498" s="113" t="e">
        <f>VLOOKUP(E498,'PC Receitas'!$P$4:$Q$14,2,FALSE)</f>
        <v>#N/A</v>
      </c>
      <c r="X498" s="230"/>
      <c r="Y498" s="225"/>
    </row>
    <row r="499" spans="1:25" ht="19.5" customHeight="1" thickTop="1" thickBot="1" x14ac:dyDescent="0.3">
      <c r="A499" s="247"/>
      <c r="B499" s="225"/>
      <c r="C499" s="43"/>
      <c r="D499" s="43"/>
      <c r="E499" s="43"/>
      <c r="F499" s="143"/>
      <c r="G499" s="43"/>
      <c r="H499" s="43"/>
      <c r="I499" s="43"/>
      <c r="J499" s="212"/>
      <c r="K499" s="212"/>
      <c r="L499" s="44"/>
      <c r="M499" s="44"/>
      <c r="N499" s="233">
        <f>N498+IF(AND(L499="Pago",OR(E499='PC Receitas'!$P$4,E499='PC Receitas'!$P$5,E499='PC Receitas'!$P$6)),K499,IF(AND(L499="Pago",OR(E499='PC Receitas'!$P$7,E499='PC Receitas'!$P$8,E499='PC Receitas'!$P$9,E499='PC Receitas'!$P$10,E499='PC Receitas'!$P$11,E499='PC Receitas'!$P$12,E499='PC Receitas'!$P$13,E499='PC Receitas'!$P$14)),-K499,0))</f>
        <v>-49210.899999999972</v>
      </c>
      <c r="O499" s="225"/>
      <c r="P499" s="225"/>
      <c r="Q499" s="225"/>
      <c r="R499" s="225"/>
      <c r="S499" s="235" t="e">
        <f t="shared" si="28"/>
        <v>#N/A</v>
      </c>
      <c r="T499" s="229" t="e">
        <f t="shared" si="29"/>
        <v>#N/A</v>
      </c>
      <c r="U499" s="229" t="e">
        <f t="shared" si="30"/>
        <v>#N/A</v>
      </c>
      <c r="V499" s="229" t="e">
        <f t="shared" si="31"/>
        <v>#N/A</v>
      </c>
      <c r="W499" s="113" t="e">
        <f>VLOOKUP(E499,'PC Receitas'!$P$4:$Q$14,2,FALSE)</f>
        <v>#N/A</v>
      </c>
      <c r="X499" s="230"/>
      <c r="Y499" s="225"/>
    </row>
    <row r="500" spans="1:25" ht="19.5" customHeight="1" thickTop="1" thickBot="1" x14ac:dyDescent="0.3">
      <c r="A500" s="247"/>
      <c r="B500" s="225"/>
      <c r="C500" s="43"/>
      <c r="D500" s="43"/>
      <c r="E500" s="43"/>
      <c r="F500" s="143"/>
      <c r="G500" s="43"/>
      <c r="H500" s="43"/>
      <c r="I500" s="43"/>
      <c r="J500" s="212"/>
      <c r="K500" s="212"/>
      <c r="L500" s="44"/>
      <c r="M500" s="44"/>
      <c r="N500" s="233">
        <f>N499+IF(AND(L500="Pago",OR(E500='PC Receitas'!$P$4,E500='PC Receitas'!$P$5,E500='PC Receitas'!$P$6)),K500,IF(AND(L500="Pago",OR(E500='PC Receitas'!$P$7,E500='PC Receitas'!$P$8,E500='PC Receitas'!$P$9,E500='PC Receitas'!$P$10,E500='PC Receitas'!$P$11,E500='PC Receitas'!$P$12,E500='PC Receitas'!$P$13,E500='PC Receitas'!$P$14)),-K500,0))</f>
        <v>-49210.899999999972</v>
      </c>
      <c r="O500" s="225"/>
      <c r="P500" s="225"/>
      <c r="Q500" s="225"/>
      <c r="R500" s="225"/>
      <c r="S500" s="235" t="e">
        <f t="shared" si="28"/>
        <v>#N/A</v>
      </c>
      <c r="T500" s="229" t="e">
        <f t="shared" si="29"/>
        <v>#N/A</v>
      </c>
      <c r="U500" s="229" t="e">
        <f t="shared" si="30"/>
        <v>#N/A</v>
      </c>
      <c r="V500" s="229" t="e">
        <f t="shared" si="31"/>
        <v>#N/A</v>
      </c>
      <c r="W500" s="113" t="e">
        <f>VLOOKUP(E500,'PC Receitas'!$P$4:$Q$14,2,FALSE)</f>
        <v>#N/A</v>
      </c>
      <c r="X500" s="230"/>
      <c r="Y500" s="225"/>
    </row>
    <row r="501" spans="1:25" ht="19.5" customHeight="1" thickTop="1" thickBot="1" x14ac:dyDescent="0.3">
      <c r="A501" s="247"/>
      <c r="B501" s="225"/>
      <c r="C501" s="43"/>
      <c r="D501" s="43"/>
      <c r="E501" s="43"/>
      <c r="F501" s="143"/>
      <c r="G501" s="43"/>
      <c r="H501" s="43"/>
      <c r="I501" s="43"/>
      <c r="J501" s="212"/>
      <c r="K501" s="212"/>
      <c r="L501" s="44"/>
      <c r="M501" s="44"/>
      <c r="N501" s="233">
        <f>N500+IF(AND(L501="Pago",OR(E501='PC Receitas'!$P$4,E501='PC Receitas'!$P$5,E501='PC Receitas'!$P$6)),K501,IF(AND(L501="Pago",OR(E501='PC Receitas'!$P$7,E501='PC Receitas'!$P$8,E501='PC Receitas'!$P$9,E501='PC Receitas'!$P$10,E501='PC Receitas'!$P$11,E501='PC Receitas'!$P$12,E501='PC Receitas'!$P$13,E501='PC Receitas'!$P$14)),-K501,0))</f>
        <v>-49210.899999999972</v>
      </c>
      <c r="O501" s="225"/>
      <c r="P501" s="225"/>
      <c r="Q501" s="225"/>
      <c r="R501" s="225"/>
      <c r="S501" s="235" t="e">
        <f t="shared" si="28"/>
        <v>#N/A</v>
      </c>
      <c r="T501" s="229" t="e">
        <f t="shared" si="29"/>
        <v>#N/A</v>
      </c>
      <c r="U501" s="229" t="e">
        <f t="shared" si="30"/>
        <v>#N/A</v>
      </c>
      <c r="V501" s="229" t="e">
        <f t="shared" si="31"/>
        <v>#N/A</v>
      </c>
      <c r="W501" s="113" t="e">
        <f>VLOOKUP(E501,'PC Receitas'!$P$4:$Q$14,2,FALSE)</f>
        <v>#N/A</v>
      </c>
      <c r="X501" s="230"/>
      <c r="Y501" s="225"/>
    </row>
    <row r="502" spans="1:25" ht="19.5" customHeight="1" thickTop="1" thickBot="1" x14ac:dyDescent="0.3">
      <c r="A502" s="247"/>
      <c r="B502" s="225"/>
      <c r="C502" s="43"/>
      <c r="D502" s="43"/>
      <c r="E502" s="43"/>
      <c r="F502" s="143"/>
      <c r="G502" s="43"/>
      <c r="H502" s="43"/>
      <c r="I502" s="43"/>
      <c r="J502" s="212"/>
      <c r="K502" s="212"/>
      <c r="L502" s="44"/>
      <c r="M502" s="44"/>
      <c r="N502" s="233">
        <f>N501+IF(AND(L502="Pago",OR(E502='PC Receitas'!$P$4,E502='PC Receitas'!$P$5,E502='PC Receitas'!$P$6)),K502,IF(AND(L502="Pago",OR(E502='PC Receitas'!$P$7,E502='PC Receitas'!$P$8,E502='PC Receitas'!$P$9,E502='PC Receitas'!$P$10,E502='PC Receitas'!$P$11,E502='PC Receitas'!$P$12,E502='PC Receitas'!$P$13,E502='PC Receitas'!$P$14)),-K502,0))</f>
        <v>-49210.899999999972</v>
      </c>
      <c r="O502" s="225"/>
      <c r="P502" s="225"/>
      <c r="Q502" s="225"/>
      <c r="R502" s="225"/>
      <c r="S502" s="235" t="e">
        <f t="shared" si="28"/>
        <v>#N/A</v>
      </c>
      <c r="T502" s="229" t="e">
        <f t="shared" si="29"/>
        <v>#N/A</v>
      </c>
      <c r="U502" s="229" t="e">
        <f t="shared" si="30"/>
        <v>#N/A</v>
      </c>
      <c r="V502" s="229" t="e">
        <f t="shared" si="31"/>
        <v>#N/A</v>
      </c>
      <c r="W502" s="113" t="e">
        <f>VLOOKUP(E502,'PC Receitas'!$P$4:$Q$14,2,FALSE)</f>
        <v>#N/A</v>
      </c>
      <c r="X502" s="230"/>
      <c r="Y502" s="225"/>
    </row>
    <row r="503" spans="1:25" ht="19.5" customHeight="1" thickTop="1" thickBot="1" x14ac:dyDescent="0.3">
      <c r="A503" s="247"/>
      <c r="B503" s="225"/>
      <c r="C503" s="43"/>
      <c r="D503" s="43"/>
      <c r="E503" s="43"/>
      <c r="F503" s="143"/>
      <c r="G503" s="43"/>
      <c r="H503" s="43"/>
      <c r="I503" s="43"/>
      <c r="J503" s="212"/>
      <c r="K503" s="212"/>
      <c r="L503" s="44"/>
      <c r="M503" s="44"/>
      <c r="N503" s="233">
        <f>N502+IF(AND(L503="Pago",OR(E503='PC Receitas'!$P$4,E503='PC Receitas'!$P$5,E503='PC Receitas'!$P$6)),K503,IF(AND(L503="Pago",OR(E503='PC Receitas'!$P$7,E503='PC Receitas'!$P$8,E503='PC Receitas'!$P$9,E503='PC Receitas'!$P$10,E503='PC Receitas'!$P$11,E503='PC Receitas'!$P$12,E503='PC Receitas'!$P$13,E503='PC Receitas'!$P$14)),-K503,0))</f>
        <v>-49210.899999999972</v>
      </c>
      <c r="O503" s="225"/>
      <c r="P503" s="225"/>
      <c r="Q503" s="225"/>
      <c r="R503" s="225"/>
      <c r="S503" s="235" t="e">
        <f t="shared" si="28"/>
        <v>#N/A</v>
      </c>
      <c r="T503" s="229" t="e">
        <f t="shared" si="29"/>
        <v>#N/A</v>
      </c>
      <c r="U503" s="229" t="e">
        <f t="shared" si="30"/>
        <v>#N/A</v>
      </c>
      <c r="V503" s="229" t="e">
        <f t="shared" si="31"/>
        <v>#N/A</v>
      </c>
      <c r="W503" s="113" t="e">
        <f>VLOOKUP(E503,'PC Receitas'!$P$4:$Q$14,2,FALSE)</f>
        <v>#N/A</v>
      </c>
      <c r="X503" s="230"/>
      <c r="Y503" s="225"/>
    </row>
    <row r="504" spans="1:25" ht="19.5" customHeight="1" thickTop="1" thickBot="1" x14ac:dyDescent="0.3">
      <c r="A504" s="247"/>
      <c r="B504" s="225"/>
      <c r="C504" s="43"/>
      <c r="D504" s="43"/>
      <c r="E504" s="43"/>
      <c r="F504" s="143"/>
      <c r="G504" s="43"/>
      <c r="H504" s="43"/>
      <c r="I504" s="43"/>
      <c r="J504" s="212"/>
      <c r="K504" s="212"/>
      <c r="L504" s="44"/>
      <c r="M504" s="44"/>
      <c r="N504" s="233">
        <f>N503+IF(AND(L504="Pago",OR(E504='PC Receitas'!$P$4,E504='PC Receitas'!$P$5,E504='PC Receitas'!$P$6)),K504,IF(AND(L504="Pago",OR(E504='PC Receitas'!$P$7,E504='PC Receitas'!$P$8,E504='PC Receitas'!$P$9,E504='PC Receitas'!$P$10,E504='PC Receitas'!$P$11,E504='PC Receitas'!$P$12,E504='PC Receitas'!$P$13,E504='PC Receitas'!$P$14)),-K504,0))</f>
        <v>-49210.899999999972</v>
      </c>
      <c r="O504" s="225"/>
      <c r="P504" s="225"/>
      <c r="Q504" s="225"/>
      <c r="R504" s="225"/>
      <c r="S504" s="235" t="e">
        <f t="shared" si="28"/>
        <v>#N/A</v>
      </c>
      <c r="T504" s="229" t="e">
        <f t="shared" si="29"/>
        <v>#N/A</v>
      </c>
      <c r="U504" s="229" t="e">
        <f t="shared" si="30"/>
        <v>#N/A</v>
      </c>
      <c r="V504" s="229" t="e">
        <f t="shared" si="31"/>
        <v>#N/A</v>
      </c>
      <c r="W504" s="113" t="e">
        <f>VLOOKUP(E504,'PC Receitas'!$P$4:$Q$14,2,FALSE)</f>
        <v>#N/A</v>
      </c>
      <c r="X504" s="230"/>
      <c r="Y504" s="225"/>
    </row>
    <row r="505" spans="1:25" ht="19.5" customHeight="1" thickTop="1" thickBot="1" x14ac:dyDescent="0.3">
      <c r="A505" s="247"/>
      <c r="B505" s="225"/>
      <c r="C505" s="43"/>
      <c r="D505" s="43"/>
      <c r="E505" s="43"/>
      <c r="F505" s="143"/>
      <c r="G505" s="43"/>
      <c r="H505" s="43"/>
      <c r="I505" s="43"/>
      <c r="J505" s="212"/>
      <c r="K505" s="212"/>
      <c r="L505" s="44"/>
      <c r="M505" s="44"/>
      <c r="N505" s="233">
        <f>N504+IF(AND(L505="Pago",OR(E505='PC Receitas'!$P$4,E505='PC Receitas'!$P$5,E505='PC Receitas'!$P$6)),K505,IF(AND(L505="Pago",OR(E505='PC Receitas'!$P$7,E505='PC Receitas'!$P$8,E505='PC Receitas'!$P$9,E505='PC Receitas'!$P$10,E505='PC Receitas'!$P$11,E505='PC Receitas'!$P$12,E505='PC Receitas'!$P$13,E505='PC Receitas'!$P$14)),-K505,0))</f>
        <v>-49210.899999999972</v>
      </c>
      <c r="O505" s="225"/>
      <c r="P505" s="225"/>
      <c r="Q505" s="225"/>
      <c r="R505" s="225"/>
      <c r="S505" s="235" t="e">
        <f t="shared" si="28"/>
        <v>#N/A</v>
      </c>
      <c r="T505" s="229" t="e">
        <f t="shared" si="29"/>
        <v>#N/A</v>
      </c>
      <c r="U505" s="229" t="e">
        <f t="shared" si="30"/>
        <v>#N/A</v>
      </c>
      <c r="V505" s="229" t="e">
        <f t="shared" si="31"/>
        <v>#N/A</v>
      </c>
      <c r="W505" s="113" t="e">
        <f>VLOOKUP(E505,'PC Receitas'!$P$4:$Q$14,2,FALSE)</f>
        <v>#N/A</v>
      </c>
      <c r="X505" s="230"/>
      <c r="Y505" s="225"/>
    </row>
    <row r="506" spans="1:25" ht="19.5" customHeight="1" thickTop="1" thickBot="1" x14ac:dyDescent="0.3">
      <c r="A506" s="247"/>
      <c r="B506" s="225"/>
      <c r="C506" s="43"/>
      <c r="D506" s="43"/>
      <c r="E506" s="43"/>
      <c r="F506" s="143"/>
      <c r="G506" s="43"/>
      <c r="H506" s="43"/>
      <c r="I506" s="43"/>
      <c r="J506" s="212"/>
      <c r="K506" s="212"/>
      <c r="L506" s="44"/>
      <c r="M506" s="44"/>
      <c r="N506" s="233">
        <f>N505+IF(AND(L506="Pago",OR(E506='PC Receitas'!$P$4,E506='PC Receitas'!$P$5,E506='PC Receitas'!$P$6)),K506,IF(AND(L506="Pago",OR(E506='PC Receitas'!$P$7,E506='PC Receitas'!$P$8,E506='PC Receitas'!$P$9,E506='PC Receitas'!$P$10,E506='PC Receitas'!$P$11,E506='PC Receitas'!$P$12,E506='PC Receitas'!$P$13,E506='PC Receitas'!$P$14)),-K506,0))</f>
        <v>-49210.899999999972</v>
      </c>
      <c r="O506" s="225"/>
      <c r="P506" s="225"/>
      <c r="Q506" s="225"/>
      <c r="R506" s="225"/>
      <c r="S506" s="235" t="e">
        <f t="shared" si="28"/>
        <v>#N/A</v>
      </c>
      <c r="T506" s="229" t="e">
        <f t="shared" si="29"/>
        <v>#N/A</v>
      </c>
      <c r="U506" s="229" t="e">
        <f t="shared" si="30"/>
        <v>#N/A</v>
      </c>
      <c r="V506" s="229" t="e">
        <f t="shared" si="31"/>
        <v>#N/A</v>
      </c>
      <c r="W506" s="113" t="e">
        <f>VLOOKUP(E506,'PC Receitas'!$P$4:$Q$14,2,FALSE)</f>
        <v>#N/A</v>
      </c>
      <c r="X506" s="230"/>
      <c r="Y506" s="225"/>
    </row>
    <row r="507" spans="1:25" ht="19.5" customHeight="1" thickTop="1" thickBot="1" x14ac:dyDescent="0.3">
      <c r="A507" s="247"/>
      <c r="B507" s="225"/>
      <c r="C507" s="43"/>
      <c r="D507" s="43"/>
      <c r="E507" s="43"/>
      <c r="F507" s="143"/>
      <c r="G507" s="43"/>
      <c r="H507" s="43"/>
      <c r="I507" s="43"/>
      <c r="J507" s="212"/>
      <c r="K507" s="212"/>
      <c r="L507" s="44"/>
      <c r="M507" s="44"/>
      <c r="N507" s="233">
        <f>N506+IF(AND(L507="Pago",OR(E507='PC Receitas'!$P$4,E507='PC Receitas'!$P$5,E507='PC Receitas'!$P$6)),K507,IF(AND(L507="Pago",OR(E507='PC Receitas'!$P$7,E507='PC Receitas'!$P$8,E507='PC Receitas'!$P$9,E507='PC Receitas'!$P$10,E507='PC Receitas'!$P$11,E507='PC Receitas'!$P$12,E507='PC Receitas'!$P$13,E507='PC Receitas'!$P$14)),-K507,0))</f>
        <v>-49210.899999999972</v>
      </c>
      <c r="O507" s="225"/>
      <c r="P507" s="225"/>
      <c r="Q507" s="225"/>
      <c r="R507" s="225"/>
      <c r="S507" s="235" t="e">
        <f t="shared" si="28"/>
        <v>#N/A</v>
      </c>
      <c r="T507" s="229" t="e">
        <f t="shared" si="29"/>
        <v>#N/A</v>
      </c>
      <c r="U507" s="229" t="e">
        <f t="shared" si="30"/>
        <v>#N/A</v>
      </c>
      <c r="V507" s="229" t="e">
        <f t="shared" si="31"/>
        <v>#N/A</v>
      </c>
      <c r="W507" s="113" t="e">
        <f>VLOOKUP(E507,'PC Receitas'!$P$4:$Q$14,2,FALSE)</f>
        <v>#N/A</v>
      </c>
      <c r="X507" s="230"/>
      <c r="Y507" s="225"/>
    </row>
    <row r="508" spans="1:25" ht="19.5" customHeight="1" thickTop="1" thickBot="1" x14ac:dyDescent="0.3">
      <c r="A508" s="247"/>
      <c r="B508" s="225"/>
      <c r="C508" s="43"/>
      <c r="D508" s="43"/>
      <c r="E508" s="43"/>
      <c r="F508" s="143"/>
      <c r="G508" s="43"/>
      <c r="H508" s="43"/>
      <c r="I508" s="43"/>
      <c r="J508" s="212"/>
      <c r="K508" s="212"/>
      <c r="L508" s="44"/>
      <c r="M508" s="44"/>
      <c r="N508" s="233">
        <f>N507+IF(AND(L508="Pago",OR(E508='PC Receitas'!$P$4,E508='PC Receitas'!$P$5,E508='PC Receitas'!$P$6)),K508,IF(AND(L508="Pago",OR(E508='PC Receitas'!$P$7,E508='PC Receitas'!$P$8,E508='PC Receitas'!$P$9,E508='PC Receitas'!$P$10,E508='PC Receitas'!$P$11,E508='PC Receitas'!$P$12,E508='PC Receitas'!$P$13,E508='PC Receitas'!$P$14)),-K508,0))</f>
        <v>-49210.899999999972</v>
      </c>
      <c r="O508" s="225"/>
      <c r="P508" s="225"/>
      <c r="Q508" s="225"/>
      <c r="R508" s="225"/>
      <c r="S508" s="235" t="e">
        <f t="shared" si="28"/>
        <v>#N/A</v>
      </c>
      <c r="T508" s="229" t="e">
        <f t="shared" si="29"/>
        <v>#N/A</v>
      </c>
      <c r="U508" s="229" t="e">
        <f t="shared" si="30"/>
        <v>#N/A</v>
      </c>
      <c r="V508" s="229" t="e">
        <f t="shared" si="31"/>
        <v>#N/A</v>
      </c>
      <c r="W508" s="113" t="e">
        <f>VLOOKUP(E508,'PC Receitas'!$P$4:$Q$14,2,FALSE)</f>
        <v>#N/A</v>
      </c>
      <c r="X508" s="230"/>
      <c r="Y508" s="225"/>
    </row>
    <row r="509" spans="1:25" ht="19.5" customHeight="1" thickTop="1" thickBot="1" x14ac:dyDescent="0.3">
      <c r="A509" s="247"/>
      <c r="B509" s="225"/>
      <c r="C509" s="43"/>
      <c r="D509" s="43"/>
      <c r="E509" s="43"/>
      <c r="F509" s="143"/>
      <c r="G509" s="43"/>
      <c r="H509" s="43"/>
      <c r="I509" s="43"/>
      <c r="J509" s="212"/>
      <c r="K509" s="212"/>
      <c r="L509" s="44"/>
      <c r="M509" s="44"/>
      <c r="N509" s="233">
        <f>N508+IF(AND(L509="Pago",OR(E509='PC Receitas'!$P$4,E509='PC Receitas'!$P$5,E509='PC Receitas'!$P$6)),K509,IF(AND(L509="Pago",OR(E509='PC Receitas'!$P$7,E509='PC Receitas'!$P$8,E509='PC Receitas'!$P$9,E509='PC Receitas'!$P$10,E509='PC Receitas'!$P$11,E509='PC Receitas'!$P$12,E509='PC Receitas'!$P$13,E509='PC Receitas'!$P$14)),-K509,0))</f>
        <v>-49210.899999999972</v>
      </c>
      <c r="O509" s="225"/>
      <c r="P509" s="225"/>
      <c r="Q509" s="225"/>
      <c r="R509" s="225"/>
      <c r="S509" s="235" t="e">
        <f t="shared" si="28"/>
        <v>#N/A</v>
      </c>
      <c r="T509" s="229" t="e">
        <f t="shared" si="29"/>
        <v>#N/A</v>
      </c>
      <c r="U509" s="229" t="e">
        <f t="shared" si="30"/>
        <v>#N/A</v>
      </c>
      <c r="V509" s="229" t="e">
        <f t="shared" si="31"/>
        <v>#N/A</v>
      </c>
      <c r="W509" s="113" t="e">
        <f>VLOOKUP(E509,'PC Receitas'!$P$4:$Q$14,2,FALSE)</f>
        <v>#N/A</v>
      </c>
      <c r="X509" s="230"/>
      <c r="Y509" s="225"/>
    </row>
    <row r="510" spans="1:25" ht="19.5" customHeight="1" thickTop="1" thickBot="1" x14ac:dyDescent="0.3">
      <c r="A510" s="247"/>
      <c r="B510" s="225"/>
      <c r="C510" s="43"/>
      <c r="D510" s="43"/>
      <c r="E510" s="43"/>
      <c r="F510" s="143"/>
      <c r="G510" s="43"/>
      <c r="H510" s="43"/>
      <c r="I510" s="43"/>
      <c r="J510" s="212"/>
      <c r="K510" s="212"/>
      <c r="L510" s="44"/>
      <c r="M510" s="44"/>
      <c r="N510" s="233">
        <f>N509+IF(AND(L510="Pago",OR(E510='PC Receitas'!$P$4,E510='PC Receitas'!$P$5,E510='PC Receitas'!$P$6)),K510,IF(AND(L510="Pago",OR(E510='PC Receitas'!$P$7,E510='PC Receitas'!$P$8,E510='PC Receitas'!$P$9,E510='PC Receitas'!$P$10,E510='PC Receitas'!$P$11,E510='PC Receitas'!$P$12,E510='PC Receitas'!$P$13,E510='PC Receitas'!$P$14)),-K510,0))</f>
        <v>-49210.899999999972</v>
      </c>
      <c r="O510" s="225"/>
      <c r="P510" s="225"/>
      <c r="Q510" s="225"/>
      <c r="R510" s="225"/>
      <c r="S510" s="235" t="e">
        <f t="shared" si="28"/>
        <v>#N/A</v>
      </c>
      <c r="T510" s="229" t="e">
        <f t="shared" si="29"/>
        <v>#N/A</v>
      </c>
      <c r="U510" s="229" t="e">
        <f t="shared" si="30"/>
        <v>#N/A</v>
      </c>
      <c r="V510" s="229" t="e">
        <f t="shared" si="31"/>
        <v>#N/A</v>
      </c>
      <c r="W510" s="113" t="e">
        <f>VLOOKUP(E510,'PC Receitas'!$P$4:$Q$14,2,FALSE)</f>
        <v>#N/A</v>
      </c>
      <c r="X510" s="230"/>
      <c r="Y510" s="225"/>
    </row>
    <row r="511" spans="1:25" ht="19.5" customHeight="1" thickTop="1" thickBot="1" x14ac:dyDescent="0.3">
      <c r="A511" s="247"/>
      <c r="B511" s="225"/>
      <c r="C511" s="43"/>
      <c r="D511" s="43"/>
      <c r="E511" s="43"/>
      <c r="F511" s="143"/>
      <c r="G511" s="43"/>
      <c r="H511" s="43"/>
      <c r="I511" s="43"/>
      <c r="J511" s="212"/>
      <c r="K511" s="212"/>
      <c r="L511" s="44"/>
      <c r="M511" s="44"/>
      <c r="N511" s="233">
        <f>N510+IF(AND(L511="Pago",OR(E511='PC Receitas'!$P$4,E511='PC Receitas'!$P$5,E511='PC Receitas'!$P$6)),K511,IF(AND(L511="Pago",OR(E511='PC Receitas'!$P$7,E511='PC Receitas'!$P$8,E511='PC Receitas'!$P$9,E511='PC Receitas'!$P$10,E511='PC Receitas'!$P$11,E511='PC Receitas'!$P$12,E511='PC Receitas'!$P$13,E511='PC Receitas'!$P$14)),-K511,0))</f>
        <v>-49210.899999999972</v>
      </c>
      <c r="O511" s="225"/>
      <c r="P511" s="225"/>
      <c r="Q511" s="225"/>
      <c r="R511" s="225"/>
      <c r="S511" s="235" t="e">
        <f t="shared" si="28"/>
        <v>#N/A</v>
      </c>
      <c r="T511" s="229" t="e">
        <f t="shared" si="29"/>
        <v>#N/A</v>
      </c>
      <c r="U511" s="229" t="e">
        <f t="shared" si="30"/>
        <v>#N/A</v>
      </c>
      <c r="V511" s="229" t="e">
        <f t="shared" si="31"/>
        <v>#N/A</v>
      </c>
      <c r="W511" s="113" t="e">
        <f>VLOOKUP(E511,'PC Receitas'!$P$4:$Q$14,2,FALSE)</f>
        <v>#N/A</v>
      </c>
      <c r="X511" s="230"/>
      <c r="Y511" s="225"/>
    </row>
    <row r="512" spans="1:25" ht="19.5" customHeight="1" thickTop="1" thickBot="1" x14ac:dyDescent="0.3">
      <c r="A512" s="247"/>
      <c r="B512" s="225"/>
      <c r="C512" s="43"/>
      <c r="D512" s="43"/>
      <c r="E512" s="43"/>
      <c r="F512" s="143"/>
      <c r="G512" s="43"/>
      <c r="H512" s="43"/>
      <c r="I512" s="43"/>
      <c r="J512" s="212"/>
      <c r="K512" s="212"/>
      <c r="L512" s="44"/>
      <c r="M512" s="44"/>
      <c r="N512" s="233">
        <f>N511+IF(AND(L512="Pago",OR(E512='PC Receitas'!$P$4,E512='PC Receitas'!$P$5,E512='PC Receitas'!$P$6)),K512,IF(AND(L512="Pago",OR(E512='PC Receitas'!$P$7,E512='PC Receitas'!$P$8,E512='PC Receitas'!$P$9,E512='PC Receitas'!$P$10,E512='PC Receitas'!$P$11,E512='PC Receitas'!$P$12,E512='PC Receitas'!$P$13,E512='PC Receitas'!$P$14)),-K512,0))</f>
        <v>-49210.899999999972</v>
      </c>
      <c r="O512" s="225"/>
      <c r="P512" s="225"/>
      <c r="Q512" s="225"/>
      <c r="R512" s="225"/>
      <c r="S512" s="235" t="e">
        <f t="shared" si="28"/>
        <v>#N/A</v>
      </c>
      <c r="T512" s="229" t="e">
        <f t="shared" si="29"/>
        <v>#N/A</v>
      </c>
      <c r="U512" s="229" t="e">
        <f t="shared" si="30"/>
        <v>#N/A</v>
      </c>
      <c r="V512" s="229" t="e">
        <f t="shared" si="31"/>
        <v>#N/A</v>
      </c>
      <c r="W512" s="113" t="e">
        <f>VLOOKUP(E512,'PC Receitas'!$P$4:$Q$14,2,FALSE)</f>
        <v>#N/A</v>
      </c>
      <c r="X512" s="230"/>
      <c r="Y512" s="225"/>
    </row>
    <row r="513" spans="1:25" ht="19.5" customHeight="1" thickTop="1" thickBot="1" x14ac:dyDescent="0.3">
      <c r="A513" s="247"/>
      <c r="B513" s="225"/>
      <c r="C513" s="43"/>
      <c r="D513" s="43"/>
      <c r="E513" s="43"/>
      <c r="F513" s="143"/>
      <c r="G513" s="43"/>
      <c r="H513" s="43"/>
      <c r="I513" s="43"/>
      <c r="J513" s="212"/>
      <c r="K513" s="212"/>
      <c r="L513" s="44"/>
      <c r="M513" s="44"/>
      <c r="N513" s="233">
        <f>N512+IF(AND(L513="Pago",OR(E513='PC Receitas'!$P$4,E513='PC Receitas'!$P$5,E513='PC Receitas'!$P$6)),K513,IF(AND(L513="Pago",OR(E513='PC Receitas'!$P$7,E513='PC Receitas'!$P$8,E513='PC Receitas'!$P$9,E513='PC Receitas'!$P$10,E513='PC Receitas'!$P$11,E513='PC Receitas'!$P$12,E513='PC Receitas'!$P$13,E513='PC Receitas'!$P$14)),-K513,0))</f>
        <v>-49210.899999999972</v>
      </c>
      <c r="O513" s="225"/>
      <c r="P513" s="225"/>
      <c r="Q513" s="225"/>
      <c r="R513" s="225"/>
      <c r="S513" s="235" t="e">
        <f t="shared" si="28"/>
        <v>#N/A</v>
      </c>
      <c r="T513" s="229" t="e">
        <f t="shared" si="29"/>
        <v>#N/A</v>
      </c>
      <c r="U513" s="229" t="e">
        <f t="shared" si="30"/>
        <v>#N/A</v>
      </c>
      <c r="V513" s="229" t="e">
        <f t="shared" si="31"/>
        <v>#N/A</v>
      </c>
      <c r="W513" s="113" t="e">
        <f>VLOOKUP(E513,'PC Receitas'!$P$4:$Q$14,2,FALSE)</f>
        <v>#N/A</v>
      </c>
      <c r="X513" s="230"/>
      <c r="Y513" s="225"/>
    </row>
    <row r="514" spans="1:25" ht="19.5" customHeight="1" thickTop="1" thickBot="1" x14ac:dyDescent="0.3">
      <c r="A514" s="247"/>
      <c r="B514" s="225"/>
      <c r="C514" s="43"/>
      <c r="D514" s="43"/>
      <c r="E514" s="43"/>
      <c r="F514" s="143"/>
      <c r="G514" s="43"/>
      <c r="H514" s="43"/>
      <c r="I514" s="43"/>
      <c r="J514" s="212"/>
      <c r="K514" s="212"/>
      <c r="L514" s="44"/>
      <c r="M514" s="44"/>
      <c r="N514" s="233">
        <f>N513+IF(AND(L514="Pago",OR(E514='PC Receitas'!$P$4,E514='PC Receitas'!$P$5,E514='PC Receitas'!$P$6)),K514,IF(AND(L514="Pago",OR(E514='PC Receitas'!$P$7,E514='PC Receitas'!$P$8,E514='PC Receitas'!$P$9,E514='PC Receitas'!$P$10,E514='PC Receitas'!$P$11,E514='PC Receitas'!$P$12,E514='PC Receitas'!$P$13,E514='PC Receitas'!$P$14)),-K514,0))</f>
        <v>-49210.899999999972</v>
      </c>
      <c r="O514" s="225"/>
      <c r="P514" s="225"/>
      <c r="Q514" s="225"/>
      <c r="R514" s="225"/>
      <c r="S514" s="235" t="e">
        <f t="shared" si="28"/>
        <v>#N/A</v>
      </c>
      <c r="T514" s="229" t="e">
        <f t="shared" si="29"/>
        <v>#N/A</v>
      </c>
      <c r="U514" s="229" t="e">
        <f t="shared" si="30"/>
        <v>#N/A</v>
      </c>
      <c r="V514" s="229" t="e">
        <f t="shared" si="31"/>
        <v>#N/A</v>
      </c>
      <c r="W514" s="113" t="e">
        <f>VLOOKUP(E514,'PC Receitas'!$P$4:$Q$14,2,FALSE)</f>
        <v>#N/A</v>
      </c>
      <c r="X514" s="230"/>
      <c r="Y514" s="225"/>
    </row>
    <row r="515" spans="1:25" ht="19.5" customHeight="1" thickTop="1" thickBot="1" x14ac:dyDescent="0.3">
      <c r="A515" s="247"/>
      <c r="B515" s="225"/>
      <c r="C515" s="43"/>
      <c r="D515" s="43"/>
      <c r="E515" s="43"/>
      <c r="F515" s="143"/>
      <c r="G515" s="43"/>
      <c r="H515" s="43"/>
      <c r="I515" s="43"/>
      <c r="J515" s="212"/>
      <c r="K515" s="212"/>
      <c r="L515" s="44"/>
      <c r="M515" s="44"/>
      <c r="N515" s="233">
        <f>N514+IF(AND(L515="Pago",OR(E515='PC Receitas'!$P$4,E515='PC Receitas'!$P$5,E515='PC Receitas'!$P$6)),K515,IF(AND(L515="Pago",OR(E515='PC Receitas'!$P$7,E515='PC Receitas'!$P$8,E515='PC Receitas'!$P$9,E515='PC Receitas'!$P$10,E515='PC Receitas'!$P$11,E515='PC Receitas'!$P$12,E515='PC Receitas'!$P$13,E515='PC Receitas'!$P$14)),-K515,0))</f>
        <v>-49210.899999999972</v>
      </c>
      <c r="O515" s="225"/>
      <c r="P515" s="225"/>
      <c r="Q515" s="225"/>
      <c r="R515" s="225"/>
      <c r="S515" s="235" t="e">
        <f t="shared" si="28"/>
        <v>#N/A</v>
      </c>
      <c r="T515" s="229" t="e">
        <f t="shared" si="29"/>
        <v>#N/A</v>
      </c>
      <c r="U515" s="229" t="e">
        <f t="shared" si="30"/>
        <v>#N/A</v>
      </c>
      <c r="V515" s="229" t="e">
        <f t="shared" si="31"/>
        <v>#N/A</v>
      </c>
      <c r="W515" s="113" t="e">
        <f>VLOOKUP(E515,'PC Receitas'!$P$4:$Q$14,2,FALSE)</f>
        <v>#N/A</v>
      </c>
      <c r="X515" s="230"/>
      <c r="Y515" s="225"/>
    </row>
    <row r="516" spans="1:25" ht="19.5" customHeight="1" thickTop="1" thickBot="1" x14ac:dyDescent="0.3">
      <c r="A516" s="247"/>
      <c r="B516" s="225"/>
      <c r="C516" s="43"/>
      <c r="D516" s="43"/>
      <c r="E516" s="43"/>
      <c r="F516" s="143"/>
      <c r="G516" s="43"/>
      <c r="H516" s="43"/>
      <c r="I516" s="43"/>
      <c r="J516" s="212"/>
      <c r="K516" s="212"/>
      <c r="L516" s="44"/>
      <c r="M516" s="44"/>
      <c r="N516" s="233">
        <f>N515+IF(AND(L516="Pago",OR(E516='PC Receitas'!$P$4,E516='PC Receitas'!$P$5,E516='PC Receitas'!$P$6)),K516,IF(AND(L516="Pago",OR(E516='PC Receitas'!$P$7,E516='PC Receitas'!$P$8,E516='PC Receitas'!$P$9,E516='PC Receitas'!$P$10,E516='PC Receitas'!$P$11,E516='PC Receitas'!$P$12,E516='PC Receitas'!$P$13,E516='PC Receitas'!$P$14)),-K516,0))</f>
        <v>-49210.899999999972</v>
      </c>
      <c r="O516" s="225"/>
      <c r="P516" s="225"/>
      <c r="Q516" s="225"/>
      <c r="R516" s="225"/>
      <c r="S516" s="235" t="e">
        <f t="shared" si="28"/>
        <v>#N/A</v>
      </c>
      <c r="T516" s="229" t="e">
        <f t="shared" si="29"/>
        <v>#N/A</v>
      </c>
      <c r="U516" s="229" t="e">
        <f t="shared" si="30"/>
        <v>#N/A</v>
      </c>
      <c r="V516" s="229" t="e">
        <f t="shared" si="31"/>
        <v>#N/A</v>
      </c>
      <c r="W516" s="113" t="e">
        <f>VLOOKUP(E516,'PC Receitas'!$P$4:$Q$14,2,FALSE)</f>
        <v>#N/A</v>
      </c>
      <c r="X516" s="230"/>
      <c r="Y516" s="225"/>
    </row>
    <row r="517" spans="1:25" ht="19.5" customHeight="1" thickTop="1" thickBot="1" x14ac:dyDescent="0.3">
      <c r="A517" s="247"/>
      <c r="B517" s="225"/>
      <c r="C517" s="43"/>
      <c r="D517" s="43"/>
      <c r="E517" s="43"/>
      <c r="F517" s="143"/>
      <c r="G517" s="43"/>
      <c r="H517" s="43"/>
      <c r="I517" s="43"/>
      <c r="J517" s="212"/>
      <c r="K517" s="212"/>
      <c r="L517" s="44"/>
      <c r="M517" s="44"/>
      <c r="N517" s="233">
        <f>N516+IF(AND(L517="Pago",OR(E517='PC Receitas'!$P$4,E517='PC Receitas'!$P$5,E517='PC Receitas'!$P$6)),K517,IF(AND(L517="Pago",OR(E517='PC Receitas'!$P$7,E517='PC Receitas'!$P$8,E517='PC Receitas'!$P$9,E517='PC Receitas'!$P$10,E517='PC Receitas'!$P$11,E517='PC Receitas'!$P$12,E517='PC Receitas'!$P$13,E517='PC Receitas'!$P$14)),-K517,0))</f>
        <v>-49210.899999999972</v>
      </c>
      <c r="O517" s="225"/>
      <c r="P517" s="225"/>
      <c r="Q517" s="225"/>
      <c r="R517" s="225"/>
      <c r="S517" s="235" t="e">
        <f t="shared" si="28"/>
        <v>#N/A</v>
      </c>
      <c r="T517" s="229" t="e">
        <f t="shared" si="29"/>
        <v>#N/A</v>
      </c>
      <c r="U517" s="229" t="e">
        <f t="shared" si="30"/>
        <v>#N/A</v>
      </c>
      <c r="V517" s="229" t="e">
        <f t="shared" si="31"/>
        <v>#N/A</v>
      </c>
      <c r="W517" s="113" t="e">
        <f>VLOOKUP(E517,'PC Receitas'!$P$4:$Q$14,2,FALSE)</f>
        <v>#N/A</v>
      </c>
      <c r="X517" s="230"/>
      <c r="Y517" s="225"/>
    </row>
    <row r="518" spans="1:25" ht="19.5" customHeight="1" thickTop="1" thickBot="1" x14ac:dyDescent="0.3">
      <c r="A518" s="247"/>
      <c r="B518" s="225"/>
      <c r="C518" s="43"/>
      <c r="D518" s="43"/>
      <c r="E518" s="43"/>
      <c r="F518" s="143"/>
      <c r="G518" s="43"/>
      <c r="H518" s="43"/>
      <c r="I518" s="43"/>
      <c r="J518" s="212"/>
      <c r="K518" s="212"/>
      <c r="L518" s="44"/>
      <c r="M518" s="44"/>
      <c r="N518" s="233">
        <f>N517+IF(AND(L518="Pago",OR(E518='PC Receitas'!$P$4,E518='PC Receitas'!$P$5,E518='PC Receitas'!$P$6)),K518,IF(AND(L518="Pago",OR(E518='PC Receitas'!$P$7,E518='PC Receitas'!$P$8,E518='PC Receitas'!$P$9,E518='PC Receitas'!$P$10,E518='PC Receitas'!$P$11,E518='PC Receitas'!$P$12,E518='PC Receitas'!$P$13,E518='PC Receitas'!$P$14)),-K518,0))</f>
        <v>-49210.899999999972</v>
      </c>
      <c r="O518" s="225"/>
      <c r="P518" s="225"/>
      <c r="Q518" s="225"/>
      <c r="R518" s="225"/>
      <c r="S518" s="235" t="e">
        <f t="shared" ref="S518:S581" si="32">IF(W518="Despesas_com_RH","Despesa",IF(W518="Despesas_Operacionais","Despesa",IF(W518="Despesas_com_Marketing","Despesa",IF(W518="Impostos","Despesa",IF(W518="Investimentos","Despesa","")))))</f>
        <v>#N/A</v>
      </c>
      <c r="T518" s="229" t="e">
        <f t="shared" ref="T518:T581" si="33">IF(W518="Despesas_com_Produtos","Despesa",IF(W518="Despesas_com_Serviços","Despesa",IF(W518="Despesas_Não_Operacionais","Despesa","")))</f>
        <v>#N/A</v>
      </c>
      <c r="U518" s="229" t="e">
        <f t="shared" ref="U518:U581" si="34">IF(W518="Receitas_com_Produtos","Receita",IF(W518="Receitas_com_Serviços","Receita",IF(W518="Receitas_Não_Operacionais","Receita","")))</f>
        <v>#N/A</v>
      </c>
      <c r="V518" s="229" t="e">
        <f t="shared" ref="V518:V581" si="35">IF(S518&lt;&gt;"",S518,IF(T518&lt;&gt;"",T518,IF(U518&lt;&gt;"",U518,"")))</f>
        <v>#N/A</v>
      </c>
      <c r="W518" s="113" t="e">
        <f>VLOOKUP(E518,'PC Receitas'!$P$4:$Q$14,2,FALSE)</f>
        <v>#N/A</v>
      </c>
      <c r="X518" s="230"/>
      <c r="Y518" s="225"/>
    </row>
    <row r="519" spans="1:25" ht="19.5" customHeight="1" thickTop="1" thickBot="1" x14ac:dyDescent="0.3">
      <c r="A519" s="247"/>
      <c r="B519" s="225"/>
      <c r="C519" s="43"/>
      <c r="D519" s="43"/>
      <c r="E519" s="43"/>
      <c r="F519" s="143"/>
      <c r="G519" s="43"/>
      <c r="H519" s="43"/>
      <c r="I519" s="43"/>
      <c r="J519" s="212"/>
      <c r="K519" s="212"/>
      <c r="L519" s="44"/>
      <c r="M519" s="44"/>
      <c r="N519" s="233">
        <f>N518+IF(AND(L519="Pago",OR(E519='PC Receitas'!$P$4,E519='PC Receitas'!$P$5,E519='PC Receitas'!$P$6)),K519,IF(AND(L519="Pago",OR(E519='PC Receitas'!$P$7,E519='PC Receitas'!$P$8,E519='PC Receitas'!$P$9,E519='PC Receitas'!$P$10,E519='PC Receitas'!$P$11,E519='PC Receitas'!$P$12,E519='PC Receitas'!$P$13,E519='PC Receitas'!$P$14)),-K519,0))</f>
        <v>-49210.899999999972</v>
      </c>
      <c r="O519" s="225"/>
      <c r="P519" s="225"/>
      <c r="Q519" s="225"/>
      <c r="R519" s="225"/>
      <c r="S519" s="235" t="e">
        <f t="shared" si="32"/>
        <v>#N/A</v>
      </c>
      <c r="T519" s="229" t="e">
        <f t="shared" si="33"/>
        <v>#N/A</v>
      </c>
      <c r="U519" s="229" t="e">
        <f t="shared" si="34"/>
        <v>#N/A</v>
      </c>
      <c r="V519" s="229" t="e">
        <f t="shared" si="35"/>
        <v>#N/A</v>
      </c>
      <c r="W519" s="113" t="e">
        <f>VLOOKUP(E519,'PC Receitas'!$P$4:$Q$14,2,FALSE)</f>
        <v>#N/A</v>
      </c>
      <c r="X519" s="230"/>
      <c r="Y519" s="225"/>
    </row>
    <row r="520" spans="1:25" ht="19.5" customHeight="1" thickTop="1" thickBot="1" x14ac:dyDescent="0.3">
      <c r="A520" s="247"/>
      <c r="B520" s="225"/>
      <c r="C520" s="43"/>
      <c r="D520" s="43"/>
      <c r="E520" s="43"/>
      <c r="F520" s="143"/>
      <c r="G520" s="43"/>
      <c r="H520" s="43"/>
      <c r="I520" s="43"/>
      <c r="J520" s="212"/>
      <c r="K520" s="212"/>
      <c r="L520" s="44"/>
      <c r="M520" s="44"/>
      <c r="N520" s="233">
        <f>N519+IF(AND(L520="Pago",OR(E520='PC Receitas'!$P$4,E520='PC Receitas'!$P$5,E520='PC Receitas'!$P$6)),K520,IF(AND(L520="Pago",OR(E520='PC Receitas'!$P$7,E520='PC Receitas'!$P$8,E520='PC Receitas'!$P$9,E520='PC Receitas'!$P$10,E520='PC Receitas'!$P$11,E520='PC Receitas'!$P$12,E520='PC Receitas'!$P$13,E520='PC Receitas'!$P$14)),-K520,0))</f>
        <v>-49210.899999999972</v>
      </c>
      <c r="O520" s="225"/>
      <c r="P520" s="225"/>
      <c r="Q520" s="225"/>
      <c r="R520" s="225"/>
      <c r="S520" s="235" t="e">
        <f t="shared" si="32"/>
        <v>#N/A</v>
      </c>
      <c r="T520" s="229" t="e">
        <f t="shared" si="33"/>
        <v>#N/A</v>
      </c>
      <c r="U520" s="229" t="e">
        <f t="shared" si="34"/>
        <v>#N/A</v>
      </c>
      <c r="V520" s="229" t="e">
        <f t="shared" si="35"/>
        <v>#N/A</v>
      </c>
      <c r="W520" s="113" t="e">
        <f>VLOOKUP(E520,'PC Receitas'!$P$4:$Q$14,2,FALSE)</f>
        <v>#N/A</v>
      </c>
      <c r="X520" s="230"/>
      <c r="Y520" s="225"/>
    </row>
    <row r="521" spans="1:25" ht="19.5" customHeight="1" thickTop="1" thickBot="1" x14ac:dyDescent="0.3">
      <c r="A521" s="247"/>
      <c r="B521" s="225"/>
      <c r="C521" s="43"/>
      <c r="D521" s="43"/>
      <c r="E521" s="43"/>
      <c r="F521" s="143"/>
      <c r="G521" s="43"/>
      <c r="H521" s="43"/>
      <c r="I521" s="43"/>
      <c r="J521" s="212"/>
      <c r="K521" s="212"/>
      <c r="L521" s="44"/>
      <c r="M521" s="44"/>
      <c r="N521" s="233">
        <f>N520+IF(AND(L521="Pago",OR(E521='PC Receitas'!$P$4,E521='PC Receitas'!$P$5,E521='PC Receitas'!$P$6)),K521,IF(AND(L521="Pago",OR(E521='PC Receitas'!$P$7,E521='PC Receitas'!$P$8,E521='PC Receitas'!$P$9,E521='PC Receitas'!$P$10,E521='PC Receitas'!$P$11,E521='PC Receitas'!$P$12,E521='PC Receitas'!$P$13,E521='PC Receitas'!$P$14)),-K521,0))</f>
        <v>-49210.899999999972</v>
      </c>
      <c r="O521" s="225"/>
      <c r="P521" s="225"/>
      <c r="Q521" s="225"/>
      <c r="R521" s="225"/>
      <c r="S521" s="235" t="e">
        <f t="shared" si="32"/>
        <v>#N/A</v>
      </c>
      <c r="T521" s="229" t="e">
        <f t="shared" si="33"/>
        <v>#N/A</v>
      </c>
      <c r="U521" s="229" t="e">
        <f t="shared" si="34"/>
        <v>#N/A</v>
      </c>
      <c r="V521" s="229" t="e">
        <f t="shared" si="35"/>
        <v>#N/A</v>
      </c>
      <c r="W521" s="113" t="e">
        <f>VLOOKUP(E521,'PC Receitas'!$P$4:$Q$14,2,FALSE)</f>
        <v>#N/A</v>
      </c>
      <c r="X521" s="230"/>
      <c r="Y521" s="225"/>
    </row>
    <row r="522" spans="1:25" ht="19.5" customHeight="1" thickTop="1" thickBot="1" x14ac:dyDescent="0.3">
      <c r="A522" s="247"/>
      <c r="B522" s="225"/>
      <c r="C522" s="43"/>
      <c r="D522" s="43"/>
      <c r="E522" s="43"/>
      <c r="F522" s="143"/>
      <c r="G522" s="43"/>
      <c r="H522" s="43"/>
      <c r="I522" s="43"/>
      <c r="J522" s="212"/>
      <c r="K522" s="212"/>
      <c r="L522" s="44"/>
      <c r="M522" s="44"/>
      <c r="N522" s="233">
        <f>N521+IF(AND(L522="Pago",OR(E522='PC Receitas'!$P$4,E522='PC Receitas'!$P$5,E522='PC Receitas'!$P$6)),K522,IF(AND(L522="Pago",OR(E522='PC Receitas'!$P$7,E522='PC Receitas'!$P$8,E522='PC Receitas'!$P$9,E522='PC Receitas'!$P$10,E522='PC Receitas'!$P$11,E522='PC Receitas'!$P$12,E522='PC Receitas'!$P$13,E522='PC Receitas'!$P$14)),-K522,0))</f>
        <v>-49210.899999999972</v>
      </c>
      <c r="O522" s="225"/>
      <c r="P522" s="225"/>
      <c r="Q522" s="225"/>
      <c r="R522" s="225"/>
      <c r="S522" s="235" t="e">
        <f t="shared" si="32"/>
        <v>#N/A</v>
      </c>
      <c r="T522" s="229" t="e">
        <f t="shared" si="33"/>
        <v>#N/A</v>
      </c>
      <c r="U522" s="229" t="e">
        <f t="shared" si="34"/>
        <v>#N/A</v>
      </c>
      <c r="V522" s="229" t="e">
        <f t="shared" si="35"/>
        <v>#N/A</v>
      </c>
      <c r="W522" s="113" t="e">
        <f>VLOOKUP(E522,'PC Receitas'!$P$4:$Q$14,2,FALSE)</f>
        <v>#N/A</v>
      </c>
      <c r="X522" s="230"/>
      <c r="Y522" s="225"/>
    </row>
    <row r="523" spans="1:25" ht="19.5" customHeight="1" thickTop="1" thickBot="1" x14ac:dyDescent="0.3">
      <c r="A523" s="247"/>
      <c r="B523" s="225"/>
      <c r="C523" s="43"/>
      <c r="D523" s="43"/>
      <c r="E523" s="43"/>
      <c r="F523" s="143"/>
      <c r="G523" s="43"/>
      <c r="H523" s="43"/>
      <c r="I523" s="43"/>
      <c r="J523" s="212"/>
      <c r="K523" s="212"/>
      <c r="L523" s="44"/>
      <c r="M523" s="44"/>
      <c r="N523" s="233">
        <f>N522+IF(AND(L523="Pago",OR(E523='PC Receitas'!$P$4,E523='PC Receitas'!$P$5,E523='PC Receitas'!$P$6)),K523,IF(AND(L523="Pago",OR(E523='PC Receitas'!$P$7,E523='PC Receitas'!$P$8,E523='PC Receitas'!$P$9,E523='PC Receitas'!$P$10,E523='PC Receitas'!$P$11,E523='PC Receitas'!$P$12,E523='PC Receitas'!$P$13,E523='PC Receitas'!$P$14)),-K523,0))</f>
        <v>-49210.899999999972</v>
      </c>
      <c r="O523" s="225"/>
      <c r="P523" s="225"/>
      <c r="Q523" s="225"/>
      <c r="R523" s="225"/>
      <c r="S523" s="235" t="e">
        <f t="shared" si="32"/>
        <v>#N/A</v>
      </c>
      <c r="T523" s="229" t="e">
        <f t="shared" si="33"/>
        <v>#N/A</v>
      </c>
      <c r="U523" s="229" t="e">
        <f t="shared" si="34"/>
        <v>#N/A</v>
      </c>
      <c r="V523" s="229" t="e">
        <f t="shared" si="35"/>
        <v>#N/A</v>
      </c>
      <c r="W523" s="113" t="e">
        <f>VLOOKUP(E523,'PC Receitas'!$P$4:$Q$14,2,FALSE)</f>
        <v>#N/A</v>
      </c>
      <c r="X523" s="230"/>
      <c r="Y523" s="225"/>
    </row>
    <row r="524" spans="1:25" ht="19.5" customHeight="1" thickTop="1" thickBot="1" x14ac:dyDescent="0.3">
      <c r="A524" s="247"/>
      <c r="B524" s="225"/>
      <c r="C524" s="43"/>
      <c r="D524" s="43"/>
      <c r="E524" s="43"/>
      <c r="F524" s="143"/>
      <c r="G524" s="43"/>
      <c r="H524" s="43"/>
      <c r="I524" s="43"/>
      <c r="J524" s="212"/>
      <c r="K524" s="212"/>
      <c r="L524" s="44"/>
      <c r="M524" s="44"/>
      <c r="N524" s="233">
        <f>N523+IF(AND(L524="Pago",OR(E524='PC Receitas'!$P$4,E524='PC Receitas'!$P$5,E524='PC Receitas'!$P$6)),K524,IF(AND(L524="Pago",OR(E524='PC Receitas'!$P$7,E524='PC Receitas'!$P$8,E524='PC Receitas'!$P$9,E524='PC Receitas'!$P$10,E524='PC Receitas'!$P$11,E524='PC Receitas'!$P$12,E524='PC Receitas'!$P$13,E524='PC Receitas'!$P$14)),-K524,0))</f>
        <v>-49210.899999999972</v>
      </c>
      <c r="O524" s="225"/>
      <c r="P524" s="225"/>
      <c r="Q524" s="225"/>
      <c r="R524" s="225"/>
      <c r="S524" s="235" t="e">
        <f t="shared" si="32"/>
        <v>#N/A</v>
      </c>
      <c r="T524" s="229" t="e">
        <f t="shared" si="33"/>
        <v>#N/A</v>
      </c>
      <c r="U524" s="229" t="e">
        <f t="shared" si="34"/>
        <v>#N/A</v>
      </c>
      <c r="V524" s="229" t="e">
        <f t="shared" si="35"/>
        <v>#N/A</v>
      </c>
      <c r="W524" s="113" t="e">
        <f>VLOOKUP(E524,'PC Receitas'!$P$4:$Q$14,2,FALSE)</f>
        <v>#N/A</v>
      </c>
      <c r="X524" s="230"/>
      <c r="Y524" s="225"/>
    </row>
    <row r="525" spans="1:25" ht="19.5" customHeight="1" thickTop="1" thickBot="1" x14ac:dyDescent="0.3">
      <c r="A525" s="247"/>
      <c r="B525" s="225"/>
      <c r="C525" s="43"/>
      <c r="D525" s="43"/>
      <c r="E525" s="43"/>
      <c r="F525" s="143"/>
      <c r="G525" s="43"/>
      <c r="H525" s="43"/>
      <c r="I525" s="43"/>
      <c r="J525" s="212"/>
      <c r="K525" s="212"/>
      <c r="L525" s="44"/>
      <c r="M525" s="44"/>
      <c r="N525" s="233">
        <f>N524+IF(AND(L525="Pago",OR(E525='PC Receitas'!$P$4,E525='PC Receitas'!$P$5,E525='PC Receitas'!$P$6)),K525,IF(AND(L525="Pago",OR(E525='PC Receitas'!$P$7,E525='PC Receitas'!$P$8,E525='PC Receitas'!$P$9,E525='PC Receitas'!$P$10,E525='PC Receitas'!$P$11,E525='PC Receitas'!$P$12,E525='PC Receitas'!$P$13,E525='PC Receitas'!$P$14)),-K525,0))</f>
        <v>-49210.899999999972</v>
      </c>
      <c r="O525" s="225"/>
      <c r="P525" s="225"/>
      <c r="Q525" s="225"/>
      <c r="R525" s="225"/>
      <c r="S525" s="235" t="e">
        <f t="shared" si="32"/>
        <v>#N/A</v>
      </c>
      <c r="T525" s="229" t="e">
        <f t="shared" si="33"/>
        <v>#N/A</v>
      </c>
      <c r="U525" s="229" t="e">
        <f t="shared" si="34"/>
        <v>#N/A</v>
      </c>
      <c r="V525" s="229" t="e">
        <f t="shared" si="35"/>
        <v>#N/A</v>
      </c>
      <c r="W525" s="113" t="e">
        <f>VLOOKUP(E525,'PC Receitas'!$P$4:$Q$14,2,FALSE)</f>
        <v>#N/A</v>
      </c>
      <c r="X525" s="230"/>
      <c r="Y525" s="225"/>
    </row>
    <row r="526" spans="1:25" ht="19.5" customHeight="1" thickTop="1" thickBot="1" x14ac:dyDescent="0.3">
      <c r="A526" s="247"/>
      <c r="B526" s="225"/>
      <c r="C526" s="43"/>
      <c r="D526" s="43"/>
      <c r="E526" s="43"/>
      <c r="F526" s="143"/>
      <c r="G526" s="43"/>
      <c r="H526" s="43"/>
      <c r="I526" s="43"/>
      <c r="J526" s="212"/>
      <c r="K526" s="212"/>
      <c r="L526" s="44"/>
      <c r="M526" s="44"/>
      <c r="N526" s="233">
        <f>N525+IF(AND(L526="Pago",OR(E526='PC Receitas'!$P$4,E526='PC Receitas'!$P$5,E526='PC Receitas'!$P$6)),K526,IF(AND(L526="Pago",OR(E526='PC Receitas'!$P$7,E526='PC Receitas'!$P$8,E526='PC Receitas'!$P$9,E526='PC Receitas'!$P$10,E526='PC Receitas'!$P$11,E526='PC Receitas'!$P$12,E526='PC Receitas'!$P$13,E526='PC Receitas'!$P$14)),-K526,0))</f>
        <v>-49210.899999999972</v>
      </c>
      <c r="O526" s="225"/>
      <c r="P526" s="225"/>
      <c r="Q526" s="225"/>
      <c r="R526" s="225"/>
      <c r="S526" s="235" t="e">
        <f t="shared" si="32"/>
        <v>#N/A</v>
      </c>
      <c r="T526" s="229" t="e">
        <f t="shared" si="33"/>
        <v>#N/A</v>
      </c>
      <c r="U526" s="229" t="e">
        <f t="shared" si="34"/>
        <v>#N/A</v>
      </c>
      <c r="V526" s="229" t="e">
        <f t="shared" si="35"/>
        <v>#N/A</v>
      </c>
      <c r="W526" s="113" t="e">
        <f>VLOOKUP(E526,'PC Receitas'!$P$4:$Q$14,2,FALSE)</f>
        <v>#N/A</v>
      </c>
      <c r="X526" s="230"/>
      <c r="Y526" s="225"/>
    </row>
    <row r="527" spans="1:25" ht="19.5" customHeight="1" thickTop="1" thickBot="1" x14ac:dyDescent="0.3">
      <c r="A527" s="247"/>
      <c r="B527" s="225"/>
      <c r="C527" s="43"/>
      <c r="D527" s="43"/>
      <c r="E527" s="43"/>
      <c r="F527" s="143"/>
      <c r="G527" s="43"/>
      <c r="H527" s="43"/>
      <c r="I527" s="43"/>
      <c r="J527" s="212"/>
      <c r="K527" s="212"/>
      <c r="L527" s="44"/>
      <c r="M527" s="44"/>
      <c r="N527" s="233">
        <f>N526+IF(AND(L527="Pago",OR(E527='PC Receitas'!$P$4,E527='PC Receitas'!$P$5,E527='PC Receitas'!$P$6)),K527,IF(AND(L527="Pago",OR(E527='PC Receitas'!$P$7,E527='PC Receitas'!$P$8,E527='PC Receitas'!$P$9,E527='PC Receitas'!$P$10,E527='PC Receitas'!$P$11,E527='PC Receitas'!$P$12,E527='PC Receitas'!$P$13,E527='PC Receitas'!$P$14)),-K527,0))</f>
        <v>-49210.899999999972</v>
      </c>
      <c r="O527" s="225"/>
      <c r="P527" s="225"/>
      <c r="Q527" s="225"/>
      <c r="R527" s="225"/>
      <c r="S527" s="235" t="e">
        <f t="shared" si="32"/>
        <v>#N/A</v>
      </c>
      <c r="T527" s="229" t="e">
        <f t="shared" si="33"/>
        <v>#N/A</v>
      </c>
      <c r="U527" s="229" t="e">
        <f t="shared" si="34"/>
        <v>#N/A</v>
      </c>
      <c r="V527" s="229" t="e">
        <f t="shared" si="35"/>
        <v>#N/A</v>
      </c>
      <c r="W527" s="113" t="e">
        <f>VLOOKUP(E527,'PC Receitas'!$P$4:$Q$14,2,FALSE)</f>
        <v>#N/A</v>
      </c>
      <c r="X527" s="230"/>
      <c r="Y527" s="225"/>
    </row>
    <row r="528" spans="1:25" ht="19.5" customHeight="1" thickTop="1" thickBot="1" x14ac:dyDescent="0.3">
      <c r="A528" s="247"/>
      <c r="B528" s="225"/>
      <c r="C528" s="43"/>
      <c r="D528" s="43"/>
      <c r="E528" s="43"/>
      <c r="F528" s="143"/>
      <c r="G528" s="43"/>
      <c r="H528" s="43"/>
      <c r="I528" s="43"/>
      <c r="J528" s="212"/>
      <c r="K528" s="212"/>
      <c r="L528" s="44"/>
      <c r="M528" s="44"/>
      <c r="N528" s="233">
        <f>N527+IF(AND(L528="Pago",OR(E528='PC Receitas'!$P$4,E528='PC Receitas'!$P$5,E528='PC Receitas'!$P$6)),K528,IF(AND(L528="Pago",OR(E528='PC Receitas'!$P$7,E528='PC Receitas'!$P$8,E528='PC Receitas'!$P$9,E528='PC Receitas'!$P$10,E528='PC Receitas'!$P$11,E528='PC Receitas'!$P$12,E528='PC Receitas'!$P$13,E528='PC Receitas'!$P$14)),-K528,0))</f>
        <v>-49210.899999999972</v>
      </c>
      <c r="O528" s="225"/>
      <c r="P528" s="225"/>
      <c r="Q528" s="225"/>
      <c r="R528" s="225"/>
      <c r="S528" s="235" t="e">
        <f t="shared" si="32"/>
        <v>#N/A</v>
      </c>
      <c r="T528" s="229" t="e">
        <f t="shared" si="33"/>
        <v>#N/A</v>
      </c>
      <c r="U528" s="229" t="e">
        <f t="shared" si="34"/>
        <v>#N/A</v>
      </c>
      <c r="V528" s="229" t="e">
        <f t="shared" si="35"/>
        <v>#N/A</v>
      </c>
      <c r="W528" s="113" t="e">
        <f>VLOOKUP(E528,'PC Receitas'!$P$4:$Q$14,2,FALSE)</f>
        <v>#N/A</v>
      </c>
      <c r="X528" s="230"/>
      <c r="Y528" s="225"/>
    </row>
    <row r="529" spans="1:25" ht="19.5" customHeight="1" thickTop="1" thickBot="1" x14ac:dyDescent="0.3">
      <c r="A529" s="247"/>
      <c r="B529" s="225"/>
      <c r="C529" s="43"/>
      <c r="D529" s="43"/>
      <c r="E529" s="43"/>
      <c r="F529" s="143"/>
      <c r="G529" s="43"/>
      <c r="H529" s="43"/>
      <c r="I529" s="43"/>
      <c r="J529" s="212"/>
      <c r="K529" s="212"/>
      <c r="L529" s="44"/>
      <c r="M529" s="44"/>
      <c r="N529" s="233">
        <f>N528+IF(AND(L529="Pago",OR(E529='PC Receitas'!$P$4,E529='PC Receitas'!$P$5,E529='PC Receitas'!$P$6)),K529,IF(AND(L529="Pago",OR(E529='PC Receitas'!$P$7,E529='PC Receitas'!$P$8,E529='PC Receitas'!$P$9,E529='PC Receitas'!$P$10,E529='PC Receitas'!$P$11,E529='PC Receitas'!$P$12,E529='PC Receitas'!$P$13,E529='PC Receitas'!$P$14)),-K529,0))</f>
        <v>-49210.899999999972</v>
      </c>
      <c r="O529" s="225"/>
      <c r="P529" s="225"/>
      <c r="Q529" s="225"/>
      <c r="R529" s="225"/>
      <c r="S529" s="235" t="e">
        <f t="shared" si="32"/>
        <v>#N/A</v>
      </c>
      <c r="T529" s="229" t="e">
        <f t="shared" si="33"/>
        <v>#N/A</v>
      </c>
      <c r="U529" s="229" t="e">
        <f t="shared" si="34"/>
        <v>#N/A</v>
      </c>
      <c r="V529" s="229" t="e">
        <f t="shared" si="35"/>
        <v>#N/A</v>
      </c>
      <c r="W529" s="113" t="e">
        <f>VLOOKUP(E529,'PC Receitas'!$P$4:$Q$14,2,FALSE)</f>
        <v>#N/A</v>
      </c>
      <c r="X529" s="230"/>
      <c r="Y529" s="225"/>
    </row>
    <row r="530" spans="1:25" ht="19.5" customHeight="1" thickTop="1" thickBot="1" x14ac:dyDescent="0.3">
      <c r="A530" s="247"/>
      <c r="B530" s="225"/>
      <c r="C530" s="43"/>
      <c r="D530" s="43"/>
      <c r="E530" s="43"/>
      <c r="F530" s="143"/>
      <c r="G530" s="43"/>
      <c r="H530" s="43"/>
      <c r="I530" s="43"/>
      <c r="J530" s="212"/>
      <c r="K530" s="212"/>
      <c r="L530" s="44"/>
      <c r="M530" s="44"/>
      <c r="N530" s="233">
        <f>N529+IF(AND(L530="Pago",OR(E530='PC Receitas'!$P$4,E530='PC Receitas'!$P$5,E530='PC Receitas'!$P$6)),K530,IF(AND(L530="Pago",OR(E530='PC Receitas'!$P$7,E530='PC Receitas'!$P$8,E530='PC Receitas'!$P$9,E530='PC Receitas'!$P$10,E530='PC Receitas'!$P$11,E530='PC Receitas'!$P$12,E530='PC Receitas'!$P$13,E530='PC Receitas'!$P$14)),-K530,0))</f>
        <v>-49210.899999999972</v>
      </c>
      <c r="O530" s="225"/>
      <c r="P530" s="225"/>
      <c r="Q530" s="225"/>
      <c r="R530" s="225"/>
      <c r="S530" s="235" t="e">
        <f t="shared" si="32"/>
        <v>#N/A</v>
      </c>
      <c r="T530" s="229" t="e">
        <f t="shared" si="33"/>
        <v>#N/A</v>
      </c>
      <c r="U530" s="229" t="e">
        <f t="shared" si="34"/>
        <v>#N/A</v>
      </c>
      <c r="V530" s="229" t="e">
        <f t="shared" si="35"/>
        <v>#N/A</v>
      </c>
      <c r="W530" s="113" t="e">
        <f>VLOOKUP(E530,'PC Receitas'!$P$4:$Q$14,2,FALSE)</f>
        <v>#N/A</v>
      </c>
      <c r="X530" s="230"/>
      <c r="Y530" s="225"/>
    </row>
    <row r="531" spans="1:25" ht="19.5" customHeight="1" thickTop="1" thickBot="1" x14ac:dyDescent="0.3">
      <c r="A531" s="247"/>
      <c r="B531" s="225"/>
      <c r="C531" s="43"/>
      <c r="D531" s="43"/>
      <c r="E531" s="43"/>
      <c r="F531" s="143"/>
      <c r="G531" s="43"/>
      <c r="H531" s="43"/>
      <c r="I531" s="43"/>
      <c r="J531" s="212"/>
      <c r="K531" s="212"/>
      <c r="L531" s="44"/>
      <c r="M531" s="44"/>
      <c r="N531" s="233">
        <f>N530+IF(AND(L531="Pago",OR(E531='PC Receitas'!$P$4,E531='PC Receitas'!$P$5,E531='PC Receitas'!$P$6)),K531,IF(AND(L531="Pago",OR(E531='PC Receitas'!$P$7,E531='PC Receitas'!$P$8,E531='PC Receitas'!$P$9,E531='PC Receitas'!$P$10,E531='PC Receitas'!$P$11,E531='PC Receitas'!$P$12,E531='PC Receitas'!$P$13,E531='PC Receitas'!$P$14)),-K531,0))</f>
        <v>-49210.899999999972</v>
      </c>
      <c r="O531" s="225"/>
      <c r="P531" s="225"/>
      <c r="Q531" s="225"/>
      <c r="R531" s="225"/>
      <c r="S531" s="235" t="e">
        <f t="shared" si="32"/>
        <v>#N/A</v>
      </c>
      <c r="T531" s="229" t="e">
        <f t="shared" si="33"/>
        <v>#N/A</v>
      </c>
      <c r="U531" s="229" t="e">
        <f t="shared" si="34"/>
        <v>#N/A</v>
      </c>
      <c r="V531" s="229" t="e">
        <f t="shared" si="35"/>
        <v>#N/A</v>
      </c>
      <c r="W531" s="113" t="e">
        <f>VLOOKUP(E531,'PC Receitas'!$P$4:$Q$14,2,FALSE)</f>
        <v>#N/A</v>
      </c>
      <c r="X531" s="230"/>
      <c r="Y531" s="225"/>
    </row>
    <row r="532" spans="1:25" ht="19.5" customHeight="1" thickTop="1" thickBot="1" x14ac:dyDescent="0.3">
      <c r="A532" s="247"/>
      <c r="B532" s="225"/>
      <c r="C532" s="43"/>
      <c r="D532" s="43"/>
      <c r="E532" s="43"/>
      <c r="F532" s="143"/>
      <c r="G532" s="43"/>
      <c r="H532" s="43"/>
      <c r="I532" s="43"/>
      <c r="J532" s="212"/>
      <c r="K532" s="212"/>
      <c r="L532" s="44"/>
      <c r="M532" s="44"/>
      <c r="N532" s="233">
        <f>N531+IF(AND(L532="Pago",OR(E532='PC Receitas'!$P$4,E532='PC Receitas'!$P$5,E532='PC Receitas'!$P$6)),K532,IF(AND(L532="Pago",OR(E532='PC Receitas'!$P$7,E532='PC Receitas'!$P$8,E532='PC Receitas'!$P$9,E532='PC Receitas'!$P$10,E532='PC Receitas'!$P$11,E532='PC Receitas'!$P$12,E532='PC Receitas'!$P$13,E532='PC Receitas'!$P$14)),-K532,0))</f>
        <v>-49210.899999999972</v>
      </c>
      <c r="O532" s="225"/>
      <c r="P532" s="225"/>
      <c r="Q532" s="225"/>
      <c r="R532" s="225"/>
      <c r="S532" s="235" t="e">
        <f t="shared" si="32"/>
        <v>#N/A</v>
      </c>
      <c r="T532" s="229" t="e">
        <f t="shared" si="33"/>
        <v>#N/A</v>
      </c>
      <c r="U532" s="229" t="e">
        <f t="shared" si="34"/>
        <v>#N/A</v>
      </c>
      <c r="V532" s="229" t="e">
        <f t="shared" si="35"/>
        <v>#N/A</v>
      </c>
      <c r="W532" s="113" t="e">
        <f>VLOOKUP(E532,'PC Receitas'!$P$4:$Q$14,2,FALSE)</f>
        <v>#N/A</v>
      </c>
      <c r="X532" s="230"/>
      <c r="Y532" s="225"/>
    </row>
    <row r="533" spans="1:25" ht="19.5" customHeight="1" thickTop="1" thickBot="1" x14ac:dyDescent="0.3">
      <c r="A533" s="247"/>
      <c r="B533" s="225"/>
      <c r="C533" s="43"/>
      <c r="D533" s="43"/>
      <c r="E533" s="43"/>
      <c r="F533" s="143"/>
      <c r="G533" s="43"/>
      <c r="H533" s="43"/>
      <c r="I533" s="43"/>
      <c r="J533" s="212"/>
      <c r="K533" s="212"/>
      <c r="L533" s="44"/>
      <c r="M533" s="44"/>
      <c r="N533" s="233">
        <f>N532+IF(AND(L533="Pago",OR(E533='PC Receitas'!$P$4,E533='PC Receitas'!$P$5,E533='PC Receitas'!$P$6)),K533,IF(AND(L533="Pago",OR(E533='PC Receitas'!$P$7,E533='PC Receitas'!$P$8,E533='PC Receitas'!$P$9,E533='PC Receitas'!$P$10,E533='PC Receitas'!$P$11,E533='PC Receitas'!$P$12,E533='PC Receitas'!$P$13,E533='PC Receitas'!$P$14)),-K533,0))</f>
        <v>-49210.899999999972</v>
      </c>
      <c r="O533" s="225"/>
      <c r="P533" s="225"/>
      <c r="Q533" s="225"/>
      <c r="R533" s="225"/>
      <c r="S533" s="235" t="e">
        <f t="shared" si="32"/>
        <v>#N/A</v>
      </c>
      <c r="T533" s="229" t="e">
        <f t="shared" si="33"/>
        <v>#N/A</v>
      </c>
      <c r="U533" s="229" t="e">
        <f t="shared" si="34"/>
        <v>#N/A</v>
      </c>
      <c r="V533" s="229" t="e">
        <f t="shared" si="35"/>
        <v>#N/A</v>
      </c>
      <c r="W533" s="113" t="e">
        <f>VLOOKUP(E533,'PC Receitas'!$P$4:$Q$14,2,FALSE)</f>
        <v>#N/A</v>
      </c>
      <c r="X533" s="230"/>
      <c r="Y533" s="225"/>
    </row>
    <row r="534" spans="1:25" ht="19.5" customHeight="1" thickTop="1" thickBot="1" x14ac:dyDescent="0.3">
      <c r="A534" s="247"/>
      <c r="B534" s="225"/>
      <c r="C534" s="43"/>
      <c r="D534" s="43"/>
      <c r="E534" s="43"/>
      <c r="F534" s="143"/>
      <c r="G534" s="43"/>
      <c r="H534" s="43"/>
      <c r="I534" s="43"/>
      <c r="J534" s="212"/>
      <c r="K534" s="212"/>
      <c r="L534" s="44"/>
      <c r="M534" s="44"/>
      <c r="N534" s="233">
        <f>N533+IF(AND(L534="Pago",OR(E534='PC Receitas'!$P$4,E534='PC Receitas'!$P$5,E534='PC Receitas'!$P$6)),K534,IF(AND(L534="Pago",OR(E534='PC Receitas'!$P$7,E534='PC Receitas'!$P$8,E534='PC Receitas'!$P$9,E534='PC Receitas'!$P$10,E534='PC Receitas'!$P$11,E534='PC Receitas'!$P$12,E534='PC Receitas'!$P$13,E534='PC Receitas'!$P$14)),-K534,0))</f>
        <v>-49210.899999999972</v>
      </c>
      <c r="O534" s="225"/>
      <c r="P534" s="225"/>
      <c r="Q534" s="225"/>
      <c r="R534" s="225"/>
      <c r="S534" s="235" t="e">
        <f t="shared" si="32"/>
        <v>#N/A</v>
      </c>
      <c r="T534" s="229" t="e">
        <f t="shared" si="33"/>
        <v>#N/A</v>
      </c>
      <c r="U534" s="229" t="e">
        <f t="shared" si="34"/>
        <v>#N/A</v>
      </c>
      <c r="V534" s="229" t="e">
        <f t="shared" si="35"/>
        <v>#N/A</v>
      </c>
      <c r="W534" s="113" t="e">
        <f>VLOOKUP(E534,'PC Receitas'!$P$4:$Q$14,2,FALSE)</f>
        <v>#N/A</v>
      </c>
      <c r="X534" s="230"/>
      <c r="Y534" s="225"/>
    </row>
    <row r="535" spans="1:25" ht="19.5" customHeight="1" thickTop="1" thickBot="1" x14ac:dyDescent="0.3">
      <c r="A535" s="247"/>
      <c r="B535" s="225"/>
      <c r="C535" s="43"/>
      <c r="D535" s="43"/>
      <c r="E535" s="43"/>
      <c r="F535" s="143"/>
      <c r="G535" s="43"/>
      <c r="H535" s="43"/>
      <c r="I535" s="43"/>
      <c r="J535" s="212"/>
      <c r="K535" s="212"/>
      <c r="L535" s="44"/>
      <c r="M535" s="44"/>
      <c r="N535" s="233">
        <f>N534+IF(AND(L535="Pago",OR(E535='PC Receitas'!$P$4,E535='PC Receitas'!$P$5,E535='PC Receitas'!$P$6)),K535,IF(AND(L535="Pago",OR(E535='PC Receitas'!$P$7,E535='PC Receitas'!$P$8,E535='PC Receitas'!$P$9,E535='PC Receitas'!$P$10,E535='PC Receitas'!$P$11,E535='PC Receitas'!$P$12,E535='PC Receitas'!$P$13,E535='PC Receitas'!$P$14)),-K535,0))</f>
        <v>-49210.899999999972</v>
      </c>
      <c r="O535" s="225"/>
      <c r="P535" s="225"/>
      <c r="Q535" s="225"/>
      <c r="R535" s="225"/>
      <c r="S535" s="235" t="e">
        <f t="shared" si="32"/>
        <v>#N/A</v>
      </c>
      <c r="T535" s="229" t="e">
        <f t="shared" si="33"/>
        <v>#N/A</v>
      </c>
      <c r="U535" s="229" t="e">
        <f t="shared" si="34"/>
        <v>#N/A</v>
      </c>
      <c r="V535" s="229" t="e">
        <f t="shared" si="35"/>
        <v>#N/A</v>
      </c>
      <c r="W535" s="113" t="e">
        <f>VLOOKUP(E535,'PC Receitas'!$P$4:$Q$14,2,FALSE)</f>
        <v>#N/A</v>
      </c>
      <c r="X535" s="230"/>
      <c r="Y535" s="225"/>
    </row>
    <row r="536" spans="1:25" ht="19.5" customHeight="1" thickTop="1" thickBot="1" x14ac:dyDescent="0.3">
      <c r="A536" s="247"/>
      <c r="B536" s="225"/>
      <c r="C536" s="43"/>
      <c r="D536" s="43"/>
      <c r="E536" s="43"/>
      <c r="F536" s="143"/>
      <c r="G536" s="43"/>
      <c r="H536" s="43"/>
      <c r="I536" s="43"/>
      <c r="J536" s="212"/>
      <c r="K536" s="212"/>
      <c r="L536" s="44"/>
      <c r="M536" s="44"/>
      <c r="N536" s="233">
        <f>N535+IF(AND(L536="Pago",OR(E536='PC Receitas'!$P$4,E536='PC Receitas'!$P$5,E536='PC Receitas'!$P$6)),K536,IF(AND(L536="Pago",OR(E536='PC Receitas'!$P$7,E536='PC Receitas'!$P$8,E536='PC Receitas'!$P$9,E536='PC Receitas'!$P$10,E536='PC Receitas'!$P$11,E536='PC Receitas'!$P$12,E536='PC Receitas'!$P$13,E536='PC Receitas'!$P$14)),-K536,0))</f>
        <v>-49210.899999999972</v>
      </c>
      <c r="O536" s="225"/>
      <c r="P536" s="225"/>
      <c r="Q536" s="225"/>
      <c r="R536" s="225"/>
      <c r="S536" s="235" t="e">
        <f t="shared" si="32"/>
        <v>#N/A</v>
      </c>
      <c r="T536" s="229" t="e">
        <f t="shared" si="33"/>
        <v>#N/A</v>
      </c>
      <c r="U536" s="229" t="e">
        <f t="shared" si="34"/>
        <v>#N/A</v>
      </c>
      <c r="V536" s="229" t="e">
        <f t="shared" si="35"/>
        <v>#N/A</v>
      </c>
      <c r="W536" s="113" t="e">
        <f>VLOOKUP(E536,'PC Receitas'!$P$4:$Q$14,2,FALSE)</f>
        <v>#N/A</v>
      </c>
      <c r="X536" s="230"/>
      <c r="Y536" s="225"/>
    </row>
    <row r="537" spans="1:25" ht="19.5" customHeight="1" thickTop="1" thickBot="1" x14ac:dyDescent="0.3">
      <c r="A537" s="247"/>
      <c r="B537" s="225"/>
      <c r="C537" s="43"/>
      <c r="D537" s="43"/>
      <c r="E537" s="43"/>
      <c r="F537" s="143"/>
      <c r="G537" s="43"/>
      <c r="H537" s="43"/>
      <c r="I537" s="43"/>
      <c r="J537" s="212"/>
      <c r="K537" s="212"/>
      <c r="L537" s="44"/>
      <c r="M537" s="44"/>
      <c r="N537" s="233">
        <f>N536+IF(AND(L537="Pago",OR(E537='PC Receitas'!$P$4,E537='PC Receitas'!$P$5,E537='PC Receitas'!$P$6)),K537,IF(AND(L537="Pago",OR(E537='PC Receitas'!$P$7,E537='PC Receitas'!$P$8,E537='PC Receitas'!$P$9,E537='PC Receitas'!$P$10,E537='PC Receitas'!$P$11,E537='PC Receitas'!$P$12,E537='PC Receitas'!$P$13,E537='PC Receitas'!$P$14)),-K537,0))</f>
        <v>-49210.899999999972</v>
      </c>
      <c r="O537" s="225"/>
      <c r="P537" s="225"/>
      <c r="Q537" s="225"/>
      <c r="R537" s="225"/>
      <c r="S537" s="235" t="e">
        <f t="shared" si="32"/>
        <v>#N/A</v>
      </c>
      <c r="T537" s="229" t="e">
        <f t="shared" si="33"/>
        <v>#N/A</v>
      </c>
      <c r="U537" s="229" t="e">
        <f t="shared" si="34"/>
        <v>#N/A</v>
      </c>
      <c r="V537" s="229" t="e">
        <f t="shared" si="35"/>
        <v>#N/A</v>
      </c>
      <c r="W537" s="113" t="e">
        <f>VLOOKUP(E537,'PC Receitas'!$P$4:$Q$14,2,FALSE)</f>
        <v>#N/A</v>
      </c>
      <c r="X537" s="230"/>
      <c r="Y537" s="225"/>
    </row>
    <row r="538" spans="1:25" ht="19.5" customHeight="1" thickTop="1" thickBot="1" x14ac:dyDescent="0.3">
      <c r="A538" s="247"/>
      <c r="B538" s="225"/>
      <c r="C538" s="43"/>
      <c r="D538" s="43"/>
      <c r="E538" s="43"/>
      <c r="F538" s="143"/>
      <c r="G538" s="43"/>
      <c r="H538" s="43"/>
      <c r="I538" s="43"/>
      <c r="J538" s="212"/>
      <c r="K538" s="212"/>
      <c r="L538" s="44"/>
      <c r="M538" s="44"/>
      <c r="N538" s="233">
        <f>N537+IF(AND(L538="Pago",OR(E538='PC Receitas'!$P$4,E538='PC Receitas'!$P$5,E538='PC Receitas'!$P$6)),K538,IF(AND(L538="Pago",OR(E538='PC Receitas'!$P$7,E538='PC Receitas'!$P$8,E538='PC Receitas'!$P$9,E538='PC Receitas'!$P$10,E538='PC Receitas'!$P$11,E538='PC Receitas'!$P$12,E538='PC Receitas'!$P$13,E538='PC Receitas'!$P$14)),-K538,0))</f>
        <v>-49210.899999999972</v>
      </c>
      <c r="O538" s="225"/>
      <c r="P538" s="225"/>
      <c r="Q538" s="225"/>
      <c r="R538" s="225"/>
      <c r="S538" s="235" t="e">
        <f t="shared" si="32"/>
        <v>#N/A</v>
      </c>
      <c r="T538" s="229" t="e">
        <f t="shared" si="33"/>
        <v>#N/A</v>
      </c>
      <c r="U538" s="229" t="e">
        <f t="shared" si="34"/>
        <v>#N/A</v>
      </c>
      <c r="V538" s="229" t="e">
        <f t="shared" si="35"/>
        <v>#N/A</v>
      </c>
      <c r="W538" s="113" t="e">
        <f>VLOOKUP(E538,'PC Receitas'!$P$4:$Q$14,2,FALSE)</f>
        <v>#N/A</v>
      </c>
      <c r="X538" s="230"/>
      <c r="Y538" s="225"/>
    </row>
    <row r="539" spans="1:25" ht="19.5" customHeight="1" thickTop="1" thickBot="1" x14ac:dyDescent="0.3">
      <c r="A539" s="247"/>
      <c r="B539" s="225"/>
      <c r="C539" s="43"/>
      <c r="D539" s="43"/>
      <c r="E539" s="43"/>
      <c r="F539" s="143"/>
      <c r="G539" s="43"/>
      <c r="H539" s="43"/>
      <c r="I539" s="43"/>
      <c r="J539" s="212"/>
      <c r="K539" s="212"/>
      <c r="L539" s="44"/>
      <c r="M539" s="44"/>
      <c r="N539" s="233">
        <f>N538+IF(AND(L539="Pago",OR(E539='PC Receitas'!$P$4,E539='PC Receitas'!$P$5,E539='PC Receitas'!$P$6)),K539,IF(AND(L539="Pago",OR(E539='PC Receitas'!$P$7,E539='PC Receitas'!$P$8,E539='PC Receitas'!$P$9,E539='PC Receitas'!$P$10,E539='PC Receitas'!$P$11,E539='PC Receitas'!$P$12,E539='PC Receitas'!$P$13,E539='PC Receitas'!$P$14)),-K539,0))</f>
        <v>-49210.899999999972</v>
      </c>
      <c r="O539" s="225"/>
      <c r="P539" s="225"/>
      <c r="Q539" s="225"/>
      <c r="R539" s="225"/>
      <c r="S539" s="235" t="e">
        <f t="shared" si="32"/>
        <v>#N/A</v>
      </c>
      <c r="T539" s="229" t="e">
        <f t="shared" si="33"/>
        <v>#N/A</v>
      </c>
      <c r="U539" s="229" t="e">
        <f t="shared" si="34"/>
        <v>#N/A</v>
      </c>
      <c r="V539" s="229" t="e">
        <f t="shared" si="35"/>
        <v>#N/A</v>
      </c>
      <c r="W539" s="113" t="e">
        <f>VLOOKUP(E539,'PC Receitas'!$P$4:$Q$14,2,FALSE)</f>
        <v>#N/A</v>
      </c>
      <c r="X539" s="230"/>
      <c r="Y539" s="225"/>
    </row>
    <row r="540" spans="1:25" ht="19.5" customHeight="1" thickTop="1" thickBot="1" x14ac:dyDescent="0.3">
      <c r="A540" s="247"/>
      <c r="B540" s="225"/>
      <c r="C540" s="43"/>
      <c r="D540" s="43"/>
      <c r="E540" s="43"/>
      <c r="F540" s="143"/>
      <c r="G540" s="43"/>
      <c r="H540" s="43"/>
      <c r="I540" s="43"/>
      <c r="J540" s="212"/>
      <c r="K540" s="212"/>
      <c r="L540" s="44"/>
      <c r="M540" s="44"/>
      <c r="N540" s="233">
        <f>N539+IF(AND(L540="Pago",OR(E540='PC Receitas'!$P$4,E540='PC Receitas'!$P$5,E540='PC Receitas'!$P$6)),K540,IF(AND(L540="Pago",OR(E540='PC Receitas'!$P$7,E540='PC Receitas'!$P$8,E540='PC Receitas'!$P$9,E540='PC Receitas'!$P$10,E540='PC Receitas'!$P$11,E540='PC Receitas'!$P$12,E540='PC Receitas'!$P$13,E540='PC Receitas'!$P$14)),-K540,0))</f>
        <v>-49210.899999999972</v>
      </c>
      <c r="O540" s="225"/>
      <c r="P540" s="225"/>
      <c r="Q540" s="225"/>
      <c r="R540" s="225"/>
      <c r="S540" s="235" t="e">
        <f t="shared" si="32"/>
        <v>#N/A</v>
      </c>
      <c r="T540" s="229" t="e">
        <f t="shared" si="33"/>
        <v>#N/A</v>
      </c>
      <c r="U540" s="229" t="e">
        <f t="shared" si="34"/>
        <v>#N/A</v>
      </c>
      <c r="V540" s="229" t="e">
        <f t="shared" si="35"/>
        <v>#N/A</v>
      </c>
      <c r="W540" s="113" t="e">
        <f>VLOOKUP(E540,'PC Receitas'!$P$4:$Q$14,2,FALSE)</f>
        <v>#N/A</v>
      </c>
      <c r="X540" s="230"/>
      <c r="Y540" s="225"/>
    </row>
    <row r="541" spans="1:25" ht="19.5" customHeight="1" thickTop="1" thickBot="1" x14ac:dyDescent="0.3">
      <c r="A541" s="247"/>
      <c r="B541" s="225"/>
      <c r="C541" s="43"/>
      <c r="D541" s="43"/>
      <c r="E541" s="43"/>
      <c r="F541" s="143"/>
      <c r="G541" s="43"/>
      <c r="H541" s="43"/>
      <c r="I541" s="43"/>
      <c r="J541" s="212"/>
      <c r="K541" s="212"/>
      <c r="L541" s="44"/>
      <c r="M541" s="44"/>
      <c r="N541" s="233">
        <f>N540+IF(AND(L541="Pago",OR(E541='PC Receitas'!$P$4,E541='PC Receitas'!$P$5,E541='PC Receitas'!$P$6)),K541,IF(AND(L541="Pago",OR(E541='PC Receitas'!$P$7,E541='PC Receitas'!$P$8,E541='PC Receitas'!$P$9,E541='PC Receitas'!$P$10,E541='PC Receitas'!$P$11,E541='PC Receitas'!$P$12,E541='PC Receitas'!$P$13,E541='PC Receitas'!$P$14)),-K541,0))</f>
        <v>-49210.899999999972</v>
      </c>
      <c r="O541" s="225"/>
      <c r="P541" s="225"/>
      <c r="Q541" s="225"/>
      <c r="R541" s="225"/>
      <c r="S541" s="235" t="e">
        <f t="shared" si="32"/>
        <v>#N/A</v>
      </c>
      <c r="T541" s="229" t="e">
        <f t="shared" si="33"/>
        <v>#N/A</v>
      </c>
      <c r="U541" s="229" t="e">
        <f t="shared" si="34"/>
        <v>#N/A</v>
      </c>
      <c r="V541" s="229" t="e">
        <f t="shared" si="35"/>
        <v>#N/A</v>
      </c>
      <c r="W541" s="113" t="e">
        <f>VLOOKUP(E541,'PC Receitas'!$P$4:$Q$14,2,FALSE)</f>
        <v>#N/A</v>
      </c>
      <c r="X541" s="230"/>
      <c r="Y541" s="225"/>
    </row>
    <row r="542" spans="1:25" ht="19.5" customHeight="1" thickTop="1" thickBot="1" x14ac:dyDescent="0.3">
      <c r="A542" s="247"/>
      <c r="B542" s="225"/>
      <c r="C542" s="43"/>
      <c r="D542" s="43"/>
      <c r="E542" s="43"/>
      <c r="F542" s="143"/>
      <c r="G542" s="43"/>
      <c r="H542" s="43"/>
      <c r="I542" s="43"/>
      <c r="J542" s="212"/>
      <c r="K542" s="212"/>
      <c r="L542" s="44"/>
      <c r="M542" s="44"/>
      <c r="N542" s="233">
        <f>N541+IF(AND(L542="Pago",OR(E542='PC Receitas'!$P$4,E542='PC Receitas'!$P$5,E542='PC Receitas'!$P$6)),K542,IF(AND(L542="Pago",OR(E542='PC Receitas'!$P$7,E542='PC Receitas'!$P$8,E542='PC Receitas'!$P$9,E542='PC Receitas'!$P$10,E542='PC Receitas'!$P$11,E542='PC Receitas'!$P$12,E542='PC Receitas'!$P$13,E542='PC Receitas'!$P$14)),-K542,0))</f>
        <v>-49210.899999999972</v>
      </c>
      <c r="O542" s="225"/>
      <c r="P542" s="225"/>
      <c r="Q542" s="225"/>
      <c r="R542" s="225"/>
      <c r="S542" s="235" t="e">
        <f t="shared" si="32"/>
        <v>#N/A</v>
      </c>
      <c r="T542" s="229" t="e">
        <f t="shared" si="33"/>
        <v>#N/A</v>
      </c>
      <c r="U542" s="229" t="e">
        <f t="shared" si="34"/>
        <v>#N/A</v>
      </c>
      <c r="V542" s="229" t="e">
        <f t="shared" si="35"/>
        <v>#N/A</v>
      </c>
      <c r="W542" s="113" t="e">
        <f>VLOOKUP(E542,'PC Receitas'!$P$4:$Q$14,2,FALSE)</f>
        <v>#N/A</v>
      </c>
      <c r="X542" s="230"/>
      <c r="Y542" s="225"/>
    </row>
    <row r="543" spans="1:25" ht="19.5" customHeight="1" thickTop="1" thickBot="1" x14ac:dyDescent="0.3">
      <c r="A543" s="247"/>
      <c r="B543" s="225"/>
      <c r="C543" s="43"/>
      <c r="D543" s="43"/>
      <c r="E543" s="43"/>
      <c r="F543" s="143"/>
      <c r="G543" s="43"/>
      <c r="H543" s="43"/>
      <c r="I543" s="43"/>
      <c r="J543" s="212"/>
      <c r="K543" s="212"/>
      <c r="L543" s="44"/>
      <c r="M543" s="44"/>
      <c r="N543" s="233">
        <f>N542+IF(AND(L543="Pago",OR(E543='PC Receitas'!$P$4,E543='PC Receitas'!$P$5,E543='PC Receitas'!$P$6)),K543,IF(AND(L543="Pago",OR(E543='PC Receitas'!$P$7,E543='PC Receitas'!$P$8,E543='PC Receitas'!$P$9,E543='PC Receitas'!$P$10,E543='PC Receitas'!$P$11,E543='PC Receitas'!$P$12,E543='PC Receitas'!$P$13,E543='PC Receitas'!$P$14)),-K543,0))</f>
        <v>-49210.899999999972</v>
      </c>
      <c r="O543" s="225"/>
      <c r="P543" s="225"/>
      <c r="Q543" s="225"/>
      <c r="R543" s="225"/>
      <c r="S543" s="235" t="e">
        <f t="shared" si="32"/>
        <v>#N/A</v>
      </c>
      <c r="T543" s="229" t="e">
        <f t="shared" si="33"/>
        <v>#N/A</v>
      </c>
      <c r="U543" s="229" t="e">
        <f t="shared" si="34"/>
        <v>#N/A</v>
      </c>
      <c r="V543" s="229" t="e">
        <f t="shared" si="35"/>
        <v>#N/A</v>
      </c>
      <c r="W543" s="113" t="e">
        <f>VLOOKUP(E543,'PC Receitas'!$P$4:$Q$14,2,FALSE)</f>
        <v>#N/A</v>
      </c>
      <c r="X543" s="230"/>
      <c r="Y543" s="225"/>
    </row>
    <row r="544" spans="1:25" ht="19.5" customHeight="1" thickTop="1" thickBot="1" x14ac:dyDescent="0.3">
      <c r="A544" s="247"/>
      <c r="B544" s="225"/>
      <c r="C544" s="43"/>
      <c r="D544" s="43"/>
      <c r="E544" s="43"/>
      <c r="F544" s="143"/>
      <c r="G544" s="43"/>
      <c r="H544" s="43"/>
      <c r="I544" s="43"/>
      <c r="J544" s="212"/>
      <c r="K544" s="212"/>
      <c r="L544" s="44"/>
      <c r="M544" s="44"/>
      <c r="N544" s="233">
        <f>N543+IF(AND(L544="Pago",OR(E544='PC Receitas'!$P$4,E544='PC Receitas'!$P$5,E544='PC Receitas'!$P$6)),K544,IF(AND(L544="Pago",OR(E544='PC Receitas'!$P$7,E544='PC Receitas'!$P$8,E544='PC Receitas'!$P$9,E544='PC Receitas'!$P$10,E544='PC Receitas'!$P$11,E544='PC Receitas'!$P$12,E544='PC Receitas'!$P$13,E544='PC Receitas'!$P$14)),-K544,0))</f>
        <v>-49210.899999999972</v>
      </c>
      <c r="O544" s="225"/>
      <c r="P544" s="225"/>
      <c r="Q544" s="225"/>
      <c r="R544" s="225"/>
      <c r="S544" s="235" t="e">
        <f t="shared" si="32"/>
        <v>#N/A</v>
      </c>
      <c r="T544" s="229" t="e">
        <f t="shared" si="33"/>
        <v>#N/A</v>
      </c>
      <c r="U544" s="229" t="e">
        <f t="shared" si="34"/>
        <v>#N/A</v>
      </c>
      <c r="V544" s="229" t="e">
        <f t="shared" si="35"/>
        <v>#N/A</v>
      </c>
      <c r="W544" s="113" t="e">
        <f>VLOOKUP(E544,'PC Receitas'!$P$4:$Q$14,2,FALSE)</f>
        <v>#N/A</v>
      </c>
      <c r="X544" s="230"/>
      <c r="Y544" s="225"/>
    </row>
    <row r="545" spans="1:25" ht="19.5" customHeight="1" thickTop="1" thickBot="1" x14ac:dyDescent="0.3">
      <c r="A545" s="247"/>
      <c r="B545" s="225"/>
      <c r="C545" s="43"/>
      <c r="D545" s="43"/>
      <c r="E545" s="43"/>
      <c r="F545" s="143"/>
      <c r="G545" s="43"/>
      <c r="H545" s="43"/>
      <c r="I545" s="43"/>
      <c r="J545" s="212"/>
      <c r="K545" s="212"/>
      <c r="L545" s="44"/>
      <c r="M545" s="44"/>
      <c r="N545" s="233">
        <f>N544+IF(AND(L545="Pago",OR(E545='PC Receitas'!$P$4,E545='PC Receitas'!$P$5,E545='PC Receitas'!$P$6)),K545,IF(AND(L545="Pago",OR(E545='PC Receitas'!$P$7,E545='PC Receitas'!$P$8,E545='PC Receitas'!$P$9,E545='PC Receitas'!$P$10,E545='PC Receitas'!$P$11,E545='PC Receitas'!$P$12,E545='PC Receitas'!$P$13,E545='PC Receitas'!$P$14)),-K545,0))</f>
        <v>-49210.899999999972</v>
      </c>
      <c r="O545" s="225"/>
      <c r="P545" s="225"/>
      <c r="Q545" s="225"/>
      <c r="R545" s="225"/>
      <c r="S545" s="235" t="e">
        <f t="shared" si="32"/>
        <v>#N/A</v>
      </c>
      <c r="T545" s="229" t="e">
        <f t="shared" si="33"/>
        <v>#N/A</v>
      </c>
      <c r="U545" s="229" t="e">
        <f t="shared" si="34"/>
        <v>#N/A</v>
      </c>
      <c r="V545" s="229" t="e">
        <f t="shared" si="35"/>
        <v>#N/A</v>
      </c>
      <c r="W545" s="113" t="e">
        <f>VLOOKUP(E545,'PC Receitas'!$P$4:$Q$14,2,FALSE)</f>
        <v>#N/A</v>
      </c>
      <c r="X545" s="230"/>
      <c r="Y545" s="225"/>
    </row>
    <row r="546" spans="1:25" ht="19.5" customHeight="1" thickTop="1" thickBot="1" x14ac:dyDescent="0.3">
      <c r="A546" s="247"/>
      <c r="B546" s="225"/>
      <c r="C546" s="43"/>
      <c r="D546" s="43"/>
      <c r="E546" s="43"/>
      <c r="F546" s="143"/>
      <c r="G546" s="43"/>
      <c r="H546" s="43"/>
      <c r="I546" s="43"/>
      <c r="J546" s="212"/>
      <c r="K546" s="212"/>
      <c r="L546" s="44"/>
      <c r="M546" s="44"/>
      <c r="N546" s="233">
        <f>N545+IF(AND(L546="Pago",OR(E546='PC Receitas'!$P$4,E546='PC Receitas'!$P$5,E546='PC Receitas'!$P$6)),K546,IF(AND(L546="Pago",OR(E546='PC Receitas'!$P$7,E546='PC Receitas'!$P$8,E546='PC Receitas'!$P$9,E546='PC Receitas'!$P$10,E546='PC Receitas'!$P$11,E546='PC Receitas'!$P$12,E546='PC Receitas'!$P$13,E546='PC Receitas'!$P$14)),-K546,0))</f>
        <v>-49210.899999999972</v>
      </c>
      <c r="O546" s="225"/>
      <c r="P546" s="225"/>
      <c r="Q546" s="225"/>
      <c r="R546" s="225"/>
      <c r="S546" s="235" t="e">
        <f t="shared" si="32"/>
        <v>#N/A</v>
      </c>
      <c r="T546" s="229" t="e">
        <f t="shared" si="33"/>
        <v>#N/A</v>
      </c>
      <c r="U546" s="229" t="e">
        <f t="shared" si="34"/>
        <v>#N/A</v>
      </c>
      <c r="V546" s="229" t="e">
        <f t="shared" si="35"/>
        <v>#N/A</v>
      </c>
      <c r="W546" s="113" t="e">
        <f>VLOOKUP(E546,'PC Receitas'!$P$4:$Q$14,2,FALSE)</f>
        <v>#N/A</v>
      </c>
      <c r="X546" s="230"/>
      <c r="Y546" s="225"/>
    </row>
    <row r="547" spans="1:25" ht="19.5" customHeight="1" thickTop="1" thickBot="1" x14ac:dyDescent="0.3">
      <c r="A547" s="247"/>
      <c r="B547" s="225"/>
      <c r="C547" s="43"/>
      <c r="D547" s="43"/>
      <c r="E547" s="43"/>
      <c r="F547" s="143"/>
      <c r="G547" s="43"/>
      <c r="H547" s="43"/>
      <c r="I547" s="43"/>
      <c r="J547" s="212"/>
      <c r="K547" s="212"/>
      <c r="L547" s="44"/>
      <c r="M547" s="44"/>
      <c r="N547" s="233">
        <f>N546+IF(AND(L547="Pago",OR(E547='PC Receitas'!$P$4,E547='PC Receitas'!$P$5,E547='PC Receitas'!$P$6)),K547,IF(AND(L547="Pago",OR(E547='PC Receitas'!$P$7,E547='PC Receitas'!$P$8,E547='PC Receitas'!$P$9,E547='PC Receitas'!$P$10,E547='PC Receitas'!$P$11,E547='PC Receitas'!$P$12,E547='PC Receitas'!$P$13,E547='PC Receitas'!$P$14)),-K547,0))</f>
        <v>-49210.899999999972</v>
      </c>
      <c r="O547" s="225"/>
      <c r="P547" s="225"/>
      <c r="Q547" s="225"/>
      <c r="R547" s="225"/>
      <c r="S547" s="235" t="e">
        <f t="shared" si="32"/>
        <v>#N/A</v>
      </c>
      <c r="T547" s="229" t="e">
        <f t="shared" si="33"/>
        <v>#N/A</v>
      </c>
      <c r="U547" s="229" t="e">
        <f t="shared" si="34"/>
        <v>#N/A</v>
      </c>
      <c r="V547" s="229" t="e">
        <f t="shared" si="35"/>
        <v>#N/A</v>
      </c>
      <c r="W547" s="113" t="e">
        <f>VLOOKUP(E547,'PC Receitas'!$P$4:$Q$14,2,FALSE)</f>
        <v>#N/A</v>
      </c>
      <c r="X547" s="230"/>
      <c r="Y547" s="225"/>
    </row>
    <row r="548" spans="1:25" ht="19.5" customHeight="1" thickTop="1" thickBot="1" x14ac:dyDescent="0.3">
      <c r="A548" s="247"/>
      <c r="B548" s="225"/>
      <c r="C548" s="43"/>
      <c r="D548" s="43"/>
      <c r="E548" s="43"/>
      <c r="F548" s="143"/>
      <c r="G548" s="43"/>
      <c r="H548" s="43"/>
      <c r="I548" s="43"/>
      <c r="J548" s="212"/>
      <c r="K548" s="212"/>
      <c r="L548" s="44"/>
      <c r="M548" s="44"/>
      <c r="N548" s="233">
        <f>N547+IF(AND(L548="Pago",OR(E548='PC Receitas'!$P$4,E548='PC Receitas'!$P$5,E548='PC Receitas'!$P$6)),K548,IF(AND(L548="Pago",OR(E548='PC Receitas'!$P$7,E548='PC Receitas'!$P$8,E548='PC Receitas'!$P$9,E548='PC Receitas'!$P$10,E548='PC Receitas'!$P$11,E548='PC Receitas'!$P$12,E548='PC Receitas'!$P$13,E548='PC Receitas'!$P$14)),-K548,0))</f>
        <v>-49210.899999999972</v>
      </c>
      <c r="O548" s="225"/>
      <c r="P548" s="225"/>
      <c r="Q548" s="225"/>
      <c r="R548" s="225"/>
      <c r="S548" s="235" t="e">
        <f t="shared" si="32"/>
        <v>#N/A</v>
      </c>
      <c r="T548" s="229" t="e">
        <f t="shared" si="33"/>
        <v>#N/A</v>
      </c>
      <c r="U548" s="229" t="e">
        <f t="shared" si="34"/>
        <v>#N/A</v>
      </c>
      <c r="V548" s="229" t="e">
        <f t="shared" si="35"/>
        <v>#N/A</v>
      </c>
      <c r="W548" s="113" t="e">
        <f>VLOOKUP(E548,'PC Receitas'!$P$4:$Q$14,2,FALSE)</f>
        <v>#N/A</v>
      </c>
      <c r="X548" s="230"/>
      <c r="Y548" s="225"/>
    </row>
    <row r="549" spans="1:25" ht="19.5" customHeight="1" thickTop="1" thickBot="1" x14ac:dyDescent="0.3">
      <c r="A549" s="247"/>
      <c r="B549" s="225"/>
      <c r="C549" s="43"/>
      <c r="D549" s="43"/>
      <c r="E549" s="43"/>
      <c r="F549" s="143"/>
      <c r="G549" s="43"/>
      <c r="H549" s="43"/>
      <c r="I549" s="43"/>
      <c r="J549" s="212"/>
      <c r="K549" s="212"/>
      <c r="L549" s="44"/>
      <c r="M549" s="44"/>
      <c r="N549" s="233">
        <f>N548+IF(AND(L549="Pago",OR(E549='PC Receitas'!$P$4,E549='PC Receitas'!$P$5,E549='PC Receitas'!$P$6)),K549,IF(AND(L549="Pago",OR(E549='PC Receitas'!$P$7,E549='PC Receitas'!$P$8,E549='PC Receitas'!$P$9,E549='PC Receitas'!$P$10,E549='PC Receitas'!$P$11,E549='PC Receitas'!$P$12,E549='PC Receitas'!$P$13,E549='PC Receitas'!$P$14)),-K549,0))</f>
        <v>-49210.899999999972</v>
      </c>
      <c r="O549" s="225"/>
      <c r="P549" s="225"/>
      <c r="Q549" s="225"/>
      <c r="R549" s="225"/>
      <c r="S549" s="235" t="e">
        <f t="shared" si="32"/>
        <v>#N/A</v>
      </c>
      <c r="T549" s="229" t="e">
        <f t="shared" si="33"/>
        <v>#N/A</v>
      </c>
      <c r="U549" s="229" t="e">
        <f t="shared" si="34"/>
        <v>#N/A</v>
      </c>
      <c r="V549" s="229" t="e">
        <f t="shared" si="35"/>
        <v>#N/A</v>
      </c>
      <c r="W549" s="113" t="e">
        <f>VLOOKUP(E549,'PC Receitas'!$P$4:$Q$14,2,FALSE)</f>
        <v>#N/A</v>
      </c>
      <c r="X549" s="230"/>
      <c r="Y549" s="225"/>
    </row>
    <row r="550" spans="1:25" ht="19.5" customHeight="1" thickTop="1" thickBot="1" x14ac:dyDescent="0.3">
      <c r="A550" s="247"/>
      <c r="B550" s="225"/>
      <c r="C550" s="43"/>
      <c r="D550" s="43"/>
      <c r="E550" s="43"/>
      <c r="F550" s="143"/>
      <c r="G550" s="43"/>
      <c r="H550" s="43"/>
      <c r="I550" s="43"/>
      <c r="J550" s="212"/>
      <c r="K550" s="212"/>
      <c r="L550" s="44"/>
      <c r="M550" s="44"/>
      <c r="N550" s="233">
        <f>N549+IF(AND(L550="Pago",OR(E550='PC Receitas'!$P$4,E550='PC Receitas'!$P$5,E550='PC Receitas'!$P$6)),K550,IF(AND(L550="Pago",OR(E550='PC Receitas'!$P$7,E550='PC Receitas'!$P$8,E550='PC Receitas'!$P$9,E550='PC Receitas'!$P$10,E550='PC Receitas'!$P$11,E550='PC Receitas'!$P$12,E550='PC Receitas'!$P$13,E550='PC Receitas'!$P$14)),-K550,0))</f>
        <v>-49210.899999999972</v>
      </c>
      <c r="O550" s="225"/>
      <c r="P550" s="225"/>
      <c r="Q550" s="225"/>
      <c r="R550" s="225"/>
      <c r="S550" s="235" t="e">
        <f t="shared" si="32"/>
        <v>#N/A</v>
      </c>
      <c r="T550" s="229" t="e">
        <f t="shared" si="33"/>
        <v>#N/A</v>
      </c>
      <c r="U550" s="229" t="e">
        <f t="shared" si="34"/>
        <v>#N/A</v>
      </c>
      <c r="V550" s="229" t="e">
        <f t="shared" si="35"/>
        <v>#N/A</v>
      </c>
      <c r="W550" s="113" t="e">
        <f>VLOOKUP(E550,'PC Receitas'!$P$4:$Q$14,2,FALSE)</f>
        <v>#N/A</v>
      </c>
      <c r="X550" s="230"/>
      <c r="Y550" s="225"/>
    </row>
    <row r="551" spans="1:25" ht="19.5" customHeight="1" thickTop="1" thickBot="1" x14ac:dyDescent="0.3">
      <c r="A551" s="247"/>
      <c r="B551" s="225"/>
      <c r="C551" s="43"/>
      <c r="D551" s="43"/>
      <c r="E551" s="43"/>
      <c r="F551" s="143"/>
      <c r="G551" s="43"/>
      <c r="H551" s="43"/>
      <c r="I551" s="43"/>
      <c r="J551" s="212"/>
      <c r="K551" s="212"/>
      <c r="L551" s="44"/>
      <c r="M551" s="44"/>
      <c r="N551" s="233">
        <f>N550+IF(AND(L551="Pago",OR(E551='PC Receitas'!$P$4,E551='PC Receitas'!$P$5,E551='PC Receitas'!$P$6)),K551,IF(AND(L551="Pago",OR(E551='PC Receitas'!$P$7,E551='PC Receitas'!$P$8,E551='PC Receitas'!$P$9,E551='PC Receitas'!$P$10,E551='PC Receitas'!$P$11,E551='PC Receitas'!$P$12,E551='PC Receitas'!$P$13,E551='PC Receitas'!$P$14)),-K551,0))</f>
        <v>-49210.899999999972</v>
      </c>
      <c r="O551" s="225"/>
      <c r="P551" s="225"/>
      <c r="Q551" s="225"/>
      <c r="R551" s="225"/>
      <c r="S551" s="235" t="e">
        <f t="shared" si="32"/>
        <v>#N/A</v>
      </c>
      <c r="T551" s="229" t="e">
        <f t="shared" si="33"/>
        <v>#N/A</v>
      </c>
      <c r="U551" s="229" t="e">
        <f t="shared" si="34"/>
        <v>#N/A</v>
      </c>
      <c r="V551" s="229" t="e">
        <f t="shared" si="35"/>
        <v>#N/A</v>
      </c>
      <c r="W551" s="113" t="e">
        <f>VLOOKUP(E551,'PC Receitas'!$P$4:$Q$14,2,FALSE)</f>
        <v>#N/A</v>
      </c>
      <c r="X551" s="230"/>
      <c r="Y551" s="225"/>
    </row>
    <row r="552" spans="1:25" ht="19.5" customHeight="1" thickTop="1" thickBot="1" x14ac:dyDescent="0.3">
      <c r="A552" s="247"/>
      <c r="B552" s="225"/>
      <c r="C552" s="43"/>
      <c r="D552" s="43"/>
      <c r="E552" s="43"/>
      <c r="F552" s="143"/>
      <c r="G552" s="43"/>
      <c r="H552" s="43"/>
      <c r="I552" s="43"/>
      <c r="J552" s="212"/>
      <c r="K552" s="212"/>
      <c r="L552" s="44"/>
      <c r="M552" s="44"/>
      <c r="N552" s="233">
        <f>N551+IF(AND(L552="Pago",OR(E552='PC Receitas'!$P$4,E552='PC Receitas'!$P$5,E552='PC Receitas'!$P$6)),K552,IF(AND(L552="Pago",OR(E552='PC Receitas'!$P$7,E552='PC Receitas'!$P$8,E552='PC Receitas'!$P$9,E552='PC Receitas'!$P$10,E552='PC Receitas'!$P$11,E552='PC Receitas'!$P$12,E552='PC Receitas'!$P$13,E552='PC Receitas'!$P$14)),-K552,0))</f>
        <v>-49210.899999999972</v>
      </c>
      <c r="O552" s="225"/>
      <c r="P552" s="225"/>
      <c r="Q552" s="225"/>
      <c r="R552" s="225"/>
      <c r="S552" s="235" t="e">
        <f t="shared" si="32"/>
        <v>#N/A</v>
      </c>
      <c r="T552" s="229" t="e">
        <f t="shared" si="33"/>
        <v>#N/A</v>
      </c>
      <c r="U552" s="229" t="e">
        <f t="shared" si="34"/>
        <v>#N/A</v>
      </c>
      <c r="V552" s="229" t="e">
        <f t="shared" si="35"/>
        <v>#N/A</v>
      </c>
      <c r="W552" s="113" t="e">
        <f>VLOOKUP(E552,'PC Receitas'!$P$4:$Q$14,2,FALSE)</f>
        <v>#N/A</v>
      </c>
      <c r="X552" s="230"/>
      <c r="Y552" s="225"/>
    </row>
    <row r="553" spans="1:25" ht="19.5" customHeight="1" thickTop="1" thickBot="1" x14ac:dyDescent="0.3">
      <c r="A553" s="247"/>
      <c r="B553" s="225"/>
      <c r="C553" s="43"/>
      <c r="D553" s="43"/>
      <c r="E553" s="43"/>
      <c r="F553" s="143"/>
      <c r="G553" s="43"/>
      <c r="H553" s="43"/>
      <c r="I553" s="43"/>
      <c r="J553" s="212"/>
      <c r="K553" s="212"/>
      <c r="L553" s="44"/>
      <c r="M553" s="44"/>
      <c r="N553" s="233">
        <f>N552+IF(AND(L553="Pago",OR(E553='PC Receitas'!$P$4,E553='PC Receitas'!$P$5,E553='PC Receitas'!$P$6)),K553,IF(AND(L553="Pago",OR(E553='PC Receitas'!$P$7,E553='PC Receitas'!$P$8,E553='PC Receitas'!$P$9,E553='PC Receitas'!$P$10,E553='PC Receitas'!$P$11,E553='PC Receitas'!$P$12,E553='PC Receitas'!$P$13,E553='PC Receitas'!$P$14)),-K553,0))</f>
        <v>-49210.899999999972</v>
      </c>
      <c r="O553" s="225"/>
      <c r="P553" s="225"/>
      <c r="Q553" s="225"/>
      <c r="R553" s="225"/>
      <c r="S553" s="235" t="e">
        <f t="shared" si="32"/>
        <v>#N/A</v>
      </c>
      <c r="T553" s="229" t="e">
        <f t="shared" si="33"/>
        <v>#N/A</v>
      </c>
      <c r="U553" s="229" t="e">
        <f t="shared" si="34"/>
        <v>#N/A</v>
      </c>
      <c r="V553" s="229" t="e">
        <f t="shared" si="35"/>
        <v>#N/A</v>
      </c>
      <c r="W553" s="113" t="e">
        <f>VLOOKUP(E553,'PC Receitas'!$P$4:$Q$14,2,FALSE)</f>
        <v>#N/A</v>
      </c>
      <c r="X553" s="230"/>
      <c r="Y553" s="225"/>
    </row>
    <row r="554" spans="1:25" ht="19.5" customHeight="1" thickTop="1" thickBot="1" x14ac:dyDescent="0.3">
      <c r="A554" s="247"/>
      <c r="B554" s="225"/>
      <c r="C554" s="43"/>
      <c r="D554" s="43"/>
      <c r="E554" s="43"/>
      <c r="F554" s="143"/>
      <c r="G554" s="43"/>
      <c r="H554" s="43"/>
      <c r="I554" s="43"/>
      <c r="J554" s="212"/>
      <c r="K554" s="212"/>
      <c r="L554" s="44"/>
      <c r="M554" s="44"/>
      <c r="N554" s="233">
        <f>N553+IF(AND(L554="Pago",OR(E554='PC Receitas'!$P$4,E554='PC Receitas'!$P$5,E554='PC Receitas'!$P$6)),K554,IF(AND(L554="Pago",OR(E554='PC Receitas'!$P$7,E554='PC Receitas'!$P$8,E554='PC Receitas'!$P$9,E554='PC Receitas'!$P$10,E554='PC Receitas'!$P$11,E554='PC Receitas'!$P$12,E554='PC Receitas'!$P$13,E554='PC Receitas'!$P$14)),-K554,0))</f>
        <v>-49210.899999999972</v>
      </c>
      <c r="O554" s="225"/>
      <c r="P554" s="225"/>
      <c r="Q554" s="225"/>
      <c r="R554" s="225"/>
      <c r="S554" s="235" t="e">
        <f t="shared" si="32"/>
        <v>#N/A</v>
      </c>
      <c r="T554" s="229" t="e">
        <f t="shared" si="33"/>
        <v>#N/A</v>
      </c>
      <c r="U554" s="229" t="e">
        <f t="shared" si="34"/>
        <v>#N/A</v>
      </c>
      <c r="V554" s="229" t="e">
        <f t="shared" si="35"/>
        <v>#N/A</v>
      </c>
      <c r="W554" s="113" t="e">
        <f>VLOOKUP(E554,'PC Receitas'!$P$4:$Q$14,2,FALSE)</f>
        <v>#N/A</v>
      </c>
      <c r="X554" s="230"/>
      <c r="Y554" s="225"/>
    </row>
    <row r="555" spans="1:25" ht="19.5" customHeight="1" thickTop="1" thickBot="1" x14ac:dyDescent="0.3">
      <c r="A555" s="247"/>
      <c r="B555" s="225"/>
      <c r="C555" s="43"/>
      <c r="D555" s="43"/>
      <c r="E555" s="43"/>
      <c r="F555" s="143"/>
      <c r="G555" s="43"/>
      <c r="H555" s="43"/>
      <c r="I555" s="43"/>
      <c r="J555" s="212"/>
      <c r="K555" s="212"/>
      <c r="L555" s="44"/>
      <c r="M555" s="44"/>
      <c r="N555" s="233">
        <f>N554+IF(AND(L555="Pago",OR(E555='PC Receitas'!$P$4,E555='PC Receitas'!$P$5,E555='PC Receitas'!$P$6)),K555,IF(AND(L555="Pago",OR(E555='PC Receitas'!$P$7,E555='PC Receitas'!$P$8,E555='PC Receitas'!$P$9,E555='PC Receitas'!$P$10,E555='PC Receitas'!$P$11,E555='PC Receitas'!$P$12,E555='PC Receitas'!$P$13,E555='PC Receitas'!$P$14)),-K555,0))</f>
        <v>-49210.899999999972</v>
      </c>
      <c r="O555" s="225"/>
      <c r="P555" s="225"/>
      <c r="Q555" s="225"/>
      <c r="R555" s="225"/>
      <c r="S555" s="235" t="e">
        <f t="shared" si="32"/>
        <v>#N/A</v>
      </c>
      <c r="T555" s="229" t="e">
        <f t="shared" si="33"/>
        <v>#N/A</v>
      </c>
      <c r="U555" s="229" t="e">
        <f t="shared" si="34"/>
        <v>#N/A</v>
      </c>
      <c r="V555" s="229" t="e">
        <f t="shared" si="35"/>
        <v>#N/A</v>
      </c>
      <c r="W555" s="113" t="e">
        <f>VLOOKUP(E555,'PC Receitas'!$P$4:$Q$14,2,FALSE)</f>
        <v>#N/A</v>
      </c>
      <c r="X555" s="230"/>
      <c r="Y555" s="225"/>
    </row>
    <row r="556" spans="1:25" ht="19.5" customHeight="1" thickTop="1" thickBot="1" x14ac:dyDescent="0.3">
      <c r="A556" s="247"/>
      <c r="B556" s="225"/>
      <c r="C556" s="43"/>
      <c r="D556" s="43"/>
      <c r="E556" s="43"/>
      <c r="F556" s="143"/>
      <c r="G556" s="43"/>
      <c r="H556" s="43"/>
      <c r="I556" s="43"/>
      <c r="J556" s="212"/>
      <c r="K556" s="212"/>
      <c r="L556" s="44"/>
      <c r="M556" s="44"/>
      <c r="N556" s="233">
        <f>N555+IF(AND(L556="Pago",OR(E556='PC Receitas'!$P$4,E556='PC Receitas'!$P$5,E556='PC Receitas'!$P$6)),K556,IF(AND(L556="Pago",OR(E556='PC Receitas'!$P$7,E556='PC Receitas'!$P$8,E556='PC Receitas'!$P$9,E556='PC Receitas'!$P$10,E556='PC Receitas'!$P$11,E556='PC Receitas'!$P$12,E556='PC Receitas'!$P$13,E556='PC Receitas'!$P$14)),-K556,0))</f>
        <v>-49210.899999999972</v>
      </c>
      <c r="O556" s="225"/>
      <c r="P556" s="225"/>
      <c r="Q556" s="225"/>
      <c r="R556" s="225"/>
      <c r="S556" s="235" t="e">
        <f t="shared" si="32"/>
        <v>#N/A</v>
      </c>
      <c r="T556" s="229" t="e">
        <f t="shared" si="33"/>
        <v>#N/A</v>
      </c>
      <c r="U556" s="229" t="e">
        <f t="shared" si="34"/>
        <v>#N/A</v>
      </c>
      <c r="V556" s="229" t="e">
        <f t="shared" si="35"/>
        <v>#N/A</v>
      </c>
      <c r="W556" s="113" t="e">
        <f>VLOOKUP(E556,'PC Receitas'!$P$4:$Q$14,2,FALSE)</f>
        <v>#N/A</v>
      </c>
      <c r="X556" s="230"/>
      <c r="Y556" s="225"/>
    </row>
    <row r="557" spans="1:25" ht="19.5" customHeight="1" thickTop="1" thickBot="1" x14ac:dyDescent="0.3">
      <c r="A557" s="247"/>
      <c r="B557" s="225"/>
      <c r="C557" s="43"/>
      <c r="D557" s="43"/>
      <c r="E557" s="43"/>
      <c r="F557" s="143"/>
      <c r="G557" s="43"/>
      <c r="H557" s="43"/>
      <c r="I557" s="43"/>
      <c r="J557" s="212"/>
      <c r="K557" s="212"/>
      <c r="L557" s="44"/>
      <c r="M557" s="44"/>
      <c r="N557" s="233">
        <f>N556+IF(AND(L557="Pago",OR(E557='PC Receitas'!$P$4,E557='PC Receitas'!$P$5,E557='PC Receitas'!$P$6)),K557,IF(AND(L557="Pago",OR(E557='PC Receitas'!$P$7,E557='PC Receitas'!$P$8,E557='PC Receitas'!$P$9,E557='PC Receitas'!$P$10,E557='PC Receitas'!$P$11,E557='PC Receitas'!$P$12,E557='PC Receitas'!$P$13,E557='PC Receitas'!$P$14)),-K557,0))</f>
        <v>-49210.899999999972</v>
      </c>
      <c r="O557" s="225"/>
      <c r="P557" s="225"/>
      <c r="Q557" s="225"/>
      <c r="R557" s="225"/>
      <c r="S557" s="235" t="e">
        <f t="shared" si="32"/>
        <v>#N/A</v>
      </c>
      <c r="T557" s="229" t="e">
        <f t="shared" si="33"/>
        <v>#N/A</v>
      </c>
      <c r="U557" s="229" t="e">
        <f t="shared" si="34"/>
        <v>#N/A</v>
      </c>
      <c r="V557" s="229" t="e">
        <f t="shared" si="35"/>
        <v>#N/A</v>
      </c>
      <c r="W557" s="113" t="e">
        <f>VLOOKUP(E557,'PC Receitas'!$P$4:$Q$14,2,FALSE)</f>
        <v>#N/A</v>
      </c>
      <c r="X557" s="230"/>
      <c r="Y557" s="225"/>
    </row>
    <row r="558" spans="1:25" ht="19.5" customHeight="1" thickTop="1" thickBot="1" x14ac:dyDescent="0.3">
      <c r="A558" s="247"/>
      <c r="B558" s="225"/>
      <c r="C558" s="43"/>
      <c r="D558" s="43"/>
      <c r="E558" s="43"/>
      <c r="F558" s="143"/>
      <c r="G558" s="43"/>
      <c r="H558" s="43"/>
      <c r="I558" s="43"/>
      <c r="J558" s="212"/>
      <c r="K558" s="212"/>
      <c r="L558" s="44"/>
      <c r="M558" s="44"/>
      <c r="N558" s="233">
        <f>N557+IF(AND(L558="Pago",OR(E558='PC Receitas'!$P$4,E558='PC Receitas'!$P$5,E558='PC Receitas'!$P$6)),K558,IF(AND(L558="Pago",OR(E558='PC Receitas'!$P$7,E558='PC Receitas'!$P$8,E558='PC Receitas'!$P$9,E558='PC Receitas'!$P$10,E558='PC Receitas'!$P$11,E558='PC Receitas'!$P$12,E558='PC Receitas'!$P$13,E558='PC Receitas'!$P$14)),-K558,0))</f>
        <v>-49210.899999999972</v>
      </c>
      <c r="O558" s="225"/>
      <c r="P558" s="225"/>
      <c r="Q558" s="225"/>
      <c r="R558" s="225"/>
      <c r="S558" s="235" t="e">
        <f t="shared" si="32"/>
        <v>#N/A</v>
      </c>
      <c r="T558" s="229" t="e">
        <f t="shared" si="33"/>
        <v>#N/A</v>
      </c>
      <c r="U558" s="229" t="e">
        <f t="shared" si="34"/>
        <v>#N/A</v>
      </c>
      <c r="V558" s="229" t="e">
        <f t="shared" si="35"/>
        <v>#N/A</v>
      </c>
      <c r="W558" s="113" t="e">
        <f>VLOOKUP(E558,'PC Receitas'!$P$4:$Q$14,2,FALSE)</f>
        <v>#N/A</v>
      </c>
      <c r="X558" s="230"/>
      <c r="Y558" s="225"/>
    </row>
    <row r="559" spans="1:25" ht="19.5" customHeight="1" thickTop="1" thickBot="1" x14ac:dyDescent="0.3">
      <c r="A559" s="247"/>
      <c r="B559" s="225"/>
      <c r="C559" s="43"/>
      <c r="D559" s="43"/>
      <c r="E559" s="43"/>
      <c r="F559" s="143"/>
      <c r="G559" s="43"/>
      <c r="H559" s="43"/>
      <c r="I559" s="43"/>
      <c r="J559" s="212"/>
      <c r="K559" s="212"/>
      <c r="L559" s="44"/>
      <c r="M559" s="44"/>
      <c r="N559" s="233">
        <f>N558+IF(AND(L559="Pago",OR(E559='PC Receitas'!$P$4,E559='PC Receitas'!$P$5,E559='PC Receitas'!$P$6)),K559,IF(AND(L559="Pago",OR(E559='PC Receitas'!$P$7,E559='PC Receitas'!$P$8,E559='PC Receitas'!$P$9,E559='PC Receitas'!$P$10,E559='PC Receitas'!$P$11,E559='PC Receitas'!$P$12,E559='PC Receitas'!$P$13,E559='PC Receitas'!$P$14)),-K559,0))</f>
        <v>-49210.899999999972</v>
      </c>
      <c r="O559" s="225"/>
      <c r="P559" s="225"/>
      <c r="Q559" s="225"/>
      <c r="R559" s="225"/>
      <c r="S559" s="235" t="e">
        <f t="shared" si="32"/>
        <v>#N/A</v>
      </c>
      <c r="T559" s="229" t="e">
        <f t="shared" si="33"/>
        <v>#N/A</v>
      </c>
      <c r="U559" s="229" t="e">
        <f t="shared" si="34"/>
        <v>#N/A</v>
      </c>
      <c r="V559" s="229" t="e">
        <f t="shared" si="35"/>
        <v>#N/A</v>
      </c>
      <c r="W559" s="113" t="e">
        <f>VLOOKUP(E559,'PC Receitas'!$P$4:$Q$14,2,FALSE)</f>
        <v>#N/A</v>
      </c>
      <c r="X559" s="230"/>
      <c r="Y559" s="225"/>
    </row>
    <row r="560" spans="1:25" ht="19.5" customHeight="1" thickTop="1" thickBot="1" x14ac:dyDescent="0.3">
      <c r="A560" s="247"/>
      <c r="B560" s="225"/>
      <c r="C560" s="43"/>
      <c r="D560" s="43"/>
      <c r="E560" s="43"/>
      <c r="F560" s="143"/>
      <c r="G560" s="43"/>
      <c r="H560" s="43"/>
      <c r="I560" s="43"/>
      <c r="J560" s="212"/>
      <c r="K560" s="212"/>
      <c r="L560" s="44"/>
      <c r="M560" s="44"/>
      <c r="N560" s="233">
        <f>N559+IF(AND(L560="Pago",OR(E560='PC Receitas'!$P$4,E560='PC Receitas'!$P$5,E560='PC Receitas'!$P$6)),K560,IF(AND(L560="Pago",OR(E560='PC Receitas'!$P$7,E560='PC Receitas'!$P$8,E560='PC Receitas'!$P$9,E560='PC Receitas'!$P$10,E560='PC Receitas'!$P$11,E560='PC Receitas'!$P$12,E560='PC Receitas'!$P$13,E560='PC Receitas'!$P$14)),-K560,0))</f>
        <v>-49210.899999999972</v>
      </c>
      <c r="O560" s="225"/>
      <c r="P560" s="225"/>
      <c r="Q560" s="225"/>
      <c r="R560" s="225"/>
      <c r="S560" s="235" t="e">
        <f t="shared" si="32"/>
        <v>#N/A</v>
      </c>
      <c r="T560" s="229" t="e">
        <f t="shared" si="33"/>
        <v>#N/A</v>
      </c>
      <c r="U560" s="229" t="e">
        <f t="shared" si="34"/>
        <v>#N/A</v>
      </c>
      <c r="V560" s="229" t="e">
        <f t="shared" si="35"/>
        <v>#N/A</v>
      </c>
      <c r="W560" s="113" t="e">
        <f>VLOOKUP(E560,'PC Receitas'!$P$4:$Q$14,2,FALSE)</f>
        <v>#N/A</v>
      </c>
      <c r="X560" s="230"/>
      <c r="Y560" s="225"/>
    </row>
    <row r="561" spans="1:25" ht="19.5" customHeight="1" thickTop="1" thickBot="1" x14ac:dyDescent="0.3">
      <c r="A561" s="247"/>
      <c r="B561" s="225"/>
      <c r="C561" s="43"/>
      <c r="D561" s="43"/>
      <c r="E561" s="43"/>
      <c r="F561" s="143"/>
      <c r="G561" s="43"/>
      <c r="H561" s="43"/>
      <c r="I561" s="43"/>
      <c r="J561" s="212"/>
      <c r="K561" s="212"/>
      <c r="L561" s="44"/>
      <c r="M561" s="44"/>
      <c r="N561" s="233">
        <f>N560+IF(AND(L561="Pago",OR(E561='PC Receitas'!$P$4,E561='PC Receitas'!$P$5,E561='PC Receitas'!$P$6)),K561,IF(AND(L561="Pago",OR(E561='PC Receitas'!$P$7,E561='PC Receitas'!$P$8,E561='PC Receitas'!$P$9,E561='PC Receitas'!$P$10,E561='PC Receitas'!$P$11,E561='PC Receitas'!$P$12,E561='PC Receitas'!$P$13,E561='PC Receitas'!$P$14)),-K561,0))</f>
        <v>-49210.899999999972</v>
      </c>
      <c r="O561" s="225"/>
      <c r="P561" s="225"/>
      <c r="Q561" s="225"/>
      <c r="R561" s="225"/>
      <c r="S561" s="235" t="e">
        <f t="shared" si="32"/>
        <v>#N/A</v>
      </c>
      <c r="T561" s="229" t="e">
        <f t="shared" si="33"/>
        <v>#N/A</v>
      </c>
      <c r="U561" s="229" t="e">
        <f t="shared" si="34"/>
        <v>#N/A</v>
      </c>
      <c r="V561" s="229" t="e">
        <f t="shared" si="35"/>
        <v>#N/A</v>
      </c>
      <c r="W561" s="113" t="e">
        <f>VLOOKUP(E561,'PC Receitas'!$P$4:$Q$14,2,FALSE)</f>
        <v>#N/A</v>
      </c>
      <c r="X561" s="230"/>
      <c r="Y561" s="225"/>
    </row>
    <row r="562" spans="1:25" ht="19.5" customHeight="1" thickTop="1" thickBot="1" x14ac:dyDescent="0.3">
      <c r="A562" s="247"/>
      <c r="B562" s="225"/>
      <c r="C562" s="43"/>
      <c r="D562" s="43"/>
      <c r="E562" s="43"/>
      <c r="F562" s="143"/>
      <c r="G562" s="43"/>
      <c r="H562" s="43"/>
      <c r="I562" s="43"/>
      <c r="J562" s="212"/>
      <c r="K562" s="212"/>
      <c r="L562" s="44"/>
      <c r="M562" s="44"/>
      <c r="N562" s="233">
        <f>N561+IF(AND(L562="Pago",OR(E562='PC Receitas'!$P$4,E562='PC Receitas'!$P$5,E562='PC Receitas'!$P$6)),K562,IF(AND(L562="Pago",OR(E562='PC Receitas'!$P$7,E562='PC Receitas'!$P$8,E562='PC Receitas'!$P$9,E562='PC Receitas'!$P$10,E562='PC Receitas'!$P$11,E562='PC Receitas'!$P$12,E562='PC Receitas'!$P$13,E562='PC Receitas'!$P$14)),-K562,0))</f>
        <v>-49210.899999999972</v>
      </c>
      <c r="O562" s="225"/>
      <c r="P562" s="225"/>
      <c r="Q562" s="225"/>
      <c r="R562" s="225"/>
      <c r="S562" s="235" t="e">
        <f t="shared" si="32"/>
        <v>#N/A</v>
      </c>
      <c r="T562" s="229" t="e">
        <f t="shared" si="33"/>
        <v>#N/A</v>
      </c>
      <c r="U562" s="229" t="e">
        <f t="shared" si="34"/>
        <v>#N/A</v>
      </c>
      <c r="V562" s="229" t="e">
        <f t="shared" si="35"/>
        <v>#N/A</v>
      </c>
      <c r="W562" s="113" t="e">
        <f>VLOOKUP(E562,'PC Receitas'!$P$4:$Q$14,2,FALSE)</f>
        <v>#N/A</v>
      </c>
      <c r="X562" s="230"/>
      <c r="Y562" s="225"/>
    </row>
    <row r="563" spans="1:25" ht="19.5" customHeight="1" thickTop="1" thickBot="1" x14ac:dyDescent="0.3">
      <c r="A563" s="247"/>
      <c r="B563" s="225"/>
      <c r="C563" s="43"/>
      <c r="D563" s="43"/>
      <c r="E563" s="43"/>
      <c r="F563" s="143"/>
      <c r="G563" s="43"/>
      <c r="H563" s="43"/>
      <c r="I563" s="43"/>
      <c r="J563" s="212"/>
      <c r="K563" s="212"/>
      <c r="L563" s="44"/>
      <c r="M563" s="44"/>
      <c r="N563" s="233">
        <f>N562+IF(AND(L563="Pago",OR(E563='PC Receitas'!$P$4,E563='PC Receitas'!$P$5,E563='PC Receitas'!$P$6)),K563,IF(AND(L563="Pago",OR(E563='PC Receitas'!$P$7,E563='PC Receitas'!$P$8,E563='PC Receitas'!$P$9,E563='PC Receitas'!$P$10,E563='PC Receitas'!$P$11,E563='PC Receitas'!$P$12,E563='PC Receitas'!$P$13,E563='PC Receitas'!$P$14)),-K563,0))</f>
        <v>-49210.899999999972</v>
      </c>
      <c r="O563" s="225"/>
      <c r="P563" s="225"/>
      <c r="Q563" s="225"/>
      <c r="R563" s="225"/>
      <c r="S563" s="235" t="e">
        <f t="shared" si="32"/>
        <v>#N/A</v>
      </c>
      <c r="T563" s="229" t="e">
        <f t="shared" si="33"/>
        <v>#N/A</v>
      </c>
      <c r="U563" s="229" t="e">
        <f t="shared" si="34"/>
        <v>#N/A</v>
      </c>
      <c r="V563" s="229" t="e">
        <f t="shared" si="35"/>
        <v>#N/A</v>
      </c>
      <c r="W563" s="113" t="e">
        <f>VLOOKUP(E563,'PC Receitas'!$P$4:$Q$14,2,FALSE)</f>
        <v>#N/A</v>
      </c>
      <c r="X563" s="230"/>
      <c r="Y563" s="225"/>
    </row>
    <row r="564" spans="1:25" ht="19.5" customHeight="1" thickTop="1" thickBot="1" x14ac:dyDescent="0.3">
      <c r="A564" s="247"/>
      <c r="B564" s="225"/>
      <c r="C564" s="43"/>
      <c r="D564" s="43"/>
      <c r="E564" s="43"/>
      <c r="F564" s="143"/>
      <c r="G564" s="43"/>
      <c r="H564" s="43"/>
      <c r="I564" s="43"/>
      <c r="J564" s="212"/>
      <c r="K564" s="212"/>
      <c r="L564" s="44"/>
      <c r="M564" s="44"/>
      <c r="N564" s="233">
        <f>N563+IF(AND(L564="Pago",OR(E564='PC Receitas'!$P$4,E564='PC Receitas'!$P$5,E564='PC Receitas'!$P$6)),K564,IF(AND(L564="Pago",OR(E564='PC Receitas'!$P$7,E564='PC Receitas'!$P$8,E564='PC Receitas'!$P$9,E564='PC Receitas'!$P$10,E564='PC Receitas'!$P$11,E564='PC Receitas'!$P$12,E564='PC Receitas'!$P$13,E564='PC Receitas'!$P$14)),-K564,0))</f>
        <v>-49210.899999999972</v>
      </c>
      <c r="O564" s="225"/>
      <c r="P564" s="225"/>
      <c r="Q564" s="225"/>
      <c r="R564" s="225"/>
      <c r="S564" s="235" t="e">
        <f t="shared" si="32"/>
        <v>#N/A</v>
      </c>
      <c r="T564" s="229" t="e">
        <f t="shared" si="33"/>
        <v>#N/A</v>
      </c>
      <c r="U564" s="229" t="e">
        <f t="shared" si="34"/>
        <v>#N/A</v>
      </c>
      <c r="V564" s="229" t="e">
        <f t="shared" si="35"/>
        <v>#N/A</v>
      </c>
      <c r="W564" s="113" t="e">
        <f>VLOOKUP(E564,'PC Receitas'!$P$4:$Q$14,2,FALSE)</f>
        <v>#N/A</v>
      </c>
      <c r="X564" s="230"/>
      <c r="Y564" s="225"/>
    </row>
    <row r="565" spans="1:25" ht="19.5" customHeight="1" thickTop="1" thickBot="1" x14ac:dyDescent="0.3">
      <c r="A565" s="247"/>
      <c r="B565" s="225"/>
      <c r="C565" s="43"/>
      <c r="D565" s="43"/>
      <c r="E565" s="43"/>
      <c r="F565" s="143"/>
      <c r="G565" s="43"/>
      <c r="H565" s="43"/>
      <c r="I565" s="43"/>
      <c r="J565" s="212"/>
      <c r="K565" s="212"/>
      <c r="L565" s="44"/>
      <c r="M565" s="44"/>
      <c r="N565" s="233">
        <f>N564+IF(AND(L565="Pago",OR(E565='PC Receitas'!$P$4,E565='PC Receitas'!$P$5,E565='PC Receitas'!$P$6)),K565,IF(AND(L565="Pago",OR(E565='PC Receitas'!$P$7,E565='PC Receitas'!$P$8,E565='PC Receitas'!$P$9,E565='PC Receitas'!$P$10,E565='PC Receitas'!$P$11,E565='PC Receitas'!$P$12,E565='PC Receitas'!$P$13,E565='PC Receitas'!$P$14)),-K565,0))</f>
        <v>-49210.899999999972</v>
      </c>
      <c r="O565" s="225"/>
      <c r="P565" s="225"/>
      <c r="Q565" s="225"/>
      <c r="R565" s="225"/>
      <c r="S565" s="235" t="e">
        <f t="shared" si="32"/>
        <v>#N/A</v>
      </c>
      <c r="T565" s="229" t="e">
        <f t="shared" si="33"/>
        <v>#N/A</v>
      </c>
      <c r="U565" s="229" t="e">
        <f t="shared" si="34"/>
        <v>#N/A</v>
      </c>
      <c r="V565" s="229" t="e">
        <f t="shared" si="35"/>
        <v>#N/A</v>
      </c>
      <c r="W565" s="113" t="e">
        <f>VLOOKUP(E565,'PC Receitas'!$P$4:$Q$14,2,FALSE)</f>
        <v>#N/A</v>
      </c>
      <c r="X565" s="230"/>
      <c r="Y565" s="225"/>
    </row>
    <row r="566" spans="1:25" ht="19.5" customHeight="1" thickTop="1" thickBot="1" x14ac:dyDescent="0.3">
      <c r="A566" s="247"/>
      <c r="B566" s="225"/>
      <c r="C566" s="43"/>
      <c r="D566" s="43"/>
      <c r="E566" s="43"/>
      <c r="F566" s="143"/>
      <c r="G566" s="43"/>
      <c r="H566" s="43"/>
      <c r="I566" s="43"/>
      <c r="J566" s="212"/>
      <c r="K566" s="212"/>
      <c r="L566" s="44"/>
      <c r="M566" s="44"/>
      <c r="N566" s="233">
        <f>N565+IF(AND(L566="Pago",OR(E566='PC Receitas'!$P$4,E566='PC Receitas'!$P$5,E566='PC Receitas'!$P$6)),K566,IF(AND(L566="Pago",OR(E566='PC Receitas'!$P$7,E566='PC Receitas'!$P$8,E566='PC Receitas'!$P$9,E566='PC Receitas'!$P$10,E566='PC Receitas'!$P$11,E566='PC Receitas'!$P$12,E566='PC Receitas'!$P$13,E566='PC Receitas'!$P$14)),-K566,0))</f>
        <v>-49210.899999999972</v>
      </c>
      <c r="O566" s="225"/>
      <c r="P566" s="225"/>
      <c r="Q566" s="225"/>
      <c r="R566" s="225"/>
      <c r="S566" s="235" t="e">
        <f t="shared" si="32"/>
        <v>#N/A</v>
      </c>
      <c r="T566" s="229" t="e">
        <f t="shared" si="33"/>
        <v>#N/A</v>
      </c>
      <c r="U566" s="229" t="e">
        <f t="shared" si="34"/>
        <v>#N/A</v>
      </c>
      <c r="V566" s="229" t="e">
        <f t="shared" si="35"/>
        <v>#N/A</v>
      </c>
      <c r="W566" s="113" t="e">
        <f>VLOOKUP(E566,'PC Receitas'!$P$4:$Q$14,2,FALSE)</f>
        <v>#N/A</v>
      </c>
      <c r="X566" s="230"/>
      <c r="Y566" s="225"/>
    </row>
    <row r="567" spans="1:25" ht="19.5" customHeight="1" thickTop="1" thickBot="1" x14ac:dyDescent="0.3">
      <c r="A567" s="247"/>
      <c r="B567" s="225"/>
      <c r="C567" s="43"/>
      <c r="D567" s="43"/>
      <c r="E567" s="43"/>
      <c r="F567" s="143"/>
      <c r="G567" s="43"/>
      <c r="H567" s="43"/>
      <c r="I567" s="43"/>
      <c r="J567" s="212"/>
      <c r="K567" s="212"/>
      <c r="L567" s="44"/>
      <c r="M567" s="44"/>
      <c r="N567" s="233">
        <f>N566+IF(AND(L567="Pago",OR(E567='PC Receitas'!$P$4,E567='PC Receitas'!$P$5,E567='PC Receitas'!$P$6)),K567,IF(AND(L567="Pago",OR(E567='PC Receitas'!$P$7,E567='PC Receitas'!$P$8,E567='PC Receitas'!$P$9,E567='PC Receitas'!$P$10,E567='PC Receitas'!$P$11,E567='PC Receitas'!$P$12,E567='PC Receitas'!$P$13,E567='PC Receitas'!$P$14)),-K567,0))</f>
        <v>-49210.899999999972</v>
      </c>
      <c r="O567" s="225"/>
      <c r="P567" s="225"/>
      <c r="Q567" s="225"/>
      <c r="R567" s="225"/>
      <c r="S567" s="235" t="e">
        <f t="shared" si="32"/>
        <v>#N/A</v>
      </c>
      <c r="T567" s="229" t="e">
        <f t="shared" si="33"/>
        <v>#N/A</v>
      </c>
      <c r="U567" s="229" t="e">
        <f t="shared" si="34"/>
        <v>#N/A</v>
      </c>
      <c r="V567" s="229" t="e">
        <f t="shared" si="35"/>
        <v>#N/A</v>
      </c>
      <c r="W567" s="113" t="e">
        <f>VLOOKUP(E567,'PC Receitas'!$P$4:$Q$14,2,FALSE)</f>
        <v>#N/A</v>
      </c>
      <c r="X567" s="230"/>
      <c r="Y567" s="225"/>
    </row>
    <row r="568" spans="1:25" ht="19.5" customHeight="1" thickTop="1" thickBot="1" x14ac:dyDescent="0.3">
      <c r="A568" s="247"/>
      <c r="B568" s="225"/>
      <c r="C568" s="43"/>
      <c r="D568" s="43"/>
      <c r="E568" s="43"/>
      <c r="F568" s="143"/>
      <c r="G568" s="43"/>
      <c r="H568" s="43"/>
      <c r="I568" s="43"/>
      <c r="J568" s="212"/>
      <c r="K568" s="212"/>
      <c r="L568" s="44"/>
      <c r="M568" s="44"/>
      <c r="N568" s="233">
        <f>N567+IF(AND(L568="Pago",OR(E568='PC Receitas'!$P$4,E568='PC Receitas'!$P$5,E568='PC Receitas'!$P$6)),K568,IF(AND(L568="Pago",OR(E568='PC Receitas'!$P$7,E568='PC Receitas'!$P$8,E568='PC Receitas'!$P$9,E568='PC Receitas'!$P$10,E568='PC Receitas'!$P$11,E568='PC Receitas'!$P$12,E568='PC Receitas'!$P$13,E568='PC Receitas'!$P$14)),-K568,0))</f>
        <v>-49210.899999999972</v>
      </c>
      <c r="O568" s="225"/>
      <c r="P568" s="225"/>
      <c r="Q568" s="225"/>
      <c r="R568" s="225"/>
      <c r="S568" s="235" t="e">
        <f t="shared" si="32"/>
        <v>#N/A</v>
      </c>
      <c r="T568" s="229" t="e">
        <f t="shared" si="33"/>
        <v>#N/A</v>
      </c>
      <c r="U568" s="229" t="e">
        <f t="shared" si="34"/>
        <v>#N/A</v>
      </c>
      <c r="V568" s="229" t="e">
        <f t="shared" si="35"/>
        <v>#N/A</v>
      </c>
      <c r="W568" s="113" t="e">
        <f>VLOOKUP(E568,'PC Receitas'!$P$4:$Q$14,2,FALSE)</f>
        <v>#N/A</v>
      </c>
      <c r="X568" s="230"/>
      <c r="Y568" s="225"/>
    </row>
    <row r="569" spans="1:25" ht="19.5" customHeight="1" thickTop="1" thickBot="1" x14ac:dyDescent="0.3">
      <c r="A569" s="247"/>
      <c r="B569" s="225"/>
      <c r="C569" s="43"/>
      <c r="D569" s="43"/>
      <c r="E569" s="43"/>
      <c r="F569" s="143"/>
      <c r="G569" s="43"/>
      <c r="H569" s="43"/>
      <c r="I569" s="43"/>
      <c r="J569" s="212"/>
      <c r="K569" s="212"/>
      <c r="L569" s="44"/>
      <c r="M569" s="44"/>
      <c r="N569" s="233">
        <f>N568+IF(AND(L569="Pago",OR(E569='PC Receitas'!$P$4,E569='PC Receitas'!$P$5,E569='PC Receitas'!$P$6)),K569,IF(AND(L569="Pago",OR(E569='PC Receitas'!$P$7,E569='PC Receitas'!$P$8,E569='PC Receitas'!$P$9,E569='PC Receitas'!$P$10,E569='PC Receitas'!$P$11,E569='PC Receitas'!$P$12,E569='PC Receitas'!$P$13,E569='PC Receitas'!$P$14)),-K569,0))</f>
        <v>-49210.899999999972</v>
      </c>
      <c r="O569" s="225"/>
      <c r="P569" s="225"/>
      <c r="Q569" s="225"/>
      <c r="R569" s="225"/>
      <c r="S569" s="235" t="e">
        <f t="shared" si="32"/>
        <v>#N/A</v>
      </c>
      <c r="T569" s="229" t="e">
        <f t="shared" si="33"/>
        <v>#N/A</v>
      </c>
      <c r="U569" s="229" t="e">
        <f t="shared" si="34"/>
        <v>#N/A</v>
      </c>
      <c r="V569" s="229" t="e">
        <f t="shared" si="35"/>
        <v>#N/A</v>
      </c>
      <c r="W569" s="113" t="e">
        <f>VLOOKUP(E569,'PC Receitas'!$P$4:$Q$14,2,FALSE)</f>
        <v>#N/A</v>
      </c>
      <c r="X569" s="230"/>
      <c r="Y569" s="225"/>
    </row>
    <row r="570" spans="1:25" ht="19.5" customHeight="1" thickTop="1" thickBot="1" x14ac:dyDescent="0.3">
      <c r="A570" s="247"/>
      <c r="B570" s="225"/>
      <c r="C570" s="43"/>
      <c r="D570" s="43"/>
      <c r="E570" s="43"/>
      <c r="F570" s="143"/>
      <c r="G570" s="43"/>
      <c r="H570" s="43"/>
      <c r="I570" s="43"/>
      <c r="J570" s="212"/>
      <c r="K570" s="212"/>
      <c r="L570" s="44"/>
      <c r="M570" s="44"/>
      <c r="N570" s="233">
        <f>N569+IF(AND(L570="Pago",OR(E570='PC Receitas'!$P$4,E570='PC Receitas'!$P$5,E570='PC Receitas'!$P$6)),K570,IF(AND(L570="Pago",OR(E570='PC Receitas'!$P$7,E570='PC Receitas'!$P$8,E570='PC Receitas'!$P$9,E570='PC Receitas'!$P$10,E570='PC Receitas'!$P$11,E570='PC Receitas'!$P$12,E570='PC Receitas'!$P$13,E570='PC Receitas'!$P$14)),-K570,0))</f>
        <v>-49210.899999999972</v>
      </c>
      <c r="O570" s="225"/>
      <c r="P570" s="225"/>
      <c r="Q570" s="225"/>
      <c r="R570" s="225"/>
      <c r="S570" s="235" t="e">
        <f t="shared" si="32"/>
        <v>#N/A</v>
      </c>
      <c r="T570" s="229" t="e">
        <f t="shared" si="33"/>
        <v>#N/A</v>
      </c>
      <c r="U570" s="229" t="e">
        <f t="shared" si="34"/>
        <v>#N/A</v>
      </c>
      <c r="V570" s="229" t="e">
        <f t="shared" si="35"/>
        <v>#N/A</v>
      </c>
      <c r="W570" s="113" t="e">
        <f>VLOOKUP(E570,'PC Receitas'!$P$4:$Q$14,2,FALSE)</f>
        <v>#N/A</v>
      </c>
      <c r="X570" s="230"/>
      <c r="Y570" s="225"/>
    </row>
    <row r="571" spans="1:25" ht="19.5" customHeight="1" thickTop="1" thickBot="1" x14ac:dyDescent="0.3">
      <c r="A571" s="247"/>
      <c r="B571" s="225"/>
      <c r="C571" s="43"/>
      <c r="D571" s="43"/>
      <c r="E571" s="43"/>
      <c r="F571" s="143"/>
      <c r="G571" s="43"/>
      <c r="H571" s="43"/>
      <c r="I571" s="43"/>
      <c r="J571" s="212"/>
      <c r="K571" s="212"/>
      <c r="L571" s="44"/>
      <c r="M571" s="44"/>
      <c r="N571" s="233">
        <f>N570+IF(AND(L571="Pago",OR(E571='PC Receitas'!$P$4,E571='PC Receitas'!$P$5,E571='PC Receitas'!$P$6)),K571,IF(AND(L571="Pago",OR(E571='PC Receitas'!$P$7,E571='PC Receitas'!$P$8,E571='PC Receitas'!$P$9,E571='PC Receitas'!$P$10,E571='PC Receitas'!$P$11,E571='PC Receitas'!$P$12,E571='PC Receitas'!$P$13,E571='PC Receitas'!$P$14)),-K571,0))</f>
        <v>-49210.899999999972</v>
      </c>
      <c r="O571" s="225"/>
      <c r="P571" s="225"/>
      <c r="Q571" s="225"/>
      <c r="R571" s="225"/>
      <c r="S571" s="235" t="e">
        <f t="shared" si="32"/>
        <v>#N/A</v>
      </c>
      <c r="T571" s="229" t="e">
        <f t="shared" si="33"/>
        <v>#N/A</v>
      </c>
      <c r="U571" s="229" t="e">
        <f t="shared" si="34"/>
        <v>#N/A</v>
      </c>
      <c r="V571" s="229" t="e">
        <f t="shared" si="35"/>
        <v>#N/A</v>
      </c>
      <c r="W571" s="113" t="e">
        <f>VLOOKUP(E571,'PC Receitas'!$P$4:$Q$14,2,FALSE)</f>
        <v>#N/A</v>
      </c>
      <c r="X571" s="230"/>
      <c r="Y571" s="225"/>
    </row>
    <row r="572" spans="1:25" ht="19.5" customHeight="1" thickTop="1" thickBot="1" x14ac:dyDescent="0.3">
      <c r="A572" s="247"/>
      <c r="B572" s="225"/>
      <c r="C572" s="43"/>
      <c r="D572" s="43"/>
      <c r="E572" s="43"/>
      <c r="F572" s="143"/>
      <c r="G572" s="43"/>
      <c r="H572" s="43"/>
      <c r="I572" s="43"/>
      <c r="J572" s="212"/>
      <c r="K572" s="212"/>
      <c r="L572" s="44"/>
      <c r="M572" s="44"/>
      <c r="N572" s="233">
        <f>N571+IF(AND(L572="Pago",OR(E572='PC Receitas'!$P$4,E572='PC Receitas'!$P$5,E572='PC Receitas'!$P$6)),K572,IF(AND(L572="Pago",OR(E572='PC Receitas'!$P$7,E572='PC Receitas'!$P$8,E572='PC Receitas'!$P$9,E572='PC Receitas'!$P$10,E572='PC Receitas'!$P$11,E572='PC Receitas'!$P$12,E572='PC Receitas'!$P$13,E572='PC Receitas'!$P$14)),-K572,0))</f>
        <v>-49210.899999999972</v>
      </c>
      <c r="O572" s="225"/>
      <c r="P572" s="225"/>
      <c r="Q572" s="225"/>
      <c r="R572" s="225"/>
      <c r="S572" s="235" t="e">
        <f t="shared" si="32"/>
        <v>#N/A</v>
      </c>
      <c r="T572" s="229" t="e">
        <f t="shared" si="33"/>
        <v>#N/A</v>
      </c>
      <c r="U572" s="229" t="e">
        <f t="shared" si="34"/>
        <v>#N/A</v>
      </c>
      <c r="V572" s="229" t="e">
        <f t="shared" si="35"/>
        <v>#N/A</v>
      </c>
      <c r="W572" s="113" t="e">
        <f>VLOOKUP(E572,'PC Receitas'!$P$4:$Q$14,2,FALSE)</f>
        <v>#N/A</v>
      </c>
      <c r="X572" s="230"/>
      <c r="Y572" s="225"/>
    </row>
    <row r="573" spans="1:25" ht="19.5" customHeight="1" thickTop="1" thickBot="1" x14ac:dyDescent="0.3">
      <c r="A573" s="247"/>
      <c r="B573" s="225"/>
      <c r="C573" s="43"/>
      <c r="D573" s="43"/>
      <c r="E573" s="43"/>
      <c r="F573" s="143"/>
      <c r="G573" s="43"/>
      <c r="H573" s="43"/>
      <c r="I573" s="43"/>
      <c r="J573" s="212"/>
      <c r="K573" s="212"/>
      <c r="L573" s="44"/>
      <c r="M573" s="44"/>
      <c r="N573" s="233">
        <f>N572+IF(AND(L573="Pago",OR(E573='PC Receitas'!$P$4,E573='PC Receitas'!$P$5,E573='PC Receitas'!$P$6)),K573,IF(AND(L573="Pago",OR(E573='PC Receitas'!$P$7,E573='PC Receitas'!$P$8,E573='PC Receitas'!$P$9,E573='PC Receitas'!$P$10,E573='PC Receitas'!$P$11,E573='PC Receitas'!$P$12,E573='PC Receitas'!$P$13,E573='PC Receitas'!$P$14)),-K573,0))</f>
        <v>-49210.899999999972</v>
      </c>
      <c r="O573" s="225"/>
      <c r="P573" s="225"/>
      <c r="Q573" s="225"/>
      <c r="R573" s="225"/>
      <c r="S573" s="235" t="e">
        <f t="shared" si="32"/>
        <v>#N/A</v>
      </c>
      <c r="T573" s="229" t="e">
        <f t="shared" si="33"/>
        <v>#N/A</v>
      </c>
      <c r="U573" s="229" t="e">
        <f t="shared" si="34"/>
        <v>#N/A</v>
      </c>
      <c r="V573" s="229" t="e">
        <f t="shared" si="35"/>
        <v>#N/A</v>
      </c>
      <c r="W573" s="113" t="e">
        <f>VLOOKUP(E573,'PC Receitas'!$P$4:$Q$14,2,FALSE)</f>
        <v>#N/A</v>
      </c>
      <c r="X573" s="230"/>
      <c r="Y573" s="225"/>
    </row>
    <row r="574" spans="1:25" ht="19.5" customHeight="1" thickTop="1" thickBot="1" x14ac:dyDescent="0.3">
      <c r="A574" s="247"/>
      <c r="B574" s="225"/>
      <c r="C574" s="43"/>
      <c r="D574" s="43"/>
      <c r="E574" s="43"/>
      <c r="F574" s="143"/>
      <c r="G574" s="43"/>
      <c r="H574" s="43"/>
      <c r="I574" s="43"/>
      <c r="J574" s="212"/>
      <c r="K574" s="212"/>
      <c r="L574" s="44"/>
      <c r="M574" s="44"/>
      <c r="N574" s="233">
        <f>N573+IF(AND(L574="Pago",OR(E574='PC Receitas'!$P$4,E574='PC Receitas'!$P$5,E574='PC Receitas'!$P$6)),K574,IF(AND(L574="Pago",OR(E574='PC Receitas'!$P$7,E574='PC Receitas'!$P$8,E574='PC Receitas'!$P$9,E574='PC Receitas'!$P$10,E574='PC Receitas'!$P$11,E574='PC Receitas'!$P$12,E574='PC Receitas'!$P$13,E574='PC Receitas'!$P$14)),-K574,0))</f>
        <v>-49210.899999999972</v>
      </c>
      <c r="O574" s="225"/>
      <c r="P574" s="225"/>
      <c r="Q574" s="225"/>
      <c r="R574" s="225"/>
      <c r="S574" s="235" t="e">
        <f t="shared" si="32"/>
        <v>#N/A</v>
      </c>
      <c r="T574" s="229" t="e">
        <f t="shared" si="33"/>
        <v>#N/A</v>
      </c>
      <c r="U574" s="229" t="e">
        <f t="shared" si="34"/>
        <v>#N/A</v>
      </c>
      <c r="V574" s="229" t="e">
        <f t="shared" si="35"/>
        <v>#N/A</v>
      </c>
      <c r="W574" s="113" t="e">
        <f>VLOOKUP(E574,'PC Receitas'!$P$4:$Q$14,2,FALSE)</f>
        <v>#N/A</v>
      </c>
      <c r="X574" s="230"/>
      <c r="Y574" s="225"/>
    </row>
    <row r="575" spans="1:25" ht="19.5" customHeight="1" thickTop="1" thickBot="1" x14ac:dyDescent="0.3">
      <c r="A575" s="247"/>
      <c r="B575" s="225"/>
      <c r="C575" s="43"/>
      <c r="D575" s="43"/>
      <c r="E575" s="43"/>
      <c r="F575" s="143"/>
      <c r="G575" s="43"/>
      <c r="H575" s="43"/>
      <c r="I575" s="43"/>
      <c r="J575" s="212"/>
      <c r="K575" s="212"/>
      <c r="L575" s="44"/>
      <c r="M575" s="44"/>
      <c r="N575" s="233">
        <f>N574+IF(AND(L575="Pago",OR(E575='PC Receitas'!$P$4,E575='PC Receitas'!$P$5,E575='PC Receitas'!$P$6)),K575,IF(AND(L575="Pago",OR(E575='PC Receitas'!$P$7,E575='PC Receitas'!$P$8,E575='PC Receitas'!$P$9,E575='PC Receitas'!$P$10,E575='PC Receitas'!$P$11,E575='PC Receitas'!$P$12,E575='PC Receitas'!$P$13,E575='PC Receitas'!$P$14)),-K575,0))</f>
        <v>-49210.899999999972</v>
      </c>
      <c r="O575" s="225"/>
      <c r="P575" s="225"/>
      <c r="Q575" s="225"/>
      <c r="R575" s="225"/>
      <c r="S575" s="235" t="e">
        <f t="shared" si="32"/>
        <v>#N/A</v>
      </c>
      <c r="T575" s="229" t="e">
        <f t="shared" si="33"/>
        <v>#N/A</v>
      </c>
      <c r="U575" s="229" t="e">
        <f t="shared" si="34"/>
        <v>#N/A</v>
      </c>
      <c r="V575" s="229" t="e">
        <f t="shared" si="35"/>
        <v>#N/A</v>
      </c>
      <c r="W575" s="113" t="e">
        <f>VLOOKUP(E575,'PC Receitas'!$P$4:$Q$14,2,FALSE)</f>
        <v>#N/A</v>
      </c>
      <c r="X575" s="230"/>
      <c r="Y575" s="225"/>
    </row>
    <row r="576" spans="1:25" ht="19.5" customHeight="1" thickTop="1" thickBot="1" x14ac:dyDescent="0.3">
      <c r="A576" s="247"/>
      <c r="B576" s="225"/>
      <c r="C576" s="43"/>
      <c r="D576" s="43"/>
      <c r="E576" s="43"/>
      <c r="F576" s="143"/>
      <c r="G576" s="43"/>
      <c r="H576" s="43"/>
      <c r="I576" s="43"/>
      <c r="J576" s="212"/>
      <c r="K576" s="212"/>
      <c r="L576" s="44"/>
      <c r="M576" s="44"/>
      <c r="N576" s="233">
        <f>N575+IF(AND(L576="Pago",OR(E576='PC Receitas'!$P$4,E576='PC Receitas'!$P$5,E576='PC Receitas'!$P$6)),K576,IF(AND(L576="Pago",OR(E576='PC Receitas'!$P$7,E576='PC Receitas'!$P$8,E576='PC Receitas'!$P$9,E576='PC Receitas'!$P$10,E576='PC Receitas'!$P$11,E576='PC Receitas'!$P$12,E576='PC Receitas'!$P$13,E576='PC Receitas'!$P$14)),-K576,0))</f>
        <v>-49210.899999999972</v>
      </c>
      <c r="O576" s="225"/>
      <c r="P576" s="225"/>
      <c r="Q576" s="225"/>
      <c r="R576" s="225"/>
      <c r="S576" s="235" t="e">
        <f t="shared" si="32"/>
        <v>#N/A</v>
      </c>
      <c r="T576" s="229" t="e">
        <f t="shared" si="33"/>
        <v>#N/A</v>
      </c>
      <c r="U576" s="229" t="e">
        <f t="shared" si="34"/>
        <v>#N/A</v>
      </c>
      <c r="V576" s="229" t="e">
        <f t="shared" si="35"/>
        <v>#N/A</v>
      </c>
      <c r="W576" s="113" t="e">
        <f>VLOOKUP(E576,'PC Receitas'!$P$4:$Q$14,2,FALSE)</f>
        <v>#N/A</v>
      </c>
      <c r="X576" s="230"/>
      <c r="Y576" s="225"/>
    </row>
    <row r="577" spans="1:25" ht="19.5" customHeight="1" thickTop="1" thickBot="1" x14ac:dyDescent="0.3">
      <c r="A577" s="247"/>
      <c r="B577" s="225"/>
      <c r="C577" s="43"/>
      <c r="D577" s="43"/>
      <c r="E577" s="43"/>
      <c r="F577" s="143"/>
      <c r="G577" s="43"/>
      <c r="H577" s="43"/>
      <c r="I577" s="43"/>
      <c r="J577" s="212"/>
      <c r="K577" s="212"/>
      <c r="L577" s="44"/>
      <c r="M577" s="44"/>
      <c r="N577" s="233">
        <f>N576+IF(AND(L577="Pago",OR(E577='PC Receitas'!$P$4,E577='PC Receitas'!$P$5,E577='PC Receitas'!$P$6)),K577,IF(AND(L577="Pago",OR(E577='PC Receitas'!$P$7,E577='PC Receitas'!$P$8,E577='PC Receitas'!$P$9,E577='PC Receitas'!$P$10,E577='PC Receitas'!$P$11,E577='PC Receitas'!$P$12,E577='PC Receitas'!$P$13,E577='PC Receitas'!$P$14)),-K577,0))</f>
        <v>-49210.899999999972</v>
      </c>
      <c r="O577" s="225"/>
      <c r="P577" s="225"/>
      <c r="Q577" s="225"/>
      <c r="R577" s="225"/>
      <c r="S577" s="235" t="e">
        <f t="shared" si="32"/>
        <v>#N/A</v>
      </c>
      <c r="T577" s="229" t="e">
        <f t="shared" si="33"/>
        <v>#N/A</v>
      </c>
      <c r="U577" s="229" t="e">
        <f t="shared" si="34"/>
        <v>#N/A</v>
      </c>
      <c r="V577" s="229" t="e">
        <f t="shared" si="35"/>
        <v>#N/A</v>
      </c>
      <c r="W577" s="113" t="e">
        <f>VLOOKUP(E577,'PC Receitas'!$P$4:$Q$14,2,FALSE)</f>
        <v>#N/A</v>
      </c>
      <c r="X577" s="230"/>
      <c r="Y577" s="225"/>
    </row>
    <row r="578" spans="1:25" ht="19.5" customHeight="1" thickTop="1" thickBot="1" x14ac:dyDescent="0.3">
      <c r="A578" s="247"/>
      <c r="B578" s="225"/>
      <c r="C578" s="43"/>
      <c r="D578" s="43"/>
      <c r="E578" s="43"/>
      <c r="F578" s="143"/>
      <c r="G578" s="43"/>
      <c r="H578" s="43"/>
      <c r="I578" s="43"/>
      <c r="J578" s="212"/>
      <c r="K578" s="212"/>
      <c r="L578" s="44"/>
      <c r="M578" s="44"/>
      <c r="N578" s="233">
        <f>N577+IF(AND(L578="Pago",OR(E578='PC Receitas'!$P$4,E578='PC Receitas'!$P$5,E578='PC Receitas'!$P$6)),K578,IF(AND(L578="Pago",OR(E578='PC Receitas'!$P$7,E578='PC Receitas'!$P$8,E578='PC Receitas'!$P$9,E578='PC Receitas'!$P$10,E578='PC Receitas'!$P$11,E578='PC Receitas'!$P$12,E578='PC Receitas'!$P$13,E578='PC Receitas'!$P$14)),-K578,0))</f>
        <v>-49210.899999999972</v>
      </c>
      <c r="O578" s="225"/>
      <c r="P578" s="225"/>
      <c r="Q578" s="225"/>
      <c r="R578" s="225"/>
      <c r="S578" s="235" t="e">
        <f t="shared" si="32"/>
        <v>#N/A</v>
      </c>
      <c r="T578" s="229" t="e">
        <f t="shared" si="33"/>
        <v>#N/A</v>
      </c>
      <c r="U578" s="229" t="e">
        <f t="shared" si="34"/>
        <v>#N/A</v>
      </c>
      <c r="V578" s="229" t="e">
        <f t="shared" si="35"/>
        <v>#N/A</v>
      </c>
      <c r="W578" s="113" t="e">
        <f>VLOOKUP(E578,'PC Receitas'!$P$4:$Q$14,2,FALSE)</f>
        <v>#N/A</v>
      </c>
      <c r="X578" s="230"/>
      <c r="Y578" s="225"/>
    </row>
    <row r="579" spans="1:25" ht="19.5" customHeight="1" thickTop="1" thickBot="1" x14ac:dyDescent="0.3">
      <c r="A579" s="247"/>
      <c r="B579" s="225"/>
      <c r="C579" s="43"/>
      <c r="D579" s="43"/>
      <c r="E579" s="43"/>
      <c r="F579" s="143"/>
      <c r="G579" s="43"/>
      <c r="H579" s="43"/>
      <c r="I579" s="43"/>
      <c r="J579" s="212"/>
      <c r="K579" s="212"/>
      <c r="L579" s="44"/>
      <c r="M579" s="44"/>
      <c r="N579" s="233">
        <f>N578+IF(AND(L579="Pago",OR(E579='PC Receitas'!$P$4,E579='PC Receitas'!$P$5,E579='PC Receitas'!$P$6)),K579,IF(AND(L579="Pago",OR(E579='PC Receitas'!$P$7,E579='PC Receitas'!$P$8,E579='PC Receitas'!$P$9,E579='PC Receitas'!$P$10,E579='PC Receitas'!$P$11,E579='PC Receitas'!$P$12,E579='PC Receitas'!$P$13,E579='PC Receitas'!$P$14)),-K579,0))</f>
        <v>-49210.899999999972</v>
      </c>
      <c r="O579" s="225"/>
      <c r="P579" s="225"/>
      <c r="Q579" s="225"/>
      <c r="R579" s="225"/>
      <c r="S579" s="235" t="e">
        <f t="shared" si="32"/>
        <v>#N/A</v>
      </c>
      <c r="T579" s="229" t="e">
        <f t="shared" si="33"/>
        <v>#N/A</v>
      </c>
      <c r="U579" s="229" t="e">
        <f t="shared" si="34"/>
        <v>#N/A</v>
      </c>
      <c r="V579" s="229" t="e">
        <f t="shared" si="35"/>
        <v>#N/A</v>
      </c>
      <c r="W579" s="113" t="e">
        <f>VLOOKUP(E579,'PC Receitas'!$P$4:$Q$14,2,FALSE)</f>
        <v>#N/A</v>
      </c>
      <c r="X579" s="230"/>
      <c r="Y579" s="225"/>
    </row>
    <row r="580" spans="1:25" ht="19.5" customHeight="1" thickTop="1" thickBot="1" x14ac:dyDescent="0.3">
      <c r="A580" s="247"/>
      <c r="B580" s="225"/>
      <c r="C580" s="43"/>
      <c r="D580" s="43"/>
      <c r="E580" s="43"/>
      <c r="F580" s="143"/>
      <c r="G580" s="43"/>
      <c r="H580" s="43"/>
      <c r="I580" s="43"/>
      <c r="J580" s="212"/>
      <c r="K580" s="212"/>
      <c r="L580" s="44"/>
      <c r="M580" s="44"/>
      <c r="N580" s="233">
        <f>N579+IF(AND(L580="Pago",OR(E580='PC Receitas'!$P$4,E580='PC Receitas'!$P$5,E580='PC Receitas'!$P$6)),K580,IF(AND(L580="Pago",OR(E580='PC Receitas'!$P$7,E580='PC Receitas'!$P$8,E580='PC Receitas'!$P$9,E580='PC Receitas'!$P$10,E580='PC Receitas'!$P$11,E580='PC Receitas'!$P$12,E580='PC Receitas'!$P$13,E580='PC Receitas'!$P$14)),-K580,0))</f>
        <v>-49210.899999999972</v>
      </c>
      <c r="O580" s="225"/>
      <c r="P580" s="225"/>
      <c r="Q580" s="225"/>
      <c r="R580" s="225"/>
      <c r="S580" s="235" t="e">
        <f t="shared" si="32"/>
        <v>#N/A</v>
      </c>
      <c r="T580" s="229" t="e">
        <f t="shared" si="33"/>
        <v>#N/A</v>
      </c>
      <c r="U580" s="229" t="e">
        <f t="shared" si="34"/>
        <v>#N/A</v>
      </c>
      <c r="V580" s="229" t="e">
        <f t="shared" si="35"/>
        <v>#N/A</v>
      </c>
      <c r="W580" s="113" t="e">
        <f>VLOOKUP(E580,'PC Receitas'!$P$4:$Q$14,2,FALSE)</f>
        <v>#N/A</v>
      </c>
      <c r="X580" s="230"/>
      <c r="Y580" s="225"/>
    </row>
    <row r="581" spans="1:25" ht="19.5" customHeight="1" thickTop="1" thickBot="1" x14ac:dyDescent="0.3">
      <c r="A581" s="247"/>
      <c r="B581" s="225"/>
      <c r="C581" s="43"/>
      <c r="D581" s="43"/>
      <c r="E581" s="43"/>
      <c r="F581" s="143"/>
      <c r="G581" s="43"/>
      <c r="H581" s="43"/>
      <c r="I581" s="43"/>
      <c r="J581" s="212"/>
      <c r="K581" s="212"/>
      <c r="L581" s="44"/>
      <c r="M581" s="44"/>
      <c r="N581" s="233">
        <f>N580+IF(AND(L581="Pago",OR(E581='PC Receitas'!$P$4,E581='PC Receitas'!$P$5,E581='PC Receitas'!$P$6)),K581,IF(AND(L581="Pago",OR(E581='PC Receitas'!$P$7,E581='PC Receitas'!$P$8,E581='PC Receitas'!$P$9,E581='PC Receitas'!$P$10,E581='PC Receitas'!$P$11,E581='PC Receitas'!$P$12,E581='PC Receitas'!$P$13,E581='PC Receitas'!$P$14)),-K581,0))</f>
        <v>-49210.899999999972</v>
      </c>
      <c r="O581" s="225"/>
      <c r="P581" s="225"/>
      <c r="Q581" s="225"/>
      <c r="R581" s="225"/>
      <c r="S581" s="235" t="e">
        <f t="shared" si="32"/>
        <v>#N/A</v>
      </c>
      <c r="T581" s="229" t="e">
        <f t="shared" si="33"/>
        <v>#N/A</v>
      </c>
      <c r="U581" s="229" t="e">
        <f t="shared" si="34"/>
        <v>#N/A</v>
      </c>
      <c r="V581" s="229" t="e">
        <f t="shared" si="35"/>
        <v>#N/A</v>
      </c>
      <c r="W581" s="113" t="e">
        <f>VLOOKUP(E581,'PC Receitas'!$P$4:$Q$14,2,FALSE)</f>
        <v>#N/A</v>
      </c>
      <c r="X581" s="230"/>
      <c r="Y581" s="225"/>
    </row>
    <row r="582" spans="1:25" ht="19.5" customHeight="1" thickTop="1" thickBot="1" x14ac:dyDescent="0.3">
      <c r="A582" s="247"/>
      <c r="B582" s="225"/>
      <c r="C582" s="43"/>
      <c r="D582" s="43"/>
      <c r="E582" s="43"/>
      <c r="F582" s="143"/>
      <c r="G582" s="43"/>
      <c r="H582" s="43"/>
      <c r="I582" s="43"/>
      <c r="J582" s="212"/>
      <c r="K582" s="212"/>
      <c r="L582" s="44"/>
      <c r="M582" s="44"/>
      <c r="N582" s="233">
        <f>N581+IF(AND(L582="Pago",OR(E582='PC Receitas'!$P$4,E582='PC Receitas'!$P$5,E582='PC Receitas'!$P$6)),K582,IF(AND(L582="Pago",OR(E582='PC Receitas'!$P$7,E582='PC Receitas'!$P$8,E582='PC Receitas'!$P$9,E582='PC Receitas'!$P$10,E582='PC Receitas'!$P$11,E582='PC Receitas'!$P$12,E582='PC Receitas'!$P$13,E582='PC Receitas'!$P$14)),-K582,0))</f>
        <v>-49210.899999999972</v>
      </c>
      <c r="O582" s="225"/>
      <c r="P582" s="225"/>
      <c r="Q582" s="225"/>
      <c r="R582" s="225"/>
      <c r="S582" s="235" t="e">
        <f t="shared" ref="S582:S605" si="36">IF(W582="Despesas_com_RH","Despesa",IF(W582="Despesas_Operacionais","Despesa",IF(W582="Despesas_com_Marketing","Despesa",IF(W582="Impostos","Despesa",IF(W582="Investimentos","Despesa","")))))</f>
        <v>#N/A</v>
      </c>
      <c r="T582" s="229" t="e">
        <f t="shared" ref="T582:T605" si="37">IF(W582="Despesas_com_Produtos","Despesa",IF(W582="Despesas_com_Serviços","Despesa",IF(W582="Despesas_Não_Operacionais","Despesa","")))</f>
        <v>#N/A</v>
      </c>
      <c r="U582" s="229" t="e">
        <f t="shared" ref="U582:U605" si="38">IF(W582="Receitas_com_Produtos","Receita",IF(W582="Receitas_com_Serviços","Receita",IF(W582="Receitas_Não_Operacionais","Receita","")))</f>
        <v>#N/A</v>
      </c>
      <c r="V582" s="229" t="e">
        <f t="shared" ref="V582:V605" si="39">IF(S582&lt;&gt;"",S582,IF(T582&lt;&gt;"",T582,IF(U582&lt;&gt;"",U582,"")))</f>
        <v>#N/A</v>
      </c>
      <c r="W582" s="113" t="e">
        <f>VLOOKUP(E582,'PC Receitas'!$P$4:$Q$14,2,FALSE)</f>
        <v>#N/A</v>
      </c>
      <c r="X582" s="230"/>
      <c r="Y582" s="225"/>
    </row>
    <row r="583" spans="1:25" ht="19.5" customHeight="1" thickTop="1" thickBot="1" x14ac:dyDescent="0.3">
      <c r="A583" s="247"/>
      <c r="B583" s="225"/>
      <c r="C583" s="43"/>
      <c r="D583" s="43"/>
      <c r="E583" s="43"/>
      <c r="F583" s="143"/>
      <c r="G583" s="43"/>
      <c r="H583" s="43"/>
      <c r="I583" s="43"/>
      <c r="J583" s="212"/>
      <c r="K583" s="212"/>
      <c r="L583" s="44"/>
      <c r="M583" s="44"/>
      <c r="N583" s="233">
        <f>N582+IF(AND(L583="Pago",OR(E583='PC Receitas'!$P$4,E583='PC Receitas'!$P$5,E583='PC Receitas'!$P$6)),K583,IF(AND(L583="Pago",OR(E583='PC Receitas'!$P$7,E583='PC Receitas'!$P$8,E583='PC Receitas'!$P$9,E583='PC Receitas'!$P$10,E583='PC Receitas'!$P$11,E583='PC Receitas'!$P$12,E583='PC Receitas'!$P$13,E583='PC Receitas'!$P$14)),-K583,0))</f>
        <v>-49210.899999999972</v>
      </c>
      <c r="O583" s="225"/>
      <c r="P583" s="225"/>
      <c r="Q583" s="225"/>
      <c r="R583" s="225"/>
      <c r="S583" s="235" t="e">
        <f t="shared" si="36"/>
        <v>#N/A</v>
      </c>
      <c r="T583" s="229" t="e">
        <f t="shared" si="37"/>
        <v>#N/A</v>
      </c>
      <c r="U583" s="229" t="e">
        <f t="shared" si="38"/>
        <v>#N/A</v>
      </c>
      <c r="V583" s="229" t="e">
        <f t="shared" si="39"/>
        <v>#N/A</v>
      </c>
      <c r="W583" s="113" t="e">
        <f>VLOOKUP(E583,'PC Receitas'!$P$4:$Q$14,2,FALSE)</f>
        <v>#N/A</v>
      </c>
      <c r="X583" s="230"/>
      <c r="Y583" s="225"/>
    </row>
    <row r="584" spans="1:25" ht="19.5" customHeight="1" thickTop="1" thickBot="1" x14ac:dyDescent="0.3">
      <c r="A584" s="247"/>
      <c r="B584" s="225"/>
      <c r="C584" s="43"/>
      <c r="D584" s="43"/>
      <c r="E584" s="43"/>
      <c r="F584" s="143"/>
      <c r="G584" s="43"/>
      <c r="H584" s="43"/>
      <c r="I584" s="43"/>
      <c r="J584" s="212"/>
      <c r="K584" s="212"/>
      <c r="L584" s="44"/>
      <c r="M584" s="44"/>
      <c r="N584" s="233">
        <f>N583+IF(AND(L584="Pago",OR(E584='PC Receitas'!$P$4,E584='PC Receitas'!$P$5,E584='PC Receitas'!$P$6)),K584,IF(AND(L584="Pago",OR(E584='PC Receitas'!$P$7,E584='PC Receitas'!$P$8,E584='PC Receitas'!$P$9,E584='PC Receitas'!$P$10,E584='PC Receitas'!$P$11,E584='PC Receitas'!$P$12,E584='PC Receitas'!$P$13,E584='PC Receitas'!$P$14)),-K584,0))</f>
        <v>-49210.899999999972</v>
      </c>
      <c r="O584" s="225"/>
      <c r="P584" s="225"/>
      <c r="Q584" s="225"/>
      <c r="R584" s="225"/>
      <c r="S584" s="235" t="e">
        <f t="shared" si="36"/>
        <v>#N/A</v>
      </c>
      <c r="T584" s="229" t="e">
        <f t="shared" si="37"/>
        <v>#N/A</v>
      </c>
      <c r="U584" s="229" t="e">
        <f t="shared" si="38"/>
        <v>#N/A</v>
      </c>
      <c r="V584" s="229" t="e">
        <f t="shared" si="39"/>
        <v>#N/A</v>
      </c>
      <c r="W584" s="113" t="e">
        <f>VLOOKUP(E584,'PC Receitas'!$P$4:$Q$14,2,FALSE)</f>
        <v>#N/A</v>
      </c>
      <c r="X584" s="230"/>
      <c r="Y584" s="225"/>
    </row>
    <row r="585" spans="1:25" ht="19.5" customHeight="1" thickTop="1" thickBot="1" x14ac:dyDescent="0.3">
      <c r="A585" s="247"/>
      <c r="B585" s="225"/>
      <c r="C585" s="43"/>
      <c r="D585" s="43"/>
      <c r="E585" s="43"/>
      <c r="F585" s="143"/>
      <c r="G585" s="43"/>
      <c r="H585" s="43"/>
      <c r="I585" s="43"/>
      <c r="J585" s="212"/>
      <c r="K585" s="212"/>
      <c r="L585" s="44"/>
      <c r="M585" s="44"/>
      <c r="N585" s="233">
        <f>N584+IF(AND(L585="Pago",OR(E585='PC Receitas'!$P$4,E585='PC Receitas'!$P$5,E585='PC Receitas'!$P$6)),K585,IF(AND(L585="Pago",OR(E585='PC Receitas'!$P$7,E585='PC Receitas'!$P$8,E585='PC Receitas'!$P$9,E585='PC Receitas'!$P$10,E585='PC Receitas'!$P$11,E585='PC Receitas'!$P$12,E585='PC Receitas'!$P$13,E585='PC Receitas'!$P$14)),-K585,0))</f>
        <v>-49210.899999999972</v>
      </c>
      <c r="O585" s="225"/>
      <c r="P585" s="225"/>
      <c r="Q585" s="225"/>
      <c r="R585" s="225"/>
      <c r="S585" s="235" t="e">
        <f t="shared" si="36"/>
        <v>#N/A</v>
      </c>
      <c r="T585" s="229" t="e">
        <f t="shared" si="37"/>
        <v>#N/A</v>
      </c>
      <c r="U585" s="229" t="e">
        <f t="shared" si="38"/>
        <v>#N/A</v>
      </c>
      <c r="V585" s="229" t="e">
        <f t="shared" si="39"/>
        <v>#N/A</v>
      </c>
      <c r="W585" s="113" t="e">
        <f>VLOOKUP(E585,'PC Receitas'!$P$4:$Q$14,2,FALSE)</f>
        <v>#N/A</v>
      </c>
      <c r="X585" s="230"/>
      <c r="Y585" s="225"/>
    </row>
    <row r="586" spans="1:25" ht="19.5" customHeight="1" thickTop="1" thickBot="1" x14ac:dyDescent="0.3">
      <c r="A586" s="247"/>
      <c r="B586" s="225"/>
      <c r="C586" s="43"/>
      <c r="D586" s="43"/>
      <c r="E586" s="43"/>
      <c r="F586" s="143"/>
      <c r="G586" s="43"/>
      <c r="H586" s="43"/>
      <c r="I586" s="43"/>
      <c r="J586" s="212"/>
      <c r="K586" s="212"/>
      <c r="L586" s="44"/>
      <c r="M586" s="44"/>
      <c r="N586" s="233">
        <f>N585+IF(AND(L586="Pago",OR(E586='PC Receitas'!$P$4,E586='PC Receitas'!$P$5,E586='PC Receitas'!$P$6)),K586,IF(AND(L586="Pago",OR(E586='PC Receitas'!$P$7,E586='PC Receitas'!$P$8,E586='PC Receitas'!$P$9,E586='PC Receitas'!$P$10,E586='PC Receitas'!$P$11,E586='PC Receitas'!$P$12,E586='PC Receitas'!$P$13,E586='PC Receitas'!$P$14)),-K586,0))</f>
        <v>-49210.899999999972</v>
      </c>
      <c r="O586" s="225"/>
      <c r="P586" s="225"/>
      <c r="Q586" s="225"/>
      <c r="R586" s="225"/>
      <c r="S586" s="235" t="e">
        <f t="shared" si="36"/>
        <v>#N/A</v>
      </c>
      <c r="T586" s="229" t="e">
        <f t="shared" si="37"/>
        <v>#N/A</v>
      </c>
      <c r="U586" s="229" t="e">
        <f t="shared" si="38"/>
        <v>#N/A</v>
      </c>
      <c r="V586" s="229" t="e">
        <f t="shared" si="39"/>
        <v>#N/A</v>
      </c>
      <c r="W586" s="113" t="e">
        <f>VLOOKUP(E586,'PC Receitas'!$P$4:$Q$14,2,FALSE)</f>
        <v>#N/A</v>
      </c>
      <c r="X586" s="230"/>
      <c r="Y586" s="225"/>
    </row>
    <row r="587" spans="1:25" ht="19.5" customHeight="1" thickTop="1" thickBot="1" x14ac:dyDescent="0.3">
      <c r="A587" s="247"/>
      <c r="B587" s="225"/>
      <c r="C587" s="43"/>
      <c r="D587" s="43"/>
      <c r="E587" s="43"/>
      <c r="F587" s="143"/>
      <c r="G587" s="43"/>
      <c r="H587" s="43"/>
      <c r="I587" s="43"/>
      <c r="J587" s="212"/>
      <c r="K587" s="212"/>
      <c r="L587" s="44"/>
      <c r="M587" s="44"/>
      <c r="N587" s="233">
        <f>N586+IF(AND(L587="Pago",OR(E587='PC Receitas'!$P$4,E587='PC Receitas'!$P$5,E587='PC Receitas'!$P$6)),K587,IF(AND(L587="Pago",OR(E587='PC Receitas'!$P$7,E587='PC Receitas'!$P$8,E587='PC Receitas'!$P$9,E587='PC Receitas'!$P$10,E587='PC Receitas'!$P$11,E587='PC Receitas'!$P$12,E587='PC Receitas'!$P$13,E587='PC Receitas'!$P$14)),-K587,0))</f>
        <v>-49210.899999999972</v>
      </c>
      <c r="O587" s="225"/>
      <c r="P587" s="225"/>
      <c r="Q587" s="225"/>
      <c r="R587" s="225"/>
      <c r="S587" s="235" t="e">
        <f t="shared" si="36"/>
        <v>#N/A</v>
      </c>
      <c r="T587" s="229" t="e">
        <f t="shared" si="37"/>
        <v>#N/A</v>
      </c>
      <c r="U587" s="229" t="e">
        <f t="shared" si="38"/>
        <v>#N/A</v>
      </c>
      <c r="V587" s="229" t="e">
        <f t="shared" si="39"/>
        <v>#N/A</v>
      </c>
      <c r="W587" s="113" t="e">
        <f>VLOOKUP(E587,'PC Receitas'!$P$4:$Q$14,2,FALSE)</f>
        <v>#N/A</v>
      </c>
      <c r="X587" s="230"/>
      <c r="Y587" s="225"/>
    </row>
    <row r="588" spans="1:25" ht="19.5" customHeight="1" thickTop="1" thickBot="1" x14ac:dyDescent="0.3">
      <c r="A588" s="247"/>
      <c r="B588" s="225"/>
      <c r="C588" s="43"/>
      <c r="D588" s="43"/>
      <c r="E588" s="43"/>
      <c r="F588" s="143"/>
      <c r="G588" s="43"/>
      <c r="H588" s="43"/>
      <c r="I588" s="43"/>
      <c r="J588" s="212"/>
      <c r="K588" s="212"/>
      <c r="L588" s="44"/>
      <c r="M588" s="44"/>
      <c r="N588" s="233">
        <f>N587+IF(AND(L588="Pago",OR(E588='PC Receitas'!$P$4,E588='PC Receitas'!$P$5,E588='PC Receitas'!$P$6)),K588,IF(AND(L588="Pago",OR(E588='PC Receitas'!$P$7,E588='PC Receitas'!$P$8,E588='PC Receitas'!$P$9,E588='PC Receitas'!$P$10,E588='PC Receitas'!$P$11,E588='PC Receitas'!$P$12,E588='PC Receitas'!$P$13,E588='PC Receitas'!$P$14)),-K588,0))</f>
        <v>-49210.899999999972</v>
      </c>
      <c r="O588" s="225"/>
      <c r="P588" s="225"/>
      <c r="Q588" s="225"/>
      <c r="R588" s="225"/>
      <c r="S588" s="235" t="e">
        <f t="shared" si="36"/>
        <v>#N/A</v>
      </c>
      <c r="T588" s="229" t="e">
        <f t="shared" si="37"/>
        <v>#N/A</v>
      </c>
      <c r="U588" s="229" t="e">
        <f t="shared" si="38"/>
        <v>#N/A</v>
      </c>
      <c r="V588" s="229" t="e">
        <f t="shared" si="39"/>
        <v>#N/A</v>
      </c>
      <c r="W588" s="113" t="e">
        <f>VLOOKUP(E588,'PC Receitas'!$P$4:$Q$14,2,FALSE)</f>
        <v>#N/A</v>
      </c>
      <c r="X588" s="230"/>
      <c r="Y588" s="225"/>
    </row>
    <row r="589" spans="1:25" ht="19.5" customHeight="1" thickTop="1" thickBot="1" x14ac:dyDescent="0.3">
      <c r="A589" s="247"/>
      <c r="B589" s="225"/>
      <c r="C589" s="43"/>
      <c r="D589" s="43"/>
      <c r="E589" s="43"/>
      <c r="F589" s="143"/>
      <c r="G589" s="43"/>
      <c r="H589" s="43"/>
      <c r="I589" s="43"/>
      <c r="J589" s="212"/>
      <c r="K589" s="212"/>
      <c r="L589" s="44"/>
      <c r="M589" s="44"/>
      <c r="N589" s="233">
        <f>N588+IF(AND(L589="Pago",OR(E589='PC Receitas'!$P$4,E589='PC Receitas'!$P$5,E589='PC Receitas'!$P$6)),K589,IF(AND(L589="Pago",OR(E589='PC Receitas'!$P$7,E589='PC Receitas'!$P$8,E589='PC Receitas'!$P$9,E589='PC Receitas'!$P$10,E589='PC Receitas'!$P$11,E589='PC Receitas'!$P$12,E589='PC Receitas'!$P$13,E589='PC Receitas'!$P$14)),-K589,0))</f>
        <v>-49210.899999999972</v>
      </c>
      <c r="O589" s="225"/>
      <c r="P589" s="225"/>
      <c r="Q589" s="225"/>
      <c r="R589" s="225"/>
      <c r="S589" s="235" t="e">
        <f t="shared" si="36"/>
        <v>#N/A</v>
      </c>
      <c r="T589" s="229" t="e">
        <f t="shared" si="37"/>
        <v>#N/A</v>
      </c>
      <c r="U589" s="229" t="e">
        <f t="shared" si="38"/>
        <v>#N/A</v>
      </c>
      <c r="V589" s="229" t="e">
        <f t="shared" si="39"/>
        <v>#N/A</v>
      </c>
      <c r="W589" s="113" t="e">
        <f>VLOOKUP(E589,'PC Receitas'!$P$4:$Q$14,2,FALSE)</f>
        <v>#N/A</v>
      </c>
      <c r="X589" s="230"/>
      <c r="Y589" s="225"/>
    </row>
    <row r="590" spans="1:25" ht="19.5" customHeight="1" thickTop="1" thickBot="1" x14ac:dyDescent="0.3">
      <c r="A590" s="247"/>
      <c r="B590" s="225"/>
      <c r="C590" s="43"/>
      <c r="D590" s="43"/>
      <c r="E590" s="43"/>
      <c r="F590" s="143"/>
      <c r="G590" s="43"/>
      <c r="H590" s="43"/>
      <c r="I590" s="43"/>
      <c r="J590" s="212"/>
      <c r="K590" s="212"/>
      <c r="L590" s="44"/>
      <c r="M590" s="44"/>
      <c r="N590" s="233">
        <f>N589+IF(AND(L590="Pago",OR(E590='PC Receitas'!$P$4,E590='PC Receitas'!$P$5,E590='PC Receitas'!$P$6)),K590,IF(AND(L590="Pago",OR(E590='PC Receitas'!$P$7,E590='PC Receitas'!$P$8,E590='PC Receitas'!$P$9,E590='PC Receitas'!$P$10,E590='PC Receitas'!$P$11,E590='PC Receitas'!$P$12,E590='PC Receitas'!$P$13,E590='PC Receitas'!$P$14)),-K590,0))</f>
        <v>-49210.899999999972</v>
      </c>
      <c r="O590" s="225"/>
      <c r="P590" s="225"/>
      <c r="Q590" s="225"/>
      <c r="R590" s="225"/>
      <c r="S590" s="235" t="e">
        <f t="shared" si="36"/>
        <v>#N/A</v>
      </c>
      <c r="T590" s="229" t="e">
        <f t="shared" si="37"/>
        <v>#N/A</v>
      </c>
      <c r="U590" s="229" t="e">
        <f t="shared" si="38"/>
        <v>#N/A</v>
      </c>
      <c r="V590" s="229" t="e">
        <f t="shared" si="39"/>
        <v>#N/A</v>
      </c>
      <c r="W590" s="113" t="e">
        <f>VLOOKUP(E590,'PC Receitas'!$P$4:$Q$14,2,FALSE)</f>
        <v>#N/A</v>
      </c>
      <c r="X590" s="230"/>
      <c r="Y590" s="225"/>
    </row>
    <row r="591" spans="1:25" ht="19.5" customHeight="1" thickTop="1" thickBot="1" x14ac:dyDescent="0.3">
      <c r="A591" s="247"/>
      <c r="B591" s="225"/>
      <c r="C591" s="43"/>
      <c r="D591" s="43"/>
      <c r="E591" s="43"/>
      <c r="F591" s="143"/>
      <c r="G591" s="43"/>
      <c r="H591" s="43"/>
      <c r="I591" s="43"/>
      <c r="J591" s="212"/>
      <c r="K591" s="212"/>
      <c r="L591" s="44"/>
      <c r="M591" s="44"/>
      <c r="N591" s="233">
        <f>N590+IF(AND(L591="Pago",OR(E591='PC Receitas'!$P$4,E591='PC Receitas'!$P$5,E591='PC Receitas'!$P$6)),K591,IF(AND(L591="Pago",OR(E591='PC Receitas'!$P$7,E591='PC Receitas'!$P$8,E591='PC Receitas'!$P$9,E591='PC Receitas'!$P$10,E591='PC Receitas'!$P$11,E591='PC Receitas'!$P$12,E591='PC Receitas'!$P$13,E591='PC Receitas'!$P$14)),-K591,0))</f>
        <v>-49210.899999999972</v>
      </c>
      <c r="O591" s="225"/>
      <c r="P591" s="225"/>
      <c r="Q591" s="225"/>
      <c r="R591" s="225"/>
      <c r="S591" s="235" t="e">
        <f t="shared" si="36"/>
        <v>#N/A</v>
      </c>
      <c r="T591" s="229" t="e">
        <f t="shared" si="37"/>
        <v>#N/A</v>
      </c>
      <c r="U591" s="229" t="e">
        <f t="shared" si="38"/>
        <v>#N/A</v>
      </c>
      <c r="V591" s="229" t="e">
        <f t="shared" si="39"/>
        <v>#N/A</v>
      </c>
      <c r="W591" s="113" t="e">
        <f>VLOOKUP(E591,'PC Receitas'!$P$4:$Q$14,2,FALSE)</f>
        <v>#N/A</v>
      </c>
      <c r="X591" s="230"/>
      <c r="Y591" s="225"/>
    </row>
    <row r="592" spans="1:25" ht="19.5" customHeight="1" thickTop="1" thickBot="1" x14ac:dyDescent="0.3">
      <c r="A592" s="247"/>
      <c r="B592" s="225"/>
      <c r="C592" s="43"/>
      <c r="D592" s="43"/>
      <c r="E592" s="43"/>
      <c r="F592" s="143"/>
      <c r="G592" s="43"/>
      <c r="H592" s="43"/>
      <c r="I592" s="43"/>
      <c r="J592" s="212"/>
      <c r="K592" s="212"/>
      <c r="L592" s="44"/>
      <c r="M592" s="44"/>
      <c r="N592" s="233">
        <f>N591+IF(AND(L592="Pago",OR(E592='PC Receitas'!$P$4,E592='PC Receitas'!$P$5,E592='PC Receitas'!$P$6)),K592,IF(AND(L592="Pago",OR(E592='PC Receitas'!$P$7,E592='PC Receitas'!$P$8,E592='PC Receitas'!$P$9,E592='PC Receitas'!$P$10,E592='PC Receitas'!$P$11,E592='PC Receitas'!$P$12,E592='PC Receitas'!$P$13,E592='PC Receitas'!$P$14)),-K592,0))</f>
        <v>-49210.899999999972</v>
      </c>
      <c r="O592" s="225"/>
      <c r="P592" s="225"/>
      <c r="Q592" s="225"/>
      <c r="R592" s="225"/>
      <c r="S592" s="235" t="e">
        <f t="shared" si="36"/>
        <v>#N/A</v>
      </c>
      <c r="T592" s="229" t="e">
        <f t="shared" si="37"/>
        <v>#N/A</v>
      </c>
      <c r="U592" s="229" t="e">
        <f t="shared" si="38"/>
        <v>#N/A</v>
      </c>
      <c r="V592" s="229" t="e">
        <f t="shared" si="39"/>
        <v>#N/A</v>
      </c>
      <c r="W592" s="113" t="e">
        <f>VLOOKUP(E592,'PC Receitas'!$P$4:$Q$14,2,FALSE)</f>
        <v>#N/A</v>
      </c>
      <c r="X592" s="230"/>
      <c r="Y592" s="225"/>
    </row>
    <row r="593" spans="1:25" ht="19.5" customHeight="1" thickTop="1" thickBot="1" x14ac:dyDescent="0.3">
      <c r="A593" s="247"/>
      <c r="B593" s="225"/>
      <c r="C593" s="43"/>
      <c r="D593" s="43"/>
      <c r="E593" s="43"/>
      <c r="F593" s="143"/>
      <c r="G593" s="43"/>
      <c r="H593" s="43"/>
      <c r="I593" s="43"/>
      <c r="J593" s="212"/>
      <c r="K593" s="212"/>
      <c r="L593" s="44"/>
      <c r="M593" s="44"/>
      <c r="N593" s="233">
        <f>N592+IF(AND(L593="Pago",OR(E593='PC Receitas'!$P$4,E593='PC Receitas'!$P$5,E593='PC Receitas'!$P$6)),K593,IF(AND(L593="Pago",OR(E593='PC Receitas'!$P$7,E593='PC Receitas'!$P$8,E593='PC Receitas'!$P$9,E593='PC Receitas'!$P$10,E593='PC Receitas'!$P$11,E593='PC Receitas'!$P$12,E593='PC Receitas'!$P$13,E593='PC Receitas'!$P$14)),-K593,0))</f>
        <v>-49210.899999999972</v>
      </c>
      <c r="O593" s="225"/>
      <c r="P593" s="225"/>
      <c r="Q593" s="225"/>
      <c r="R593" s="225"/>
      <c r="S593" s="235" t="e">
        <f t="shared" si="36"/>
        <v>#N/A</v>
      </c>
      <c r="T593" s="229" t="e">
        <f t="shared" si="37"/>
        <v>#N/A</v>
      </c>
      <c r="U593" s="229" t="e">
        <f t="shared" si="38"/>
        <v>#N/A</v>
      </c>
      <c r="V593" s="229" t="e">
        <f t="shared" si="39"/>
        <v>#N/A</v>
      </c>
      <c r="W593" s="113" t="e">
        <f>VLOOKUP(E593,'PC Receitas'!$P$4:$Q$14,2,FALSE)</f>
        <v>#N/A</v>
      </c>
      <c r="X593" s="230"/>
      <c r="Y593" s="225"/>
    </row>
    <row r="594" spans="1:25" ht="19.5" customHeight="1" thickTop="1" thickBot="1" x14ac:dyDescent="0.3">
      <c r="A594" s="247"/>
      <c r="B594" s="225"/>
      <c r="C594" s="43"/>
      <c r="D594" s="43"/>
      <c r="E594" s="43"/>
      <c r="F594" s="143"/>
      <c r="G594" s="43"/>
      <c r="H594" s="43"/>
      <c r="I594" s="43"/>
      <c r="J594" s="212"/>
      <c r="K594" s="212"/>
      <c r="L594" s="44"/>
      <c r="M594" s="44"/>
      <c r="N594" s="233">
        <f>N593+IF(AND(L594="Pago",OR(E594='PC Receitas'!$P$4,E594='PC Receitas'!$P$5,E594='PC Receitas'!$P$6)),K594,IF(AND(L594="Pago",OR(E594='PC Receitas'!$P$7,E594='PC Receitas'!$P$8,E594='PC Receitas'!$P$9,E594='PC Receitas'!$P$10,E594='PC Receitas'!$P$11,E594='PC Receitas'!$P$12,E594='PC Receitas'!$P$13,E594='PC Receitas'!$P$14)),-K594,0))</f>
        <v>-49210.899999999972</v>
      </c>
      <c r="O594" s="225"/>
      <c r="P594" s="225"/>
      <c r="Q594" s="225"/>
      <c r="R594" s="225"/>
      <c r="S594" s="235" t="e">
        <f t="shared" si="36"/>
        <v>#N/A</v>
      </c>
      <c r="T594" s="229" t="e">
        <f t="shared" si="37"/>
        <v>#N/A</v>
      </c>
      <c r="U594" s="229" t="e">
        <f t="shared" si="38"/>
        <v>#N/A</v>
      </c>
      <c r="V594" s="229" t="e">
        <f t="shared" si="39"/>
        <v>#N/A</v>
      </c>
      <c r="W594" s="113" t="e">
        <f>VLOOKUP(E594,'PC Receitas'!$P$4:$Q$14,2,FALSE)</f>
        <v>#N/A</v>
      </c>
      <c r="X594" s="230"/>
      <c r="Y594" s="225"/>
    </row>
    <row r="595" spans="1:25" ht="19.5" customHeight="1" thickTop="1" thickBot="1" x14ac:dyDescent="0.3">
      <c r="A595" s="247"/>
      <c r="B595" s="225"/>
      <c r="C595" s="43"/>
      <c r="D595" s="43"/>
      <c r="E595" s="43"/>
      <c r="F595" s="143"/>
      <c r="G595" s="43"/>
      <c r="H595" s="43"/>
      <c r="I595" s="43"/>
      <c r="J595" s="212"/>
      <c r="K595" s="212"/>
      <c r="L595" s="44"/>
      <c r="M595" s="44"/>
      <c r="N595" s="233">
        <f>N594+IF(AND(L595="Pago",OR(E595='PC Receitas'!$P$4,E595='PC Receitas'!$P$5,E595='PC Receitas'!$P$6)),K595,IF(AND(L595="Pago",OR(E595='PC Receitas'!$P$7,E595='PC Receitas'!$P$8,E595='PC Receitas'!$P$9,E595='PC Receitas'!$P$10,E595='PC Receitas'!$P$11,E595='PC Receitas'!$P$12,E595='PC Receitas'!$P$13,E595='PC Receitas'!$P$14)),-K595,0))</f>
        <v>-49210.899999999972</v>
      </c>
      <c r="O595" s="225"/>
      <c r="P595" s="225"/>
      <c r="Q595" s="225"/>
      <c r="R595" s="225"/>
      <c r="S595" s="235" t="e">
        <f t="shared" si="36"/>
        <v>#N/A</v>
      </c>
      <c r="T595" s="229" t="e">
        <f t="shared" si="37"/>
        <v>#N/A</v>
      </c>
      <c r="U595" s="229" t="e">
        <f t="shared" si="38"/>
        <v>#N/A</v>
      </c>
      <c r="V595" s="229" t="e">
        <f t="shared" si="39"/>
        <v>#N/A</v>
      </c>
      <c r="W595" s="113" t="e">
        <f>VLOOKUP(E595,'PC Receitas'!$P$4:$Q$14,2,FALSE)</f>
        <v>#N/A</v>
      </c>
      <c r="X595" s="230"/>
      <c r="Y595" s="225"/>
    </row>
    <row r="596" spans="1:25" ht="19.5" customHeight="1" thickTop="1" thickBot="1" x14ac:dyDescent="0.3">
      <c r="A596" s="247"/>
      <c r="B596" s="225"/>
      <c r="C596" s="43"/>
      <c r="D596" s="43"/>
      <c r="E596" s="43"/>
      <c r="F596" s="143"/>
      <c r="G596" s="43"/>
      <c r="H596" s="43"/>
      <c r="I596" s="43"/>
      <c r="J596" s="212"/>
      <c r="K596" s="212"/>
      <c r="L596" s="44"/>
      <c r="M596" s="44"/>
      <c r="N596" s="233">
        <f>N595+IF(AND(L596="Pago",OR(E596='PC Receitas'!$P$4,E596='PC Receitas'!$P$5,E596='PC Receitas'!$P$6)),K596,IF(AND(L596="Pago",OR(E596='PC Receitas'!$P$7,E596='PC Receitas'!$P$8,E596='PC Receitas'!$P$9,E596='PC Receitas'!$P$10,E596='PC Receitas'!$P$11,E596='PC Receitas'!$P$12,E596='PC Receitas'!$P$13,E596='PC Receitas'!$P$14)),-K596,0))</f>
        <v>-49210.899999999972</v>
      </c>
      <c r="O596" s="225"/>
      <c r="P596" s="225"/>
      <c r="Q596" s="225"/>
      <c r="R596" s="225"/>
      <c r="S596" s="235" t="e">
        <f t="shared" si="36"/>
        <v>#N/A</v>
      </c>
      <c r="T596" s="229" t="e">
        <f t="shared" si="37"/>
        <v>#N/A</v>
      </c>
      <c r="U596" s="229" t="e">
        <f t="shared" si="38"/>
        <v>#N/A</v>
      </c>
      <c r="V596" s="229" t="e">
        <f t="shared" si="39"/>
        <v>#N/A</v>
      </c>
      <c r="W596" s="113" t="e">
        <f>VLOOKUP(E596,'PC Receitas'!$P$4:$Q$14,2,FALSE)</f>
        <v>#N/A</v>
      </c>
      <c r="X596" s="230"/>
      <c r="Y596" s="225"/>
    </row>
    <row r="597" spans="1:25" ht="19.5" customHeight="1" thickTop="1" thickBot="1" x14ac:dyDescent="0.3">
      <c r="A597" s="247"/>
      <c r="B597" s="225"/>
      <c r="C597" s="43"/>
      <c r="D597" s="43"/>
      <c r="E597" s="43"/>
      <c r="F597" s="143"/>
      <c r="G597" s="43"/>
      <c r="H597" s="43"/>
      <c r="I597" s="43"/>
      <c r="J597" s="212"/>
      <c r="K597" s="212"/>
      <c r="L597" s="44"/>
      <c r="M597" s="44"/>
      <c r="N597" s="233">
        <f>N596+IF(AND(L597="Pago",OR(E597='PC Receitas'!$P$4,E597='PC Receitas'!$P$5,E597='PC Receitas'!$P$6)),K597,IF(AND(L597="Pago",OR(E597='PC Receitas'!$P$7,E597='PC Receitas'!$P$8,E597='PC Receitas'!$P$9,E597='PC Receitas'!$P$10,E597='PC Receitas'!$P$11,E597='PC Receitas'!$P$12,E597='PC Receitas'!$P$13,E597='PC Receitas'!$P$14)),-K597,0))</f>
        <v>-49210.899999999972</v>
      </c>
      <c r="O597" s="225"/>
      <c r="P597" s="225"/>
      <c r="Q597" s="225"/>
      <c r="R597" s="225"/>
      <c r="S597" s="235" t="e">
        <f t="shared" si="36"/>
        <v>#N/A</v>
      </c>
      <c r="T597" s="229" t="e">
        <f t="shared" si="37"/>
        <v>#N/A</v>
      </c>
      <c r="U597" s="229" t="e">
        <f t="shared" si="38"/>
        <v>#N/A</v>
      </c>
      <c r="V597" s="229" t="e">
        <f t="shared" si="39"/>
        <v>#N/A</v>
      </c>
      <c r="W597" s="113" t="e">
        <f>VLOOKUP(E597,'PC Receitas'!$P$4:$Q$14,2,FALSE)</f>
        <v>#N/A</v>
      </c>
      <c r="X597" s="230"/>
      <c r="Y597" s="225"/>
    </row>
    <row r="598" spans="1:25" ht="19.5" customHeight="1" thickTop="1" thickBot="1" x14ac:dyDescent="0.3">
      <c r="A598" s="247"/>
      <c r="B598" s="225"/>
      <c r="C598" s="43"/>
      <c r="D598" s="43"/>
      <c r="E598" s="43"/>
      <c r="F598" s="143"/>
      <c r="G598" s="43"/>
      <c r="H598" s="43"/>
      <c r="I598" s="43"/>
      <c r="J598" s="212"/>
      <c r="K598" s="212"/>
      <c r="L598" s="44"/>
      <c r="M598" s="44"/>
      <c r="N598" s="233">
        <f>N597+IF(AND(L598="Pago",OR(E598='PC Receitas'!$P$4,E598='PC Receitas'!$P$5,E598='PC Receitas'!$P$6)),K598,IF(AND(L598="Pago",OR(E598='PC Receitas'!$P$7,E598='PC Receitas'!$P$8,E598='PC Receitas'!$P$9,E598='PC Receitas'!$P$10,E598='PC Receitas'!$P$11,E598='PC Receitas'!$P$12,E598='PC Receitas'!$P$13,E598='PC Receitas'!$P$14)),-K598,0))</f>
        <v>-49210.899999999972</v>
      </c>
      <c r="O598" s="225"/>
      <c r="P598" s="225"/>
      <c r="Q598" s="225"/>
      <c r="R598" s="225"/>
      <c r="S598" s="235" t="e">
        <f t="shared" si="36"/>
        <v>#N/A</v>
      </c>
      <c r="T598" s="229" t="e">
        <f t="shared" si="37"/>
        <v>#N/A</v>
      </c>
      <c r="U598" s="229" t="e">
        <f t="shared" si="38"/>
        <v>#N/A</v>
      </c>
      <c r="V598" s="229" t="e">
        <f t="shared" si="39"/>
        <v>#N/A</v>
      </c>
      <c r="W598" s="113" t="e">
        <f>VLOOKUP(E598,'PC Receitas'!$P$4:$Q$14,2,FALSE)</f>
        <v>#N/A</v>
      </c>
      <c r="X598" s="230"/>
      <c r="Y598" s="225"/>
    </row>
    <row r="599" spans="1:25" ht="19.5" customHeight="1" thickTop="1" thickBot="1" x14ac:dyDescent="0.3">
      <c r="A599" s="247"/>
      <c r="B599" s="225"/>
      <c r="C599" s="43"/>
      <c r="D599" s="43"/>
      <c r="E599" s="43"/>
      <c r="F599" s="143"/>
      <c r="G599" s="43"/>
      <c r="H599" s="43"/>
      <c r="I599" s="43"/>
      <c r="J599" s="212"/>
      <c r="K599" s="212"/>
      <c r="L599" s="44"/>
      <c r="M599" s="44"/>
      <c r="N599" s="233">
        <f>N598+IF(AND(L599="Pago",OR(E599='PC Receitas'!$P$4,E599='PC Receitas'!$P$5,E599='PC Receitas'!$P$6)),K599,IF(AND(L599="Pago",OR(E599='PC Receitas'!$P$7,E599='PC Receitas'!$P$8,E599='PC Receitas'!$P$9,E599='PC Receitas'!$P$10,E599='PC Receitas'!$P$11,E599='PC Receitas'!$P$12,E599='PC Receitas'!$P$13,E599='PC Receitas'!$P$14)),-K599,0))</f>
        <v>-49210.899999999972</v>
      </c>
      <c r="O599" s="225"/>
      <c r="P599" s="225"/>
      <c r="Q599" s="225"/>
      <c r="R599" s="225"/>
      <c r="S599" s="235" t="e">
        <f t="shared" si="36"/>
        <v>#N/A</v>
      </c>
      <c r="T599" s="229" t="e">
        <f t="shared" si="37"/>
        <v>#N/A</v>
      </c>
      <c r="U599" s="229" t="e">
        <f t="shared" si="38"/>
        <v>#N/A</v>
      </c>
      <c r="V599" s="229" t="e">
        <f t="shared" si="39"/>
        <v>#N/A</v>
      </c>
      <c r="W599" s="113" t="e">
        <f>VLOOKUP(E599,'PC Receitas'!$P$4:$Q$14,2,FALSE)</f>
        <v>#N/A</v>
      </c>
      <c r="X599" s="230"/>
      <c r="Y599" s="225"/>
    </row>
    <row r="600" spans="1:25" ht="19.5" customHeight="1" thickTop="1" thickBot="1" x14ac:dyDescent="0.3">
      <c r="A600" s="247"/>
      <c r="B600" s="225"/>
      <c r="C600" s="43"/>
      <c r="D600" s="43"/>
      <c r="E600" s="43"/>
      <c r="F600" s="143"/>
      <c r="G600" s="43"/>
      <c r="H600" s="43"/>
      <c r="I600" s="43"/>
      <c r="J600" s="212"/>
      <c r="K600" s="212"/>
      <c r="L600" s="44"/>
      <c r="M600" s="44"/>
      <c r="N600" s="233">
        <f>N599+IF(AND(L600="Pago",OR(E600='PC Receitas'!$P$4,E600='PC Receitas'!$P$5,E600='PC Receitas'!$P$6)),K600,IF(AND(L600="Pago",OR(E600='PC Receitas'!$P$7,E600='PC Receitas'!$P$8,E600='PC Receitas'!$P$9,E600='PC Receitas'!$P$10,E600='PC Receitas'!$P$11,E600='PC Receitas'!$P$12,E600='PC Receitas'!$P$13,E600='PC Receitas'!$P$14)),-K600,0))</f>
        <v>-49210.899999999972</v>
      </c>
      <c r="O600" s="225"/>
      <c r="P600" s="225"/>
      <c r="Q600" s="225"/>
      <c r="R600" s="225"/>
      <c r="S600" s="235" t="e">
        <f t="shared" si="36"/>
        <v>#N/A</v>
      </c>
      <c r="T600" s="229" t="e">
        <f t="shared" si="37"/>
        <v>#N/A</v>
      </c>
      <c r="U600" s="229" t="e">
        <f t="shared" si="38"/>
        <v>#N/A</v>
      </c>
      <c r="V600" s="229" t="e">
        <f t="shared" si="39"/>
        <v>#N/A</v>
      </c>
      <c r="W600" s="113" t="e">
        <f>VLOOKUP(E600,'PC Receitas'!$P$4:$Q$14,2,FALSE)</f>
        <v>#N/A</v>
      </c>
      <c r="X600" s="230"/>
      <c r="Y600" s="225"/>
    </row>
    <row r="601" spans="1:25" ht="19.5" customHeight="1" thickTop="1" thickBot="1" x14ac:dyDescent="0.3">
      <c r="A601" s="247"/>
      <c r="B601" s="225"/>
      <c r="C601" s="43"/>
      <c r="D601" s="43"/>
      <c r="E601" s="43"/>
      <c r="F601" s="143"/>
      <c r="G601" s="43"/>
      <c r="H601" s="43"/>
      <c r="I601" s="43"/>
      <c r="J601" s="212"/>
      <c r="K601" s="212"/>
      <c r="L601" s="44"/>
      <c r="M601" s="44"/>
      <c r="N601" s="233">
        <f>N600+IF(AND(L601="Pago",OR(E601='PC Receitas'!$P$4,E601='PC Receitas'!$P$5,E601='PC Receitas'!$P$6)),K601,IF(AND(L601="Pago",OR(E601='PC Receitas'!$P$7,E601='PC Receitas'!$P$8,E601='PC Receitas'!$P$9,E601='PC Receitas'!$P$10,E601='PC Receitas'!$P$11,E601='PC Receitas'!$P$12,E601='PC Receitas'!$P$13,E601='PC Receitas'!$P$14)),-K601,0))</f>
        <v>-49210.899999999972</v>
      </c>
      <c r="O601" s="225"/>
      <c r="P601" s="225"/>
      <c r="Q601" s="225"/>
      <c r="R601" s="225"/>
      <c r="S601" s="235" t="e">
        <f t="shared" si="36"/>
        <v>#N/A</v>
      </c>
      <c r="T601" s="229" t="e">
        <f t="shared" si="37"/>
        <v>#N/A</v>
      </c>
      <c r="U601" s="229" t="e">
        <f t="shared" si="38"/>
        <v>#N/A</v>
      </c>
      <c r="V601" s="229" t="e">
        <f t="shared" si="39"/>
        <v>#N/A</v>
      </c>
      <c r="W601" s="113" t="e">
        <f>VLOOKUP(E601,'PC Receitas'!$P$4:$Q$14,2,FALSE)</f>
        <v>#N/A</v>
      </c>
      <c r="X601" s="230"/>
      <c r="Y601" s="225"/>
    </row>
    <row r="602" spans="1:25" ht="19.5" customHeight="1" thickTop="1" thickBot="1" x14ac:dyDescent="0.3">
      <c r="A602" s="247"/>
      <c r="B602" s="225"/>
      <c r="C602" s="43"/>
      <c r="D602" s="43"/>
      <c r="E602" s="43"/>
      <c r="F602" s="143"/>
      <c r="G602" s="43"/>
      <c r="H602" s="43"/>
      <c r="I602" s="43"/>
      <c r="J602" s="212"/>
      <c r="K602" s="212"/>
      <c r="L602" s="44"/>
      <c r="M602" s="44"/>
      <c r="N602" s="233">
        <f>N601+IF(AND(L602="Pago",OR(E602='PC Receitas'!$P$4,E602='PC Receitas'!$P$5,E602='PC Receitas'!$P$6)),K602,IF(AND(L602="Pago",OR(E602='PC Receitas'!$P$7,E602='PC Receitas'!$P$8,E602='PC Receitas'!$P$9,E602='PC Receitas'!$P$10,E602='PC Receitas'!$P$11,E602='PC Receitas'!$P$12,E602='PC Receitas'!$P$13,E602='PC Receitas'!$P$14)),-K602,0))</f>
        <v>-49210.899999999972</v>
      </c>
      <c r="O602" s="225"/>
      <c r="P602" s="225"/>
      <c r="Q602" s="225"/>
      <c r="R602" s="225"/>
      <c r="S602" s="235" t="e">
        <f t="shared" si="36"/>
        <v>#N/A</v>
      </c>
      <c r="T602" s="229" t="e">
        <f t="shared" si="37"/>
        <v>#N/A</v>
      </c>
      <c r="U602" s="229" t="e">
        <f t="shared" si="38"/>
        <v>#N/A</v>
      </c>
      <c r="V602" s="229" t="e">
        <f t="shared" si="39"/>
        <v>#N/A</v>
      </c>
      <c r="W602" s="113" t="e">
        <f>VLOOKUP(E602,'PC Receitas'!$P$4:$Q$14,2,FALSE)</f>
        <v>#N/A</v>
      </c>
      <c r="X602" s="230"/>
      <c r="Y602" s="225"/>
    </row>
    <row r="603" spans="1:25" ht="19.5" customHeight="1" thickTop="1" thickBot="1" x14ac:dyDescent="0.3">
      <c r="A603" s="247"/>
      <c r="B603" s="225"/>
      <c r="C603" s="43"/>
      <c r="D603" s="43"/>
      <c r="E603" s="43"/>
      <c r="F603" s="143"/>
      <c r="G603" s="43"/>
      <c r="H603" s="43"/>
      <c r="I603" s="43"/>
      <c r="J603" s="212"/>
      <c r="K603" s="212"/>
      <c r="L603" s="44"/>
      <c r="M603" s="44"/>
      <c r="N603" s="233">
        <f>N602+IF(AND(L603="Pago",OR(E603='PC Receitas'!$P$4,E603='PC Receitas'!$P$5,E603='PC Receitas'!$P$6)),K603,IF(AND(L603="Pago",OR(E603='PC Receitas'!$P$7,E603='PC Receitas'!$P$8,E603='PC Receitas'!$P$9,E603='PC Receitas'!$P$10,E603='PC Receitas'!$P$11,E603='PC Receitas'!$P$12,E603='PC Receitas'!$P$13,E603='PC Receitas'!$P$14)),-K603,0))</f>
        <v>-49210.899999999972</v>
      </c>
      <c r="O603" s="225"/>
      <c r="P603" s="225"/>
      <c r="Q603" s="225"/>
      <c r="R603" s="225"/>
      <c r="S603" s="235" t="e">
        <f t="shared" si="36"/>
        <v>#N/A</v>
      </c>
      <c r="T603" s="229" t="e">
        <f t="shared" si="37"/>
        <v>#N/A</v>
      </c>
      <c r="U603" s="229" t="e">
        <f t="shared" si="38"/>
        <v>#N/A</v>
      </c>
      <c r="V603" s="229" t="e">
        <f t="shared" si="39"/>
        <v>#N/A</v>
      </c>
      <c r="W603" s="113" t="e">
        <f>VLOOKUP(E603,'PC Receitas'!$P$4:$Q$14,2,FALSE)</f>
        <v>#N/A</v>
      </c>
      <c r="X603" s="230"/>
      <c r="Y603" s="225"/>
    </row>
    <row r="604" spans="1:25" ht="19.5" customHeight="1" thickTop="1" thickBot="1" x14ac:dyDescent="0.3">
      <c r="A604" s="247"/>
      <c r="B604" s="225"/>
      <c r="C604" s="43"/>
      <c r="D604" s="43"/>
      <c r="E604" s="43"/>
      <c r="F604" s="143"/>
      <c r="G604" s="43"/>
      <c r="H604" s="43"/>
      <c r="I604" s="43"/>
      <c r="J604" s="212"/>
      <c r="K604" s="212"/>
      <c r="L604" s="44"/>
      <c r="M604" s="44"/>
      <c r="N604" s="233">
        <f>N603+IF(AND(L604="Pago",OR(E604='PC Receitas'!$P$4,E604='PC Receitas'!$P$5,E604='PC Receitas'!$P$6)),K604,IF(AND(L604="Pago",OR(E604='PC Receitas'!$P$7,E604='PC Receitas'!$P$8,E604='PC Receitas'!$P$9,E604='PC Receitas'!$P$10,E604='PC Receitas'!$P$11,E604='PC Receitas'!$P$12,E604='PC Receitas'!$P$13,E604='PC Receitas'!$P$14)),-K604,0))</f>
        <v>-49210.899999999972</v>
      </c>
      <c r="O604" s="225"/>
      <c r="P604" s="225"/>
      <c r="Q604" s="225"/>
      <c r="R604" s="225"/>
      <c r="S604" s="235" t="e">
        <f t="shared" si="36"/>
        <v>#N/A</v>
      </c>
      <c r="T604" s="229" t="e">
        <f t="shared" si="37"/>
        <v>#N/A</v>
      </c>
      <c r="U604" s="229" t="e">
        <f t="shared" si="38"/>
        <v>#N/A</v>
      </c>
      <c r="V604" s="229" t="e">
        <f t="shared" si="39"/>
        <v>#N/A</v>
      </c>
      <c r="W604" s="113" t="e">
        <f>VLOOKUP(E604,'PC Receitas'!$P$4:$Q$14,2,FALSE)</f>
        <v>#N/A</v>
      </c>
      <c r="X604" s="230"/>
      <c r="Y604" s="225"/>
    </row>
    <row r="605" spans="1:25" ht="19.5" customHeight="1" thickTop="1" thickBot="1" x14ac:dyDescent="0.3">
      <c r="A605" s="247"/>
      <c r="B605" s="225"/>
      <c r="C605" s="43"/>
      <c r="D605" s="43"/>
      <c r="E605" s="43"/>
      <c r="F605" s="143"/>
      <c r="G605" s="43"/>
      <c r="H605" s="43"/>
      <c r="I605" s="43"/>
      <c r="J605" s="212"/>
      <c r="K605" s="212"/>
      <c r="L605" s="44"/>
      <c r="M605" s="44"/>
      <c r="N605" s="233">
        <f>N604+IF(AND(L605="Pago",OR(E605='PC Receitas'!$P$4,E605='PC Receitas'!$P$5,E605='PC Receitas'!$P$6)),K605,IF(AND(L605="Pago",OR(E605='PC Receitas'!$P$7,E605='PC Receitas'!$P$8,E605='PC Receitas'!$P$9,E605='PC Receitas'!$P$10,E605='PC Receitas'!$P$11,E605='PC Receitas'!$P$12,E605='PC Receitas'!$P$13,E605='PC Receitas'!$P$14)),-K605,0))</f>
        <v>-49210.899999999972</v>
      </c>
      <c r="O605" s="225"/>
      <c r="P605" s="225"/>
      <c r="Q605" s="225"/>
      <c r="R605" s="225"/>
      <c r="S605" s="235" t="e">
        <f t="shared" si="36"/>
        <v>#N/A</v>
      </c>
      <c r="T605" s="229" t="e">
        <f t="shared" si="37"/>
        <v>#N/A</v>
      </c>
      <c r="U605" s="229" t="e">
        <f t="shared" si="38"/>
        <v>#N/A</v>
      </c>
      <c r="V605" s="229" t="e">
        <f t="shared" si="39"/>
        <v>#N/A</v>
      </c>
      <c r="W605" s="113" t="e">
        <f>VLOOKUP(E605,'PC Receitas'!$P$4:$Q$14,2,FALSE)</f>
        <v>#N/A</v>
      </c>
      <c r="X605" s="230"/>
      <c r="Y605" s="225"/>
    </row>
    <row r="606" spans="1:25" ht="15.75" thickTop="1" x14ac:dyDescent="0.25">
      <c r="F606" s="203"/>
      <c r="N606" s="28"/>
    </row>
    <row r="607" spans="1:25" x14ac:dyDescent="0.25">
      <c r="F607" s="203"/>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7"/>
      <c r="C1" s="85" t="s">
        <v>188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v>1</v>
      </c>
      <c r="D5" s="145">
        <v>43191</v>
      </c>
      <c r="E5" s="43" t="s">
        <v>121</v>
      </c>
      <c r="F5" s="205" t="s">
        <v>1001</v>
      </c>
      <c r="G5" s="43" t="s">
        <v>587</v>
      </c>
      <c r="H5" s="43" t="s">
        <v>477</v>
      </c>
      <c r="I5" s="43"/>
      <c r="J5" s="212">
        <v>0</v>
      </c>
      <c r="K5" s="212">
        <v>10200.92</v>
      </c>
      <c r="L5" s="44" t="s">
        <v>446</v>
      </c>
      <c r="M5" s="44"/>
      <c r="N5" s="41">
        <f>Q5+IF(AND(L5="Pago",OR(E5='PC Receitas'!P4,E5='PC Receitas'!P5,E5='PC Receitas'!P6)),J5,IF(AND(L5="Pago",OR(E5='PC Receitas'!P7,E5='PC Receitas'!P8,E5='PC Receitas'!P9,E5='PC Receitas'!P10,E5='PC Receitas'!P11,E5='PC Receitas'!P12,E5='PC Receitas'!P13,E5='PC Receitas'!P14)),-J5,0))</f>
        <v>-49210.899999999972</v>
      </c>
      <c r="P5" s="283" t="s">
        <v>179</v>
      </c>
      <c r="Q5" s="284">
        <f>Mar!Q13</f>
        <v>-49210.899999999972</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43191</v>
      </c>
      <c r="E6" s="43" t="s">
        <v>435</v>
      </c>
      <c r="F6" s="205" t="s">
        <v>1002</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-49325.52999999997</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43191</v>
      </c>
      <c r="E7" s="43" t="s">
        <v>435</v>
      </c>
      <c r="F7" s="143" t="s">
        <v>1006</v>
      </c>
      <c r="G7" s="43" t="s">
        <v>509</v>
      </c>
      <c r="H7" s="43" t="s">
        <v>476</v>
      </c>
      <c r="I7" s="43"/>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-49327.629999999968</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1</v>
      </c>
      <c r="D8" s="145">
        <v>43191</v>
      </c>
      <c r="E8" s="43" t="s">
        <v>435</v>
      </c>
      <c r="F8" s="143">
        <v>15009</v>
      </c>
      <c r="G8" s="43" t="s">
        <v>509</v>
      </c>
      <c r="H8" s="43" t="s">
        <v>476</v>
      </c>
      <c r="I8" s="43"/>
      <c r="J8" s="212">
        <v>0</v>
      </c>
      <c r="K8" s="212">
        <v>2.1</v>
      </c>
      <c r="L8" s="44" t="s">
        <v>446</v>
      </c>
      <c r="M8" s="44"/>
      <c r="N8" s="41">
        <f>N7+IF(AND(L8="Pago",OR(E8='PC Receitas'!$P$4,E8='PC Receitas'!$P$5,E8='PC Receitas'!$P$6)),K8,IF(AND(L8="Pago",OR(E8='PC Receitas'!$P$7,E8='PC Receitas'!$P$8,E8='PC Receitas'!$P$9,E8='PC Receitas'!$P$10,E8='PC Receitas'!$P$11,E8='PC Receitas'!$P$12,E8='PC Receitas'!$P$13,E8='PC Receitas'!$P$14)),-K8,0))</f>
        <v>-49329.729999999967</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1</v>
      </c>
      <c r="D9" s="145">
        <v>43191</v>
      </c>
      <c r="E9" s="43" t="s">
        <v>435</v>
      </c>
      <c r="F9" s="143">
        <v>15010</v>
      </c>
      <c r="G9" s="43" t="s">
        <v>509</v>
      </c>
      <c r="H9" s="43" t="s">
        <v>476</v>
      </c>
      <c r="I9" s="43"/>
      <c r="J9" s="212">
        <v>0</v>
      </c>
      <c r="K9" s="212">
        <v>2.1</v>
      </c>
      <c r="L9" s="44" t="s">
        <v>446</v>
      </c>
      <c r="M9" s="44"/>
      <c r="N9" s="41">
        <f>N8+IF(AND(L9="Pago",OR(E9='PC Receitas'!$P$4,E9='PC Receitas'!$P$5,E9='PC Receitas'!$P$6)),K9,IF(AND(L9="Pago",OR(E9='PC Receitas'!$P$7,E9='PC Receitas'!$P$8,E9='PC Receitas'!$P$9,E9='PC Receitas'!$P$10,E9='PC Receitas'!$P$11,E9='PC Receitas'!$P$12,E9='PC Receitas'!$P$13,E9='PC Receitas'!$P$14)),-K9,0))</f>
        <v>-49331.829999999965</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23639.609999999997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1</v>
      </c>
      <c r="D10" s="145">
        <v>43191</v>
      </c>
      <c r="E10" s="43" t="s">
        <v>435</v>
      </c>
      <c r="F10" s="143">
        <v>15011</v>
      </c>
      <c r="G10" s="43" t="s">
        <v>509</v>
      </c>
      <c r="H10" s="43" t="s">
        <v>476</v>
      </c>
      <c r="I10" s="43"/>
      <c r="J10" s="212">
        <v>0</v>
      </c>
      <c r="K10" s="212">
        <v>2.1</v>
      </c>
      <c r="L10" s="44" t="s">
        <v>446</v>
      </c>
      <c r="M10" s="44"/>
      <c r="N10" s="41">
        <f>N9+IF(AND(L10="Pago",OR(E10='PC Receitas'!$P$4,E10='PC Receitas'!$P$5,E10='PC Receitas'!$P$6)),K10,IF(AND(L10="Pago",OR(E10='PC Receitas'!$P$7,E10='PC Receitas'!$P$8,E10='PC Receitas'!$P$9,E10='PC Receitas'!$P$10,E10='PC Receitas'!$P$11,E10='PC Receitas'!$P$12,E10='PC Receitas'!$P$13,E10='PC Receitas'!$P$14)),-K10,0))</f>
        <v>-49333.929999999964</v>
      </c>
      <c r="P10" s="273"/>
      <c r="Q10" s="275"/>
      <c r="R10" s="17"/>
      <c r="S10" s="112" t="str">
        <f t="shared" si="0"/>
        <v>Despesa</v>
      </c>
      <c r="T10" s="109" t="str">
        <f t="shared" si="1"/>
        <v/>
      </c>
      <c r="U10" s="109" t="str">
        <f t="shared" si="2"/>
        <v/>
      </c>
      <c r="V10" s="109" t="str">
        <f t="shared" si="3"/>
        <v>Despesa</v>
      </c>
      <c r="W10" s="113" t="str">
        <f>VLOOKUP(E10,'PC Receitas'!$P$4:$Q$14,2,FALSE)</f>
        <v>Despesas_Operacionais</v>
      </c>
    </row>
    <row r="11" spans="1:24" ht="19.5" customHeight="1" thickTop="1" thickBot="1" x14ac:dyDescent="0.3">
      <c r="A11" s="247"/>
      <c r="C11" s="43">
        <v>2</v>
      </c>
      <c r="D11" s="145">
        <v>43192</v>
      </c>
      <c r="E11" s="43" t="s">
        <v>435</v>
      </c>
      <c r="F11" s="143" t="s">
        <v>1003</v>
      </c>
      <c r="G11" s="43" t="s">
        <v>507</v>
      </c>
      <c r="H11" s="43" t="s">
        <v>476</v>
      </c>
      <c r="I11" s="43"/>
      <c r="J11" s="212">
        <v>0</v>
      </c>
      <c r="K11" s="212">
        <v>288.31</v>
      </c>
      <c r="L11" s="44" t="s">
        <v>446</v>
      </c>
      <c r="M11" s="44"/>
      <c r="N11" s="41">
        <f>N10+IF(AND(L11="Pago",OR(E11='PC Receitas'!$P$4,E11='PC Receitas'!$P$5,E11='PC Receitas'!$P$6)),K11,IF(AND(L11="Pago",OR(E11='PC Receitas'!$P$7,E11='PC Receitas'!$P$8,E11='PC Receitas'!$P$9,E11='PC Receitas'!$P$10,E11='PC Receitas'!$P$11,E11='PC Receitas'!$P$12,E11='PC Receitas'!$P$13,E11='PC Receitas'!$P$14)),-K11,0))</f>
        <v>-49622.239999999962</v>
      </c>
      <c r="P11" s="273" t="s">
        <v>27</v>
      </c>
      <c r="Q11" s="274">
        <f>Q7-Q9</f>
        <v>-23639.609999999997</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43">
        <v>2</v>
      </c>
      <c r="D12" s="145">
        <v>43192</v>
      </c>
      <c r="E12" s="43" t="s">
        <v>435</v>
      </c>
      <c r="F12" s="143" t="s">
        <v>1004</v>
      </c>
      <c r="G12" s="43" t="s">
        <v>507</v>
      </c>
      <c r="H12" s="43" t="s">
        <v>476</v>
      </c>
      <c r="I12" s="43"/>
      <c r="J12" s="212">
        <v>0</v>
      </c>
      <c r="K12" s="212">
        <v>373.9</v>
      </c>
      <c r="L12" s="44" t="s">
        <v>446</v>
      </c>
      <c r="M12" s="44"/>
      <c r="N12" s="41">
        <f>N11+IF(AND(L12="Pago",OR(E12='PC Receitas'!$P$4,E12='PC Receitas'!$P$5,E12='PC Receitas'!$P$6)),K12,IF(AND(L12="Pago",OR(E12='PC Receitas'!$P$7,E12='PC Receitas'!$P$8,E12='PC Receitas'!$P$9,E12='PC Receitas'!$P$10,E12='PC Receitas'!$P$11,E12='PC Receitas'!$P$12,E12='PC Receitas'!$P$13,E12='PC Receitas'!$P$14)),-K12,0))</f>
        <v>-49996.139999999963</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43192</v>
      </c>
      <c r="E13" s="43" t="s">
        <v>431</v>
      </c>
      <c r="F13" s="143" t="s">
        <v>1005</v>
      </c>
      <c r="G13" s="43" t="s">
        <v>535</v>
      </c>
      <c r="H13" s="43" t="s">
        <v>476</v>
      </c>
      <c r="I13" s="43"/>
      <c r="J13" s="212">
        <v>0</v>
      </c>
      <c r="K13" s="212">
        <v>1934.98</v>
      </c>
      <c r="L13" s="44" t="s">
        <v>446</v>
      </c>
      <c r="M13" s="44"/>
      <c r="N13" s="41">
        <f>N12+IF(AND(L13="Pago",OR(E13='PC Receitas'!$P$4,E13='PC Receitas'!$P$5,E13='PC Receitas'!$P$6)),K13,IF(AND(L13="Pago",OR(E13='PC Receitas'!$P$7,E13='PC Receitas'!$P$8,E13='PC Receitas'!$P$9,E13='PC Receitas'!$P$10,E13='PC Receitas'!$P$11,E13='PC Receitas'!$P$12,E13='PC Receitas'!$P$13,E13='PC Receitas'!$P$14)),-K13,0))</f>
        <v>-51931.119999999966</v>
      </c>
      <c r="P13" s="273" t="s">
        <v>48</v>
      </c>
      <c r="Q13" s="274">
        <f>N586</f>
        <v>0</v>
      </c>
      <c r="R13" s="17"/>
      <c r="S13" s="112" t="str">
        <f t="shared" si="0"/>
        <v>Despesa</v>
      </c>
      <c r="T13" s="109" t="str">
        <f t="shared" si="1"/>
        <v/>
      </c>
      <c r="U13" s="109" t="str">
        <f t="shared" si="2"/>
        <v/>
      </c>
      <c r="V13" s="109" t="str">
        <f t="shared" si="3"/>
        <v>Despesa</v>
      </c>
      <c r="W13" s="113" t="str">
        <f>VLOOKUP(E13,'PC Receitas'!$P$4:$Q$14,2,FALSE)</f>
        <v>Impostos</v>
      </c>
    </row>
    <row r="14" spans="1:24" ht="19.5" customHeight="1" thickTop="1" thickBot="1" x14ac:dyDescent="0.3">
      <c r="A14" s="247"/>
      <c r="C14" s="43">
        <v>3</v>
      </c>
      <c r="D14" s="145">
        <v>43193</v>
      </c>
      <c r="E14" s="43" t="s">
        <v>435</v>
      </c>
      <c r="F14" s="143">
        <v>15023</v>
      </c>
      <c r="G14" s="43" t="s">
        <v>509</v>
      </c>
      <c r="H14" s="43" t="s">
        <v>476</v>
      </c>
      <c r="I14" s="43"/>
      <c r="J14" s="212">
        <v>0</v>
      </c>
      <c r="K14" s="212">
        <v>2.1</v>
      </c>
      <c r="L14" s="44" t="s">
        <v>446</v>
      </c>
      <c r="M14" s="44"/>
      <c r="N14" s="41">
        <f>N13+IF(AND(L14="Pago",OR(E14='PC Receitas'!$P$4,E14='PC Receitas'!$P$5,E14='PC Receitas'!$P$6)),K14,IF(AND(L14="Pago",OR(E14='PC Receitas'!$P$7,E14='PC Receitas'!$P$8,E14='PC Receitas'!$P$9,E14='PC Receitas'!$P$10,E14='PC Receitas'!$P$11,E14='PC Receitas'!$P$12,E14='PC Receitas'!$P$13,E14='PC Receitas'!$P$14)),-K14,0))</f>
        <v>-51933.219999999965</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3</v>
      </c>
      <c r="D15" s="145">
        <v>43193</v>
      </c>
      <c r="E15" s="43" t="s">
        <v>435</v>
      </c>
      <c r="F15" s="205">
        <v>15030</v>
      </c>
      <c r="G15" s="43" t="s">
        <v>509</v>
      </c>
      <c r="H15" s="43" t="s">
        <v>476</v>
      </c>
      <c r="I15" s="4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-51935.319999999963</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3</v>
      </c>
      <c r="D16" s="145">
        <v>43193</v>
      </c>
      <c r="E16" s="43" t="s">
        <v>435</v>
      </c>
      <c r="F16" s="143">
        <v>15031</v>
      </c>
      <c r="G16" s="43" t="s">
        <v>509</v>
      </c>
      <c r="H16" s="43" t="s">
        <v>476</v>
      </c>
      <c r="I16" s="43"/>
      <c r="J16" s="212">
        <v>0</v>
      </c>
      <c r="K16" s="212">
        <v>2.1</v>
      </c>
      <c r="L16" s="44" t="s">
        <v>446</v>
      </c>
      <c r="M16" s="44"/>
      <c r="N16" s="41">
        <f>N15+IF(AND(L16="Pago",OR(E16='PC Receitas'!$P$4,E16='PC Receitas'!$P$5,E16='PC Receitas'!$P$6)),K16,IF(AND(L16="Pago",OR(E16='PC Receitas'!$P$7,E16='PC Receitas'!$P$8,E16='PC Receitas'!$P$9,E16='PC Receitas'!$P$10,E16='PC Receitas'!$P$11,E16='PC Receitas'!$P$12,E16='PC Receitas'!$P$13,E16='PC Receitas'!$P$14)),-K16,0))</f>
        <v>-51937.419999999962</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43193</v>
      </c>
      <c r="E17" s="43" t="s">
        <v>435</v>
      </c>
      <c r="F17" s="143" t="s">
        <v>1007</v>
      </c>
      <c r="G17" s="43" t="s">
        <v>514</v>
      </c>
      <c r="H17" s="43" t="s">
        <v>476</v>
      </c>
      <c r="I17" s="43"/>
      <c r="J17" s="212">
        <v>0</v>
      </c>
      <c r="K17" s="212">
        <v>30</v>
      </c>
      <c r="L17" s="44" t="s">
        <v>446</v>
      </c>
      <c r="M17" s="44"/>
      <c r="N17" s="41">
        <f>N16+IF(AND(L17="Pago",OR(E17='PC Receitas'!$P$4,E17='PC Receitas'!$P$5,E17='PC Receitas'!$P$6)),K17,IF(AND(L17="Pago",OR(E17='PC Receitas'!$P$7,E17='PC Receitas'!$P$8,E17='PC Receitas'!$P$9,E17='PC Receitas'!$P$10,E17='PC Receitas'!$P$11,E17='PC Receitas'!$P$12,E17='PC Receitas'!$P$13,E17='PC Receitas'!$P$14)),-K17,0))</f>
        <v>-51967.419999999962</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Despesas_Operacionais</v>
      </c>
    </row>
    <row r="18" spans="1:23" ht="19.5" customHeight="1" thickTop="1" thickBot="1" x14ac:dyDescent="0.3">
      <c r="A18" s="247"/>
      <c r="C18" s="43">
        <v>3</v>
      </c>
      <c r="D18" s="145">
        <v>43193</v>
      </c>
      <c r="E18" s="43" t="s">
        <v>121</v>
      </c>
      <c r="F18" s="143" t="s">
        <v>1012</v>
      </c>
      <c r="G18" s="43" t="s">
        <v>510</v>
      </c>
      <c r="H18" s="43" t="s">
        <v>477</v>
      </c>
      <c r="I18" s="43"/>
      <c r="J18" s="212">
        <v>0</v>
      </c>
      <c r="K18" s="212">
        <v>1294.9000000000001</v>
      </c>
      <c r="L18" s="44" t="s">
        <v>446</v>
      </c>
      <c r="M18" s="44"/>
      <c r="N18" s="41">
        <f>N17+IF(AND(L18="Pago",OR(E18='PC Receitas'!$P$4,E18='PC Receitas'!$P$5,E18='PC Receitas'!$P$6)),K18,IF(AND(L18="Pago",OR(E18='PC Receitas'!$P$7,E18='PC Receitas'!$P$8,E18='PC Receitas'!$P$9,E18='PC Receitas'!$P$10,E18='PC Receitas'!$P$11,E18='PC Receitas'!$P$12,E18='PC Receitas'!$P$13,E18='PC Receitas'!$P$14)),-K18,0))</f>
        <v>-53262.319999999963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43193</v>
      </c>
      <c r="E19" s="43" t="s">
        <v>121</v>
      </c>
      <c r="F19" s="143" t="s">
        <v>1013</v>
      </c>
      <c r="G19" s="43" t="s">
        <v>510</v>
      </c>
      <c r="H19" s="43" t="s">
        <v>477</v>
      </c>
      <c r="I19" s="43"/>
      <c r="J19" s="212">
        <v>0</v>
      </c>
      <c r="K19" s="212">
        <v>1141.25</v>
      </c>
      <c r="L19" s="44" t="s">
        <v>446</v>
      </c>
      <c r="M19" s="44"/>
      <c r="N19" s="41">
        <f>N18+IF(AND(L19="Pago",OR(E19='PC Receitas'!$P$4,E19='PC Receitas'!$P$5,E19='PC Receitas'!$P$6)),K19,IF(AND(L19="Pago",OR(E19='PC Receitas'!$P$7,E19='PC Receitas'!$P$8,E19='PC Receitas'!$P$9,E19='PC Receitas'!$P$10,E19='PC Receitas'!$P$11,E19='PC Receitas'!$P$12,E19='PC Receitas'!$P$13,E19='PC Receitas'!$P$14)),-K19,0))</f>
        <v>-54403.569999999963</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Despesas_com_RH</v>
      </c>
    </row>
    <row r="20" spans="1:23" ht="19.5" customHeight="1" thickTop="1" thickBot="1" x14ac:dyDescent="0.3">
      <c r="A20" s="247"/>
      <c r="C20" s="43">
        <v>4</v>
      </c>
      <c r="D20" s="145">
        <v>43194</v>
      </c>
      <c r="E20" s="43" t="s">
        <v>435</v>
      </c>
      <c r="F20" s="205">
        <v>15042</v>
      </c>
      <c r="G20" s="23" t="s">
        <v>509</v>
      </c>
      <c r="H20" s="23" t="s">
        <v>476</v>
      </c>
      <c r="I20" s="23"/>
      <c r="J20" s="212">
        <v>0</v>
      </c>
      <c r="K20" s="212">
        <v>2.1</v>
      </c>
      <c r="L20" s="44" t="s">
        <v>446</v>
      </c>
      <c r="M20" s="126"/>
      <c r="N20" s="41">
        <f>N19+IF(AND(L20="Pago",OR(E20='PC Receitas'!$P$4,E20='PC Receitas'!$P$5,E20='PC Receitas'!$P$6)),K20,IF(AND(L20="Pago",OR(E20='PC Receitas'!$P$7,E20='PC Receitas'!$P$8,E20='PC Receitas'!$P$9,E20='PC Receitas'!$P$10,E20='PC Receitas'!$P$11,E20='PC Receitas'!$P$12,E20='PC Receitas'!$P$13,E20='PC Receitas'!$P$14)),-K20,0))</f>
        <v>-54405.669999999962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4</v>
      </c>
      <c r="D21" s="145">
        <v>43194</v>
      </c>
      <c r="E21" s="43" t="s">
        <v>435</v>
      </c>
      <c r="F21" s="143">
        <v>15045</v>
      </c>
      <c r="G21" s="43" t="s">
        <v>509</v>
      </c>
      <c r="H21" s="43" t="s">
        <v>476</v>
      </c>
      <c r="I21" s="43"/>
      <c r="J21" s="212">
        <v>0</v>
      </c>
      <c r="K21" s="212">
        <v>2.1</v>
      </c>
      <c r="L21" s="44" t="s">
        <v>446</v>
      </c>
      <c r="M21" s="44"/>
      <c r="N21" s="41">
        <f>N20+IF(AND(L21="Pago",OR(E21='PC Receitas'!$P$4,E21='PC Receitas'!$P$5,E21='PC Receitas'!$P$6)),K21,IF(AND(L21="Pago",OR(E21='PC Receitas'!$P$7,E21='PC Receitas'!$P$8,E21='PC Receitas'!$P$9,E21='PC Receitas'!$P$10,E21='PC Receitas'!$P$11,E21='PC Receitas'!$P$12,E21='PC Receitas'!$P$13,E21='PC Receitas'!$P$14)),-K21,0))</f>
        <v>-54407.76999999996</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43194</v>
      </c>
      <c r="E22" s="43" t="s">
        <v>435</v>
      </c>
      <c r="F22" s="205">
        <v>15043</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-54409.869999999959</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43194</v>
      </c>
      <c r="E23" s="43" t="s">
        <v>435</v>
      </c>
      <c r="F23" s="143">
        <v>15040</v>
      </c>
      <c r="G23" s="43" t="s">
        <v>509</v>
      </c>
      <c r="H23" s="43" t="s">
        <v>476</v>
      </c>
      <c r="I23" s="43"/>
      <c r="J23" s="212">
        <v>0</v>
      </c>
      <c r="K23" s="212">
        <v>2.1</v>
      </c>
      <c r="L23" s="44" t="s">
        <v>446</v>
      </c>
      <c r="M23" s="44"/>
      <c r="N23" s="41">
        <f>N22+IF(AND(L23="Pago",OR(E23='PC Receitas'!$P$4,E23='PC Receitas'!$P$5,E23='PC Receitas'!$P$6)),K23,IF(AND(L23="Pago",OR(E23='PC Receitas'!$P$7,E23='PC Receitas'!$P$8,E23='PC Receitas'!$P$9,E23='PC Receitas'!$P$10,E23='PC Receitas'!$P$11,E23='PC Receitas'!$P$12,E23='PC Receitas'!$P$13,E23='PC Receitas'!$P$14)),-K23,0))</f>
        <v>-54411.969999999958</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43194</v>
      </c>
      <c r="E24" s="43" t="s">
        <v>435</v>
      </c>
      <c r="F24" s="143">
        <v>15041</v>
      </c>
      <c r="G24" s="43" t="s">
        <v>509</v>
      </c>
      <c r="H24" s="43" t="s">
        <v>476</v>
      </c>
      <c r="I24" s="43"/>
      <c r="J24" s="212">
        <v>0</v>
      </c>
      <c r="K24" s="212">
        <v>2.1</v>
      </c>
      <c r="L24" s="44" t="s">
        <v>446</v>
      </c>
      <c r="M24" s="44"/>
      <c r="N24" s="41">
        <f>N23+IF(AND(L24="Pago",OR(E24='PC Receitas'!$P$4,E24='PC Receitas'!$P$5,E24='PC Receitas'!$P$6)),K24,IF(AND(L24="Pago",OR(E24='PC Receitas'!$P$7,E24='PC Receitas'!$P$8,E24='PC Receitas'!$P$9,E24='PC Receitas'!$P$10,E24='PC Receitas'!$P$11,E24='PC Receitas'!$P$12,E24='PC Receitas'!$P$13,E24='PC Receitas'!$P$14)),-K24,0))</f>
        <v>-54414.069999999956</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4</v>
      </c>
      <c r="D25" s="145">
        <v>43194</v>
      </c>
      <c r="E25" s="43" t="s">
        <v>435</v>
      </c>
      <c r="F25" s="143">
        <v>15208</v>
      </c>
      <c r="G25" s="43" t="s">
        <v>509</v>
      </c>
      <c r="H25" s="43" t="s">
        <v>476</v>
      </c>
      <c r="I25" s="43"/>
      <c r="J25" s="212">
        <v>0</v>
      </c>
      <c r="K25" s="212">
        <v>2.1</v>
      </c>
      <c r="L25" s="44" t="s">
        <v>446</v>
      </c>
      <c r="M25" s="44"/>
      <c r="N25" s="41">
        <f>N24+IF(AND(L25="Pago",OR(E25='PC Receitas'!$P$4,E25='PC Receitas'!$P$5,E25='PC Receitas'!$P$6)),K25,IF(AND(L25="Pago",OR(E25='PC Receitas'!$P$7,E25='PC Receitas'!$P$8,E25='PC Receitas'!$P$9,E25='PC Receitas'!$P$10,E25='PC Receitas'!$P$11,E25='PC Receitas'!$P$12,E25='PC Receitas'!$P$13,E25='PC Receitas'!$P$14)),-K25,0))</f>
        <v>-54416.169999999955</v>
      </c>
      <c r="P25" s="109" t="str">
        <f>'PC Receitas'!P13</f>
        <v>IMPOSTOS</v>
      </c>
      <c r="S25" s="112" t="str">
        <f t="shared" si="0"/>
        <v>Despesa</v>
      </c>
      <c r="T25" s="109" t="str">
        <f t="shared" si="1"/>
        <v/>
      </c>
      <c r="U25" s="109" t="str">
        <f t="shared" si="2"/>
        <v/>
      </c>
      <c r="V25" s="109" t="str">
        <f t="shared" si="3"/>
        <v>Despesa</v>
      </c>
      <c r="W25" s="113" t="str">
        <f>VLOOKUP(E25,'PC Receitas'!$P$4:$Q$14,2,FALSE)</f>
        <v>Despesas_Operacionais</v>
      </c>
    </row>
    <row r="26" spans="1:23" ht="19.5" customHeight="1" thickTop="1" thickBot="1" x14ac:dyDescent="0.3">
      <c r="A26" s="247"/>
      <c r="C26" s="43">
        <v>4</v>
      </c>
      <c r="D26" s="145">
        <v>43194</v>
      </c>
      <c r="E26" s="43" t="s">
        <v>435</v>
      </c>
      <c r="F26" s="205">
        <v>15046</v>
      </c>
      <c r="G26" s="23" t="s">
        <v>509</v>
      </c>
      <c r="H26" s="23" t="s">
        <v>476</v>
      </c>
      <c r="I26" s="23"/>
      <c r="J26" s="212">
        <v>0</v>
      </c>
      <c r="K26" s="212">
        <v>2.1</v>
      </c>
      <c r="L26" s="44" t="s">
        <v>446</v>
      </c>
      <c r="M26" s="126"/>
      <c r="N26" s="41">
        <f>N25+IF(AND(L26="Pago",OR(E26='PC Receitas'!$P$4,E26='PC Receitas'!$P$5,E26='PC Receitas'!$P$6)),K26,IF(AND(L26="Pago",OR(E26='PC Receitas'!$P$7,E26='PC Receitas'!$P$8,E26='PC Receitas'!$P$9,E26='PC Receitas'!$P$10,E26='PC Receitas'!$P$11,E26='PC Receitas'!$P$12,E26='PC Receitas'!$P$13,E26='PC Receitas'!$P$14)),-K26,0))</f>
        <v>-54418.269999999953</v>
      </c>
      <c r="P26" s="109" t="str">
        <f>'PC Receitas'!P14</f>
        <v>INVESTIMENTOS</v>
      </c>
      <c r="S26" s="112" t="str">
        <f t="shared" si="0"/>
        <v>Despesa</v>
      </c>
      <c r="T26" s="109" t="str">
        <f t="shared" si="1"/>
        <v/>
      </c>
      <c r="U26" s="109" t="str">
        <f t="shared" si="2"/>
        <v/>
      </c>
      <c r="V26" s="109" t="str">
        <f t="shared" si="3"/>
        <v>Despesa</v>
      </c>
      <c r="W26" s="113" t="str">
        <f>VLOOKUP(E26,'PC Receitas'!$P$4:$Q$14,2,FALSE)</f>
        <v>Despesas_Operacionais</v>
      </c>
    </row>
    <row r="27" spans="1:23" ht="19.5" customHeight="1" thickTop="1" thickBot="1" x14ac:dyDescent="0.3">
      <c r="A27" s="247"/>
      <c r="C27" s="43">
        <v>5</v>
      </c>
      <c r="D27" s="145">
        <v>43195</v>
      </c>
      <c r="E27" s="43" t="s">
        <v>434</v>
      </c>
      <c r="F27" s="205">
        <v>20996</v>
      </c>
      <c r="G27" s="43" t="s">
        <v>513</v>
      </c>
      <c r="H27" s="43" t="s">
        <v>478</v>
      </c>
      <c r="I27" s="43"/>
      <c r="J27" s="212">
        <v>0</v>
      </c>
      <c r="K27" s="212">
        <v>776.2</v>
      </c>
      <c r="L27" s="44" t="s">
        <v>446</v>
      </c>
      <c r="M27" s="126"/>
      <c r="N27" s="41">
        <f>N26+IF(AND(L27="Pago",OR(E27='PC Receitas'!$P$4,E27='PC Receitas'!$P$5,E27='PC Receitas'!$P$6)),K27,IF(AND(L27="Pago",OR(E27='PC Receitas'!$P$7,E27='PC Receitas'!$P$8,E27='PC Receitas'!$P$9,E27='PC Receitas'!$P$10,E27='PC Receitas'!$P$11,E27='PC Receitas'!$P$12,E27='PC Receitas'!$P$13,E27='PC Receitas'!$P$14)),-K27,0))</f>
        <v>-55194.46999999995</v>
      </c>
      <c r="S27" s="112" t="str">
        <f t="shared" si="0"/>
        <v/>
      </c>
      <c r="T27" s="109" t="str">
        <f t="shared" si="1"/>
        <v>Despesa</v>
      </c>
      <c r="U27" s="109" t="str">
        <f t="shared" si="2"/>
        <v/>
      </c>
      <c r="V27" s="109" t="str">
        <f t="shared" si="3"/>
        <v>Despesa</v>
      </c>
      <c r="W27" s="113" t="str">
        <f>VLOOKUP(E27,'PC Receitas'!$P$4:$Q$14,2,FALSE)</f>
        <v>Despesas_com_Produtos</v>
      </c>
    </row>
    <row r="28" spans="1:23" ht="19.5" customHeight="1" thickTop="1" thickBot="1" x14ac:dyDescent="0.3">
      <c r="A28" s="247"/>
      <c r="C28" s="43">
        <v>5</v>
      </c>
      <c r="D28" s="145">
        <v>43195</v>
      </c>
      <c r="E28" s="43" t="s">
        <v>435</v>
      </c>
      <c r="F28" s="143">
        <v>15057</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-55196.569999999949</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43195</v>
      </c>
      <c r="E29" s="43" t="s">
        <v>435</v>
      </c>
      <c r="F29" s="143">
        <v>15049</v>
      </c>
      <c r="G29" s="43" t="s">
        <v>509</v>
      </c>
      <c r="H29" s="43" t="s">
        <v>476</v>
      </c>
      <c r="I29" s="43"/>
      <c r="J29" s="212">
        <v>0</v>
      </c>
      <c r="K29" s="212">
        <v>2.1</v>
      </c>
      <c r="L29" s="44" t="s">
        <v>446</v>
      </c>
      <c r="M29" s="44"/>
      <c r="N29" s="41">
        <f>N28+IF(AND(L29="Pago",OR(E29='PC Receitas'!$P$4,E29='PC Receitas'!$P$5,E29='PC Receitas'!$P$6)),K29,IF(AND(L29="Pago",OR(E29='PC Receitas'!$P$7,E29='PC Receitas'!$P$8,E29='PC Receitas'!$P$9,E29='PC Receitas'!$P$10,E29='PC Receitas'!$P$11,E29='PC Receitas'!$P$12,E29='PC Receitas'!$P$13,E29='PC Receitas'!$P$14)),-K29,0))</f>
        <v>-55198.669999999947</v>
      </c>
      <c r="S29" s="112" t="str">
        <f t="shared" si="0"/>
        <v>Despesa</v>
      </c>
      <c r="T29" s="109" t="str">
        <f t="shared" si="1"/>
        <v/>
      </c>
      <c r="U29" s="109" t="str">
        <f t="shared" si="2"/>
        <v/>
      </c>
      <c r="V29" s="109" t="str">
        <f t="shared" si="3"/>
        <v>Despesa</v>
      </c>
      <c r="W29" s="113" t="str">
        <f>VLOOKUP(E29,'PC Receitas'!$P$4:$Q$14,2,FALSE)</f>
        <v>Despesas_Operacionais</v>
      </c>
    </row>
    <row r="30" spans="1:23" ht="19.5" customHeight="1" thickTop="1" thickBot="1" x14ac:dyDescent="0.3">
      <c r="A30" s="247"/>
      <c r="C30" s="43">
        <v>5</v>
      </c>
      <c r="D30" s="145">
        <v>43195</v>
      </c>
      <c r="E30" s="43" t="s">
        <v>435</v>
      </c>
      <c r="F30" s="143">
        <v>15050</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-55200.769999999946</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43">
        <v>5</v>
      </c>
      <c r="D31" s="145">
        <v>43195</v>
      </c>
      <c r="E31" s="43" t="s">
        <v>435</v>
      </c>
      <c r="F31" s="143">
        <v>15029</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-55202.869999999944</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43">
        <v>5</v>
      </c>
      <c r="D32" s="145">
        <v>43195</v>
      </c>
      <c r="E32" s="43" t="s">
        <v>435</v>
      </c>
      <c r="F32" s="143">
        <v>15102</v>
      </c>
      <c r="G32" s="43" t="s">
        <v>509</v>
      </c>
      <c r="H32" s="43" t="s">
        <v>476</v>
      </c>
      <c r="I32" s="43"/>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-55204.969999999943</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43195</v>
      </c>
      <c r="E33" s="43" t="s">
        <v>121</v>
      </c>
      <c r="F33" s="143" t="s">
        <v>1008</v>
      </c>
      <c r="G33" s="43" t="s">
        <v>510</v>
      </c>
      <c r="H33" s="43" t="s">
        <v>477</v>
      </c>
      <c r="I33" s="43"/>
      <c r="J33" s="212">
        <v>0</v>
      </c>
      <c r="K33" s="212">
        <v>1830.7</v>
      </c>
      <c r="L33" s="44" t="s">
        <v>446</v>
      </c>
      <c r="M33" s="44"/>
      <c r="N33" s="41">
        <f>N32+IF(AND(L33="Pago",OR(E33='PC Receitas'!$P$4,E33='PC Receitas'!$P$5,E33='PC Receitas'!$P$6)),K33,IF(AND(L33="Pago",OR(E33='PC Receitas'!$P$7,E33='PC Receitas'!$P$8,E33='PC Receitas'!$P$9,E33='PC Receitas'!$P$10,E33='PC Receitas'!$P$11,E33='PC Receitas'!$P$12,E33='PC Receitas'!$P$13,E33='PC Receitas'!$P$14)),-K33,0))</f>
        <v>-57035.66999999994</v>
      </c>
      <c r="S33" s="112" t="str">
        <f t="shared" si="0"/>
        <v>Despesa</v>
      </c>
      <c r="T33" s="109" t="str">
        <f t="shared" si="1"/>
        <v/>
      </c>
      <c r="U33" s="109" t="str">
        <f t="shared" si="2"/>
        <v/>
      </c>
      <c r="V33" s="109" t="str">
        <f t="shared" si="3"/>
        <v>Despesa</v>
      </c>
      <c r="W33" s="113" t="str">
        <f>VLOOKUP(E33,'PC Receitas'!$P$4:$Q$14,2,FALSE)</f>
        <v>Despesas_com_RH</v>
      </c>
    </row>
    <row r="34" spans="1:23" ht="19.5" customHeight="1" thickTop="1" thickBot="1" x14ac:dyDescent="0.3">
      <c r="A34" s="247"/>
      <c r="C34" s="43">
        <v>5</v>
      </c>
      <c r="D34" s="145">
        <v>43195</v>
      </c>
      <c r="E34" s="43" t="s">
        <v>121</v>
      </c>
      <c r="F34" s="143" t="s">
        <v>1009</v>
      </c>
      <c r="G34" s="43" t="s">
        <v>510</v>
      </c>
      <c r="H34" s="43" t="s">
        <v>477</v>
      </c>
      <c r="I34" s="43"/>
      <c r="J34" s="212">
        <v>0</v>
      </c>
      <c r="K34" s="212">
        <v>1534.55</v>
      </c>
      <c r="L34" s="44" t="s">
        <v>446</v>
      </c>
      <c r="M34" s="44"/>
      <c r="N34" s="41">
        <f>N33+IF(AND(L34="Pago",OR(E34='PC Receitas'!$P$4,E34='PC Receitas'!$P$5,E34='PC Receitas'!$P$6)),K34,IF(AND(L34="Pago",OR(E34='PC Receitas'!$P$7,E34='PC Receitas'!$P$8,E34='PC Receitas'!$P$9,E34='PC Receitas'!$P$10,E34='PC Receitas'!$P$11,E34='PC Receitas'!$P$12,E34='PC Receitas'!$P$13,E34='PC Receitas'!$P$14)),-K34,0))</f>
        <v>-58570.219999999943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5</v>
      </c>
      <c r="D35" s="145">
        <v>43195</v>
      </c>
      <c r="E35" s="43" t="s">
        <v>121</v>
      </c>
      <c r="F35" s="143" t="s">
        <v>1010</v>
      </c>
      <c r="G35" s="43" t="s">
        <v>510</v>
      </c>
      <c r="H35" s="43" t="s">
        <v>477</v>
      </c>
      <c r="I35" s="43"/>
      <c r="J35" s="212">
        <v>0</v>
      </c>
      <c r="K35" s="212">
        <v>1050.8699999999999</v>
      </c>
      <c r="L35" s="44" t="s">
        <v>446</v>
      </c>
      <c r="M35" s="44"/>
      <c r="N35" s="41">
        <f>N34+IF(AND(L35="Pago",OR(E35='PC Receitas'!$P$4,E35='PC Receitas'!$P$5,E35='PC Receitas'!$P$6)),K35,IF(AND(L35="Pago",OR(E35='PC Receitas'!$P$7,E35='PC Receitas'!$P$8,E35='PC Receitas'!$P$9,E35='PC Receitas'!$P$10,E35='PC Receitas'!$P$11,E35='PC Receitas'!$P$12,E35='PC Receitas'!$P$13,E35='PC Receitas'!$P$14)),-K35,0))</f>
        <v>-59621.089999999946</v>
      </c>
      <c r="S35" s="112" t="str">
        <f t="shared" si="0"/>
        <v>Despesa</v>
      </c>
      <c r="T35" s="109" t="str">
        <f t="shared" si="1"/>
        <v/>
      </c>
      <c r="U35" s="109" t="str">
        <f t="shared" si="2"/>
        <v/>
      </c>
      <c r="V35" s="109" t="str">
        <f t="shared" si="3"/>
        <v>Despesa</v>
      </c>
      <c r="W35" s="113" t="str">
        <f>VLOOKUP(E35,'PC Receitas'!$P$4:$Q$14,2,FALSE)</f>
        <v>Despesas_com_RH</v>
      </c>
    </row>
    <row r="36" spans="1:23" ht="19.5" customHeight="1" thickTop="1" thickBot="1" x14ac:dyDescent="0.3">
      <c r="A36" s="247"/>
      <c r="C36" s="43">
        <v>5</v>
      </c>
      <c r="D36" s="145">
        <v>43195</v>
      </c>
      <c r="E36" s="43" t="s">
        <v>435</v>
      </c>
      <c r="F36" s="143" t="s">
        <v>1011</v>
      </c>
      <c r="G36" s="43" t="s">
        <v>574</v>
      </c>
      <c r="H36" s="43" t="s">
        <v>477</v>
      </c>
      <c r="I36" s="43"/>
      <c r="J36" s="212">
        <v>0</v>
      </c>
      <c r="K36" s="212">
        <v>815.35</v>
      </c>
      <c r="L36" s="44" t="s">
        <v>446</v>
      </c>
      <c r="M36" s="44"/>
      <c r="N36" s="41">
        <f>N35+IF(AND(L36="Pago",OR(E36='PC Receitas'!$P$4,E36='PC Receitas'!$P$5,E36='PC Receitas'!$P$6)),K36,IF(AND(L36="Pago",OR(E36='PC Receitas'!$P$7,E36='PC Receitas'!$P$8,E36='PC Receitas'!$P$9,E36='PC Receitas'!$P$10,E36='PC Receitas'!$P$11,E36='PC Receitas'!$P$12,E36='PC Receitas'!$P$13,E36='PC Receitas'!$P$14)),-K36,0))</f>
        <v>-60436.439999999944</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5</v>
      </c>
      <c r="D37" s="145">
        <v>43195</v>
      </c>
      <c r="E37" s="43" t="s">
        <v>121</v>
      </c>
      <c r="F37" s="143" t="s">
        <v>1014</v>
      </c>
      <c r="G37" s="43" t="s">
        <v>510</v>
      </c>
      <c r="H37" s="43" t="s">
        <v>477</v>
      </c>
      <c r="I37" s="43"/>
      <c r="J37" s="212">
        <v>0</v>
      </c>
      <c r="K37" s="212">
        <v>729.3</v>
      </c>
      <c r="L37" s="44" t="s">
        <v>446</v>
      </c>
      <c r="M37" s="44"/>
      <c r="N37" s="41">
        <f>N36+IF(AND(L37="Pago",OR(E37='PC Receitas'!$P$4,E37='PC Receitas'!$P$5,E37='PC Receitas'!$P$6)),K37,IF(AND(L37="Pago",OR(E37='PC Receitas'!$P$7,E37='PC Receitas'!$P$8,E37='PC Receitas'!$P$9,E37='PC Receitas'!$P$10,E37='PC Receitas'!$P$11,E37='PC Receitas'!$P$12,E37='PC Receitas'!$P$13,E37='PC Receitas'!$P$14)),-K37,0))</f>
        <v>-61165.739999999947</v>
      </c>
      <c r="S37" s="112" t="str">
        <f t="shared" si="0"/>
        <v>Despesa</v>
      </c>
      <c r="T37" s="109" t="str">
        <f t="shared" si="1"/>
        <v/>
      </c>
      <c r="U37" s="109" t="str">
        <f t="shared" si="2"/>
        <v/>
      </c>
      <c r="V37" s="109" t="str">
        <f t="shared" si="3"/>
        <v>Despesa</v>
      </c>
      <c r="W37" s="113" t="str">
        <f>VLOOKUP(E37,'PC Receitas'!$P$4:$Q$14,2,FALSE)</f>
        <v>Despesas_com_RH</v>
      </c>
    </row>
    <row r="38" spans="1:23" ht="19.5" customHeight="1" thickTop="1" thickBot="1" x14ac:dyDescent="0.3">
      <c r="A38" s="247"/>
      <c r="C38" s="43">
        <v>5</v>
      </c>
      <c r="D38" s="145">
        <v>43195</v>
      </c>
      <c r="E38" s="43" t="s">
        <v>121</v>
      </c>
      <c r="F38" s="143" t="s">
        <v>1017</v>
      </c>
      <c r="G38" s="43" t="s">
        <v>510</v>
      </c>
      <c r="H38" s="43" t="s">
        <v>477</v>
      </c>
      <c r="I38" s="43"/>
      <c r="J38" s="212">
        <v>0</v>
      </c>
      <c r="K38" s="212">
        <v>1467.05</v>
      </c>
      <c r="L38" s="44" t="s">
        <v>446</v>
      </c>
      <c r="M38" s="44"/>
      <c r="N38" s="41">
        <f>N37+IF(AND(L38="Pago",OR(E38='PC Receitas'!$P$4,E38='PC Receitas'!$P$5,E38='PC Receitas'!$P$6)),K38,IF(AND(L38="Pago",OR(E38='PC Receitas'!$P$7,E38='PC Receitas'!$P$8,E38='PC Receitas'!$P$9,E38='PC Receitas'!$P$10,E38='PC Receitas'!$P$11,E38='PC Receitas'!$P$12,E38='PC Receitas'!$P$13,E38='PC Receitas'!$P$14)),-K38,0))</f>
        <v>-62632.78999999995</v>
      </c>
      <c r="S38" s="112" t="str">
        <f t="shared" si="0"/>
        <v>Despesa</v>
      </c>
      <c r="T38" s="109" t="str">
        <f t="shared" si="1"/>
        <v/>
      </c>
      <c r="U38" s="109" t="str">
        <f t="shared" si="2"/>
        <v/>
      </c>
      <c r="V38" s="109" t="str">
        <f t="shared" si="3"/>
        <v>Despesa</v>
      </c>
      <c r="W38" s="113" t="str">
        <f>VLOOKUP(E38,'PC Receitas'!$P$4:$Q$14,2,FALSE)</f>
        <v>Despesas_com_RH</v>
      </c>
    </row>
    <row r="39" spans="1:23" ht="19.5" customHeight="1" thickTop="1" thickBot="1" x14ac:dyDescent="0.3">
      <c r="A39" s="247"/>
      <c r="C39" s="43">
        <v>6</v>
      </c>
      <c r="D39" s="145">
        <v>43196</v>
      </c>
      <c r="E39" s="43" t="s">
        <v>435</v>
      </c>
      <c r="F39" s="143">
        <v>15037</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-62634.889999999948</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6</v>
      </c>
      <c r="D40" s="145">
        <v>43196</v>
      </c>
      <c r="E40" s="43" t="s">
        <v>435</v>
      </c>
      <c r="F40" s="143" t="s">
        <v>1015</v>
      </c>
      <c r="G40" s="43" t="s">
        <v>509</v>
      </c>
      <c r="H40" s="43" t="s">
        <v>476</v>
      </c>
      <c r="I40" s="43"/>
      <c r="J40" s="212">
        <v>0</v>
      </c>
      <c r="K40" s="212">
        <v>2.1</v>
      </c>
      <c r="L40" s="44" t="s">
        <v>446</v>
      </c>
      <c r="M40" s="44"/>
      <c r="N40" s="41">
        <f>N39+IF(AND(L40="Pago",OR(E40='PC Receitas'!$P$4,E40='PC Receitas'!$P$5,E40='PC Receitas'!$P$6)),K40,IF(AND(L40="Pago",OR(E40='PC Receitas'!$P$7,E40='PC Receitas'!$P$8,E40='PC Receitas'!$P$9,E40='PC Receitas'!$P$10,E40='PC Receitas'!$P$11,E40='PC Receitas'!$P$12,E40='PC Receitas'!$P$13,E40='PC Receitas'!$P$14)),-K40,0))</f>
        <v>-62636.989999999947</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6</v>
      </c>
      <c r="D41" s="145">
        <v>43196</v>
      </c>
      <c r="E41" s="43" t="s">
        <v>435</v>
      </c>
      <c r="F41" s="143" t="s">
        <v>1016</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-62639.089999999946</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6</v>
      </c>
      <c r="D42" s="145">
        <v>43196</v>
      </c>
      <c r="E42" s="43" t="s">
        <v>435</v>
      </c>
      <c r="F42" s="143">
        <v>15062</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-62641.189999999944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v>7</v>
      </c>
      <c r="D43" s="145">
        <v>43197</v>
      </c>
      <c r="E43" s="43" t="s">
        <v>435</v>
      </c>
      <c r="F43" s="143">
        <v>15070</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-62643.289999999943</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43">
        <v>9</v>
      </c>
      <c r="D44" s="145">
        <v>43199</v>
      </c>
      <c r="E44" s="43" t="s">
        <v>435</v>
      </c>
      <c r="F44" s="143">
        <v>15068</v>
      </c>
      <c r="G44" s="43" t="s">
        <v>509</v>
      </c>
      <c r="H44" s="43" t="s">
        <v>476</v>
      </c>
      <c r="I44" s="43"/>
      <c r="J44" s="212">
        <v>0</v>
      </c>
      <c r="K44" s="212">
        <v>2.1</v>
      </c>
      <c r="L44" s="44" t="s">
        <v>446</v>
      </c>
      <c r="M44" s="44"/>
      <c r="N44" s="41">
        <f>N43+IF(AND(L44="Pago",OR(E44='PC Receitas'!$P$4,E44='PC Receitas'!$P$5,E44='PC Receitas'!$P$6)),K44,IF(AND(L44="Pago",OR(E44='PC Receitas'!$P$7,E44='PC Receitas'!$P$8,E44='PC Receitas'!$P$9,E44='PC Receitas'!$P$10,E44='PC Receitas'!$P$11,E44='PC Receitas'!$P$12,E44='PC Receitas'!$P$13,E44='PC Receitas'!$P$14)),-K44,0))</f>
        <v>-62645.389999999941</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43">
        <v>13</v>
      </c>
      <c r="D45" s="145">
        <v>43203</v>
      </c>
      <c r="E45" s="43" t="s">
        <v>435</v>
      </c>
      <c r="F45" s="143">
        <v>15117</v>
      </c>
      <c r="G45" s="43" t="s">
        <v>509</v>
      </c>
      <c r="H45" s="43" t="s">
        <v>476</v>
      </c>
      <c r="I45" s="43"/>
      <c r="J45" s="212">
        <v>0</v>
      </c>
      <c r="K45" s="212">
        <v>2.1</v>
      </c>
      <c r="L45" s="44" t="s">
        <v>446</v>
      </c>
      <c r="M45" s="44"/>
      <c r="N45" s="41">
        <f>N44+IF(AND(L45="Pago",OR(E45='PC Receitas'!$P$4,E45='PC Receitas'!$P$5,E45='PC Receitas'!$P$6)),K45,IF(AND(L45="Pago",OR(E45='PC Receitas'!$P$7,E45='PC Receitas'!$P$8,E45='PC Receitas'!$P$9,E45='PC Receitas'!$P$10,E45='PC Receitas'!$P$11,E45='PC Receitas'!$P$12,E45='PC Receitas'!$P$13,E45='PC Receitas'!$P$14)),-K45,0))</f>
        <v>-62647.48999999994</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43">
        <v>25</v>
      </c>
      <c r="D46" s="145">
        <v>43215</v>
      </c>
      <c r="E46" s="43" t="s">
        <v>435</v>
      </c>
      <c r="F46" s="143">
        <v>15205</v>
      </c>
      <c r="G46" s="43" t="s">
        <v>509</v>
      </c>
      <c r="H46" s="43" t="s">
        <v>476</v>
      </c>
      <c r="I46" s="43"/>
      <c r="J46" s="212">
        <v>0</v>
      </c>
      <c r="K46" s="212">
        <v>2.1</v>
      </c>
      <c r="L46" s="44" t="s">
        <v>446</v>
      </c>
      <c r="M46" s="44"/>
      <c r="N46" s="41">
        <f>N45+IF(AND(L46="Pago",OR(E46='PC Receitas'!$P$4,E46='PC Receitas'!$P$5,E46='PC Receitas'!$P$6)),K46,IF(AND(L46="Pago",OR(E46='PC Receitas'!$P$7,E46='PC Receitas'!$P$8,E46='PC Receitas'!$P$9,E46='PC Receitas'!$P$10,E46='PC Receitas'!$P$11,E46='PC Receitas'!$P$12,E46='PC Receitas'!$P$13,E46='PC Receitas'!$P$14)),-K46,0))</f>
        <v>-62649.589999999938</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43"/>
      <c r="D47" s="43"/>
      <c r="E47" s="43"/>
      <c r="F47" s="143"/>
      <c r="G47" s="43"/>
      <c r="H47" s="43"/>
      <c r="I47" s="43"/>
      <c r="J47" s="212">
        <v>0</v>
      </c>
      <c r="K47" s="212">
        <v>0</v>
      </c>
      <c r="L47" s="44"/>
      <c r="M47" s="44"/>
      <c r="N47" s="41">
        <f>N46+IF(AND(L47="Pago",OR(E47='PC Receitas'!$P$4,E47='PC Receitas'!$P$5,E47='PC Receitas'!$P$6)),K47,IF(AND(L47="Pago",OR(E47='PC Receitas'!$P$7,E47='PC Receitas'!$P$8,E47='PC Receitas'!$P$9,E47='PC Receitas'!$P$10,E47='PC Receitas'!$P$11,E47='PC Receitas'!$P$12,E47='PC Receitas'!$P$13,E47='PC Receitas'!$P$14)),-K47,0))</f>
        <v>-62649.589999999938</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v>0</v>
      </c>
      <c r="K48" s="212">
        <v>0</v>
      </c>
      <c r="L48" s="44"/>
      <c r="M48" s="44"/>
      <c r="N48" s="41">
        <f>N47+IF(AND(L48="Pago",OR(E48='PC Receitas'!$P$4,E48='PC Receitas'!$P$5,E48='PC Receitas'!$P$6)),K48,IF(AND(L48="Pago",OR(E48='PC Receitas'!$P$7,E48='PC Receitas'!$P$8,E48='PC Receitas'!$P$9,E48='PC Receitas'!$P$10,E48='PC Receitas'!$P$11,E48='PC Receitas'!$P$12,E48='PC Receitas'!$P$13,E48='PC Receitas'!$P$14)),-K48,0))</f>
        <v>-62649.589999999938</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v>0</v>
      </c>
      <c r="K49" s="212">
        <v>0</v>
      </c>
      <c r="L49" s="44"/>
      <c r="M49" s="44"/>
      <c r="N49" s="41">
        <f>N48+IF(AND(L49="Pago",OR(E49='PC Receitas'!$P$4,E49='PC Receitas'!$P$5,E49='PC Receitas'!$P$6)),K49,IF(AND(L49="Pago",OR(E49='PC Receitas'!$P$7,E49='PC Receitas'!$P$8,E49='PC Receitas'!$P$9,E49='PC Receitas'!$P$10,E49='PC Receitas'!$P$11,E49='PC Receitas'!$P$12,E49='PC Receitas'!$P$13,E49='PC Receitas'!$P$14)),-K49,0))</f>
        <v>-62649.589999999938</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v>0</v>
      </c>
      <c r="K50" s="212">
        <v>0</v>
      </c>
      <c r="L50" s="44"/>
      <c r="M50" s="44"/>
      <c r="N50" s="41">
        <f>N49+IF(AND(L50="Pago",OR(E50='PC Receitas'!$P$4,E50='PC Receitas'!$P$5,E50='PC Receitas'!$P$6)),K50,IF(AND(L50="Pago",OR(E50='PC Receitas'!$P$7,E50='PC Receitas'!$P$8,E50='PC Receitas'!$P$9,E50='PC Receitas'!$P$10,E50='PC Receitas'!$P$11,E50='PC Receitas'!$P$12,E50='PC Receitas'!$P$13,E50='PC Receitas'!$P$14)),-K50,0))</f>
        <v>-62649.589999999938</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v>0</v>
      </c>
      <c r="K51" s="212">
        <v>0</v>
      </c>
      <c r="L51" s="44"/>
      <c r="M51" s="44"/>
      <c r="N51" s="41">
        <f>N50+IF(AND(L51="Pago",OR(E51='PC Receitas'!$P$4,E51='PC Receitas'!$P$5,E51='PC Receitas'!$P$6)),K51,IF(AND(L51="Pago",OR(E51='PC Receitas'!$P$7,E51='PC Receitas'!$P$8,E51='PC Receitas'!$P$9,E51='PC Receitas'!$P$10,E51='PC Receitas'!$P$11,E51='PC Receitas'!$P$12,E51='PC Receitas'!$P$13,E51='PC Receitas'!$P$14)),-K51,0))</f>
        <v>-62649.589999999938</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v>0</v>
      </c>
      <c r="K52" s="212">
        <v>0</v>
      </c>
      <c r="L52" s="44"/>
      <c r="M52" s="44"/>
      <c r="N52" s="41">
        <f>N51+IF(AND(L52="Pago",OR(E52='PC Receitas'!$P$4,E52='PC Receitas'!$P$5,E52='PC Receitas'!$P$6)),K52,IF(AND(L52="Pago",OR(E52='PC Receitas'!$P$7,E52='PC Receitas'!$P$8,E52='PC Receitas'!$P$9,E52='PC Receitas'!$P$10,E52='PC Receitas'!$P$11,E52='PC Receitas'!$P$12,E52='PC Receitas'!$P$13,E52='PC Receitas'!$P$14)),-K52,0))</f>
        <v>-62649.589999999938</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v>0</v>
      </c>
      <c r="K53" s="212">
        <v>0</v>
      </c>
      <c r="L53" s="44"/>
      <c r="M53" s="44"/>
      <c r="N53" s="41">
        <f>N52+IF(AND(L53="Pago",OR(E53='PC Receitas'!$P$4,E53='PC Receitas'!$P$5,E53='PC Receitas'!$P$6)),K53,IF(AND(L53="Pago",OR(E53='PC Receitas'!$P$7,E53='PC Receitas'!$P$8,E53='PC Receitas'!$P$9,E53='PC Receitas'!$P$10,E53='PC Receitas'!$P$11,E53='PC Receitas'!$P$12,E53='PC Receitas'!$P$13,E53='PC Receitas'!$P$14)),-K53,0))</f>
        <v>-62649.589999999938</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v>0</v>
      </c>
      <c r="K54" s="212">
        <v>0</v>
      </c>
      <c r="L54" s="44"/>
      <c r="M54" s="44"/>
      <c r="N54" s="41">
        <f>N53+IF(AND(L54="Pago",OR(E54='PC Receitas'!$P$4,E54='PC Receitas'!$P$5,E54='PC Receitas'!$P$6)),K54,IF(AND(L54="Pago",OR(E54='PC Receitas'!$P$7,E54='PC Receitas'!$P$8,E54='PC Receitas'!$P$9,E54='PC Receitas'!$P$10,E54='PC Receitas'!$P$11,E54='PC Receitas'!$P$12,E54='PC Receitas'!$P$13,E54='PC Receitas'!$P$14)),-K54,0))</f>
        <v>-62649.589999999938</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v>0</v>
      </c>
      <c r="K55" s="212">
        <v>0</v>
      </c>
      <c r="L55" s="44"/>
      <c r="M55" s="44"/>
      <c r="N55" s="41">
        <f>N54+IF(AND(L55="Pago",OR(E55='PC Receitas'!$P$4,E55='PC Receitas'!$P$5,E55='PC Receitas'!$P$6)),K55,IF(AND(L55="Pago",OR(E55='PC Receitas'!$P$7,E55='PC Receitas'!$P$8,E55='PC Receitas'!$P$9,E55='PC Receitas'!$P$10,E55='PC Receitas'!$P$11,E55='PC Receitas'!$P$12,E55='PC Receitas'!$P$13,E55='PC Receitas'!$P$14)),-K55,0))</f>
        <v>-62649.589999999938</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v>0</v>
      </c>
      <c r="K56" s="212">
        <v>0</v>
      </c>
      <c r="L56" s="44"/>
      <c r="M56" s="44"/>
      <c r="N56" s="41">
        <f>N55+IF(AND(L56="Pago",OR(E56='PC Receitas'!$P$4,E56='PC Receitas'!$P$5,E56='PC Receitas'!$P$6)),K56,IF(AND(L56="Pago",OR(E56='PC Receitas'!$P$7,E56='PC Receitas'!$P$8,E56='PC Receitas'!$P$9,E56='PC Receitas'!$P$10,E56='PC Receitas'!$P$11,E56='PC Receitas'!$P$12,E56='PC Receitas'!$P$13,E56='PC Receitas'!$P$14)),-K56,0))</f>
        <v>-62649.589999999938</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v>0</v>
      </c>
      <c r="K57" s="212">
        <v>0</v>
      </c>
      <c r="L57" s="44"/>
      <c r="M57" s="44"/>
      <c r="N57" s="41">
        <f>N56+IF(AND(L57="Pago",OR(E57='PC Receitas'!$P$4,E57='PC Receitas'!$P$5,E57='PC Receitas'!$P$6)),K57,IF(AND(L57="Pago",OR(E57='PC Receitas'!$P$7,E57='PC Receitas'!$P$8,E57='PC Receitas'!$P$9,E57='PC Receitas'!$P$10,E57='PC Receitas'!$P$11,E57='PC Receitas'!$P$12,E57='PC Receitas'!$P$13,E57='PC Receitas'!$P$14)),-K57,0))</f>
        <v>-62649.589999999938</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v>0</v>
      </c>
      <c r="K58" s="212">
        <v>0</v>
      </c>
      <c r="L58" s="44"/>
      <c r="M58" s="44"/>
      <c r="N58" s="41">
        <f>N57+IF(AND(L58="Pago",OR(E58='PC Receitas'!$P$4,E58='PC Receitas'!$P$5,E58='PC Receitas'!$P$6)),K58,IF(AND(L58="Pago",OR(E58='PC Receitas'!$P$7,E58='PC Receitas'!$P$8,E58='PC Receitas'!$P$9,E58='PC Receitas'!$P$10,E58='PC Receitas'!$P$11,E58='PC Receitas'!$P$12,E58='PC Receitas'!$P$13,E58='PC Receitas'!$P$14)),-K58,0))</f>
        <v>-62649.589999999938</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v>0</v>
      </c>
      <c r="K59" s="212">
        <v>0</v>
      </c>
      <c r="L59" s="44"/>
      <c r="M59" s="44"/>
      <c r="N59" s="41">
        <f>N58+IF(AND(L59="Pago",OR(E59='PC Receitas'!$P$4,E59='PC Receitas'!$P$5,E59='PC Receitas'!$P$6)),K59,IF(AND(L59="Pago",OR(E59='PC Receitas'!$P$7,E59='PC Receitas'!$P$8,E59='PC Receitas'!$P$9,E59='PC Receitas'!$P$10,E59='PC Receitas'!$P$11,E59='PC Receitas'!$P$12,E59='PC Receitas'!$P$13,E59='PC Receitas'!$P$14)),-K59,0))</f>
        <v>-62649.589999999938</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v>0</v>
      </c>
      <c r="K60" s="212">
        <v>0</v>
      </c>
      <c r="L60" s="44"/>
      <c r="M60" s="44"/>
      <c r="N60" s="41">
        <f>N59+IF(AND(L60="Pago",OR(E60='PC Receitas'!$P$4,E60='PC Receitas'!$P$5,E60='PC Receitas'!$P$6)),K60,IF(AND(L60="Pago",OR(E60='PC Receitas'!$P$7,E60='PC Receitas'!$P$8,E60='PC Receitas'!$P$9,E60='PC Receitas'!$P$10,E60='PC Receitas'!$P$11,E60='PC Receitas'!$P$12,E60='PC Receitas'!$P$13,E60='PC Receitas'!$P$14)),-K60,0))</f>
        <v>-62649.589999999938</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v>0</v>
      </c>
      <c r="K61" s="212">
        <v>0</v>
      </c>
      <c r="L61" s="44"/>
      <c r="M61" s="44"/>
      <c r="N61" s="41">
        <f>N60+IF(AND(L61="Pago",OR(E61='PC Receitas'!$P$4,E61='PC Receitas'!$P$5,E61='PC Receitas'!$P$6)),K61,IF(AND(L61="Pago",OR(E61='PC Receitas'!$P$7,E61='PC Receitas'!$P$8,E61='PC Receitas'!$P$9,E61='PC Receitas'!$P$10,E61='PC Receitas'!$P$11,E61='PC Receitas'!$P$12,E61='PC Receitas'!$P$13,E61='PC Receitas'!$P$14)),-K61,0))</f>
        <v>-62649.589999999938</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v>0</v>
      </c>
      <c r="K62" s="212">
        <v>0</v>
      </c>
      <c r="L62" s="44"/>
      <c r="M62" s="44"/>
      <c r="N62" s="41">
        <f>N61+IF(AND(L62="Pago",OR(E62='PC Receitas'!$P$4,E62='PC Receitas'!$P$5,E62='PC Receitas'!$P$6)),K62,IF(AND(L62="Pago",OR(E62='PC Receitas'!$P$7,E62='PC Receitas'!$P$8,E62='PC Receitas'!$P$9,E62='PC Receitas'!$P$10,E62='PC Receitas'!$P$11,E62='PC Receitas'!$P$12,E62='PC Receitas'!$P$13,E62='PC Receitas'!$P$14)),-K62,0))</f>
        <v>-62649.589999999938</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v>0</v>
      </c>
      <c r="K63" s="212">
        <v>0</v>
      </c>
      <c r="L63" s="44"/>
      <c r="M63" s="44"/>
      <c r="N63" s="41">
        <f>N62+IF(AND(L63="Pago",OR(E63='PC Receitas'!$P$4,E63='PC Receitas'!$P$5,E63='PC Receitas'!$P$6)),K63,IF(AND(L63="Pago",OR(E63='PC Receitas'!$P$7,E63='PC Receitas'!$P$8,E63='PC Receitas'!$P$9,E63='PC Receitas'!$P$10,E63='PC Receitas'!$P$11,E63='PC Receitas'!$P$12,E63='PC Receitas'!$P$13,E63='PC Receitas'!$P$14)),-K63,0))</f>
        <v>-62649.589999999938</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v>0</v>
      </c>
      <c r="K64" s="212">
        <v>0</v>
      </c>
      <c r="L64" s="44"/>
      <c r="M64" s="44"/>
      <c r="N64" s="41">
        <f>N63+IF(AND(L64="Pago",OR(E64='PC Receitas'!$P$4,E64='PC Receitas'!$P$5,E64='PC Receitas'!$P$6)),K64,IF(AND(L64="Pago",OR(E64='PC Receitas'!$P$7,E64='PC Receitas'!$P$8,E64='PC Receitas'!$P$9,E64='PC Receitas'!$P$10,E64='PC Receitas'!$P$11,E64='PC Receitas'!$P$12,E64='PC Receitas'!$P$13,E64='PC Receitas'!$P$14)),-K64,0))</f>
        <v>-62649.589999999938</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v>0</v>
      </c>
      <c r="K65" s="212">
        <v>0</v>
      </c>
      <c r="L65" s="44"/>
      <c r="M65" s="44"/>
      <c r="N65" s="41">
        <f>N64+IF(AND(L65="Pago",OR(E65='PC Receitas'!$P$4,E65='PC Receitas'!$P$5,E65='PC Receitas'!$P$6)),K65,IF(AND(L65="Pago",OR(E65='PC Receitas'!$P$7,E65='PC Receitas'!$P$8,E65='PC Receitas'!$P$9,E65='PC Receitas'!$P$10,E65='PC Receitas'!$P$11,E65='PC Receitas'!$P$12,E65='PC Receitas'!$P$13,E65='PC Receitas'!$P$14)),-K65,0))</f>
        <v>-62649.589999999938</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v>0</v>
      </c>
      <c r="K66" s="212">
        <v>0</v>
      </c>
      <c r="L66" s="44"/>
      <c r="M66" s="44"/>
      <c r="N66" s="41">
        <f>N65+IF(AND(L66="Pago",OR(E66='PC Receitas'!$P$4,E66='PC Receitas'!$P$5,E66='PC Receitas'!$P$6)),K66,IF(AND(L66="Pago",OR(E66='PC Receitas'!$P$7,E66='PC Receitas'!$P$8,E66='PC Receitas'!$P$9,E66='PC Receitas'!$P$10,E66='PC Receitas'!$P$11,E66='PC Receitas'!$P$12,E66='PC Receitas'!$P$13,E66='PC Receitas'!$P$14)),-K66,0))</f>
        <v>-62649.589999999938</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v>0</v>
      </c>
      <c r="K67" s="212">
        <v>0</v>
      </c>
      <c r="L67" s="44"/>
      <c r="M67" s="44"/>
      <c r="N67" s="41">
        <f>N66+IF(AND(L67="Pago",OR(E67='PC Receitas'!$P$4,E67='PC Receitas'!$P$5,E67='PC Receitas'!$P$6)),K67,IF(AND(L67="Pago",OR(E67='PC Receitas'!$P$7,E67='PC Receitas'!$P$8,E67='PC Receitas'!$P$9,E67='PC Receitas'!$P$10,E67='PC Receitas'!$P$11,E67='PC Receitas'!$P$12,E67='PC Receitas'!$P$13,E67='PC Receitas'!$P$14)),-K67,0))</f>
        <v>-62649.589999999938</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v>0</v>
      </c>
      <c r="K68" s="212">
        <v>0</v>
      </c>
      <c r="L68" s="44"/>
      <c r="M68" s="44"/>
      <c r="N68" s="41">
        <f>N67+IF(AND(L68="Pago",OR(E68='PC Receitas'!$P$4,E68='PC Receitas'!$P$5,E68='PC Receitas'!$P$6)),K68,IF(AND(L68="Pago",OR(E68='PC Receitas'!$P$7,E68='PC Receitas'!$P$8,E68='PC Receitas'!$P$9,E68='PC Receitas'!$P$10,E68='PC Receitas'!$P$11,E68='PC Receitas'!$P$12,E68='PC Receitas'!$P$13,E68='PC Receitas'!$P$14)),-K68,0))</f>
        <v>-62649.589999999938</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v>0</v>
      </c>
      <c r="K69" s="212">
        <v>0</v>
      </c>
      <c r="L69" s="44"/>
      <c r="M69" s="44"/>
      <c r="N69" s="41">
        <f>N68+IF(AND(L69="Pago",OR(E69='PC Receitas'!$P$4,E69='PC Receitas'!$P$5,E69='PC Receitas'!$P$6)),K69,IF(AND(L69="Pago",OR(E69='PC Receitas'!$P$7,E69='PC Receitas'!$P$8,E69='PC Receitas'!$P$9,E69='PC Receitas'!$P$10,E69='PC Receitas'!$P$11,E69='PC Receitas'!$P$12,E69='PC Receitas'!$P$13,E69='PC Receitas'!$P$14)),-K69,0))</f>
        <v>-62649.589999999938</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v>0</v>
      </c>
      <c r="K70" s="212">
        <v>0</v>
      </c>
      <c r="L70" s="44"/>
      <c r="M70" s="44"/>
      <c r="N70" s="41">
        <f>N69+IF(AND(L70="Pago",OR(E70='PC Receitas'!$P$4,E70='PC Receitas'!$P$5,E70='PC Receitas'!$P$6)),K70,IF(AND(L70="Pago",OR(E70='PC Receitas'!$P$7,E70='PC Receitas'!$P$8,E70='PC Receitas'!$P$9,E70='PC Receitas'!$P$10,E70='PC Receitas'!$P$11,E70='PC Receitas'!$P$12,E70='PC Receitas'!$P$13,E70='PC Receitas'!$P$14)),-K70,0))</f>
        <v>-62649.589999999938</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v>0</v>
      </c>
      <c r="K71" s="212">
        <v>0</v>
      </c>
      <c r="L71" s="44"/>
      <c r="M71" s="44"/>
      <c r="N71" s="41">
        <f>N70+IF(AND(L71="Pago",OR(E71='PC Receitas'!$P$4,E71='PC Receitas'!$P$5,E71='PC Receitas'!$P$6)),K71,IF(AND(L71="Pago",OR(E71='PC Receitas'!$P$7,E71='PC Receitas'!$P$8,E71='PC Receitas'!$P$9,E71='PC Receitas'!$P$10,E71='PC Receitas'!$P$11,E71='PC Receitas'!$P$12,E71='PC Receitas'!$P$13,E71='PC Receitas'!$P$14)),-K71,0))</f>
        <v>-62649.589999999938</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v>0</v>
      </c>
      <c r="K72" s="212">
        <v>0</v>
      </c>
      <c r="L72" s="44"/>
      <c r="M72" s="44"/>
      <c r="N72" s="41">
        <f>N71+IF(AND(L72="Pago",OR(E72='PC Receitas'!$P$4,E72='PC Receitas'!$P$5,E72='PC Receitas'!$P$6)),K72,IF(AND(L72="Pago",OR(E72='PC Receitas'!$P$7,E72='PC Receitas'!$P$8,E72='PC Receitas'!$P$9,E72='PC Receitas'!$P$10,E72='PC Receitas'!$P$11,E72='PC Receitas'!$P$12,E72='PC Receitas'!$P$13,E72='PC Receitas'!$P$14)),-K72,0))</f>
        <v>-62649.589999999938</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v>0</v>
      </c>
      <c r="K73" s="212">
        <v>0</v>
      </c>
      <c r="L73" s="44"/>
      <c r="M73" s="44"/>
      <c r="N73" s="41">
        <f>N72+IF(AND(L73="Pago",OR(E73='PC Receitas'!$P$4,E73='PC Receitas'!$P$5,E73='PC Receitas'!$P$6)),K73,IF(AND(L73="Pago",OR(E73='PC Receitas'!$P$7,E73='PC Receitas'!$P$8,E73='PC Receitas'!$P$9,E73='PC Receitas'!$P$10,E73='PC Receitas'!$P$11,E73='PC Receitas'!$P$12,E73='PC Receitas'!$P$13,E73='PC Receitas'!$P$14)),-K73,0))</f>
        <v>-62649.589999999938</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v>0</v>
      </c>
      <c r="K74" s="212">
        <v>0</v>
      </c>
      <c r="L74" s="44"/>
      <c r="M74" s="44"/>
      <c r="N74" s="41">
        <f>N73+IF(AND(L74="Pago",OR(E74='PC Receitas'!$P$4,E74='PC Receitas'!$P$5,E74='PC Receitas'!$P$6)),K74,IF(AND(L74="Pago",OR(E74='PC Receitas'!$P$7,E74='PC Receitas'!$P$8,E74='PC Receitas'!$P$9,E74='PC Receitas'!$P$10,E74='PC Receitas'!$P$11,E74='PC Receitas'!$P$12,E74='PC Receitas'!$P$13,E74='PC Receitas'!$P$14)),-K74,0))</f>
        <v>-62649.589999999938</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v>0</v>
      </c>
      <c r="K75" s="212">
        <v>0</v>
      </c>
      <c r="L75" s="44"/>
      <c r="M75" s="44"/>
      <c r="N75" s="41">
        <f>N74+IF(AND(L75="Pago",OR(E75='PC Receitas'!$P$4,E75='PC Receitas'!$P$5,E75='PC Receitas'!$P$6)),K75,IF(AND(L75="Pago",OR(E75='PC Receitas'!$P$7,E75='PC Receitas'!$P$8,E75='PC Receitas'!$P$9,E75='PC Receitas'!$P$10,E75='PC Receitas'!$P$11,E75='PC Receitas'!$P$12,E75='PC Receitas'!$P$13,E75='PC Receitas'!$P$14)),-K75,0))</f>
        <v>-62649.589999999938</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v>0</v>
      </c>
      <c r="K76" s="212">
        <v>0</v>
      </c>
      <c r="L76" s="44"/>
      <c r="M76" s="44"/>
      <c r="N76" s="41">
        <f>N75+IF(AND(L76="Pago",OR(E76='PC Receitas'!$P$4,E76='PC Receitas'!$P$5,E76='PC Receitas'!$P$6)),K76,IF(AND(L76="Pago",OR(E76='PC Receitas'!$P$7,E76='PC Receitas'!$P$8,E76='PC Receitas'!$P$9,E76='PC Receitas'!$P$10,E76='PC Receitas'!$P$11,E76='PC Receitas'!$P$12,E76='PC Receitas'!$P$13,E76='PC Receitas'!$P$14)),-K76,0))</f>
        <v>-62649.589999999938</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v>0</v>
      </c>
      <c r="K77" s="212">
        <v>0</v>
      </c>
      <c r="L77" s="44"/>
      <c r="M77" s="44"/>
      <c r="N77" s="41">
        <f>N76+IF(AND(L77="Pago",OR(E77='PC Receitas'!$P$4,E77='PC Receitas'!$P$5,E77='PC Receitas'!$P$6)),K77,IF(AND(L77="Pago",OR(E77='PC Receitas'!$P$7,E77='PC Receitas'!$P$8,E77='PC Receitas'!$P$9,E77='PC Receitas'!$P$10,E77='PC Receitas'!$P$11,E77='PC Receitas'!$P$12,E77='PC Receitas'!$P$13,E77='PC Receitas'!$P$14)),-K77,0))</f>
        <v>-62649.589999999938</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v>0</v>
      </c>
      <c r="K78" s="212">
        <v>0</v>
      </c>
      <c r="L78" s="44"/>
      <c r="M78" s="44"/>
      <c r="N78" s="41">
        <f>N77+IF(AND(L78="Pago",OR(E78='PC Receitas'!$P$4,E78='PC Receitas'!$P$5,E78='PC Receitas'!$P$6)),K78,IF(AND(L78="Pago",OR(E78='PC Receitas'!$P$7,E78='PC Receitas'!$P$8,E78='PC Receitas'!$P$9,E78='PC Receitas'!$P$10,E78='PC Receitas'!$P$11,E78='PC Receitas'!$P$12,E78='PC Receitas'!$P$13,E78='PC Receitas'!$P$14)),-K78,0))</f>
        <v>-62649.589999999938</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v>0</v>
      </c>
      <c r="K79" s="212">
        <v>0</v>
      </c>
      <c r="L79" s="44"/>
      <c r="M79" s="44"/>
      <c r="N79" s="41">
        <f>N78+IF(AND(L79="Pago",OR(E79='PC Receitas'!$P$4,E79='PC Receitas'!$P$5,E79='PC Receitas'!$P$6)),K79,IF(AND(L79="Pago",OR(E79='PC Receitas'!$P$7,E79='PC Receitas'!$P$8,E79='PC Receitas'!$P$9,E79='PC Receitas'!$P$10,E79='PC Receitas'!$P$11,E79='PC Receitas'!$P$12,E79='PC Receitas'!$P$13,E79='PC Receitas'!$P$14)),-K79,0))</f>
        <v>-62649.589999999938</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v>0</v>
      </c>
      <c r="K80" s="212">
        <v>0</v>
      </c>
      <c r="L80" s="44"/>
      <c r="M80" s="44"/>
      <c r="N80" s="41">
        <f>N79+IF(AND(L80="Pago",OR(E80='PC Receitas'!$P$4,E80='PC Receitas'!$P$5,E80='PC Receitas'!$P$6)),K80,IF(AND(L80="Pago",OR(E80='PC Receitas'!$P$7,E80='PC Receitas'!$P$8,E80='PC Receitas'!$P$9,E80='PC Receitas'!$P$10,E80='PC Receitas'!$P$11,E80='PC Receitas'!$P$12,E80='PC Receitas'!$P$13,E80='PC Receitas'!$P$14)),-K80,0))</f>
        <v>-62649.589999999938</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v>0</v>
      </c>
      <c r="K81" s="212">
        <v>0</v>
      </c>
      <c r="L81" s="44"/>
      <c r="M81" s="44"/>
      <c r="N81" s="41">
        <f>N80+IF(AND(L81="Pago",OR(E81='PC Receitas'!$P$4,E81='PC Receitas'!$P$5,E81='PC Receitas'!$P$6)),K81,IF(AND(L81="Pago",OR(E81='PC Receitas'!$P$7,E81='PC Receitas'!$P$8,E81='PC Receitas'!$P$9,E81='PC Receitas'!$P$10,E81='PC Receitas'!$P$11,E81='PC Receitas'!$P$12,E81='PC Receitas'!$P$13,E81='PC Receitas'!$P$14)),-K81,0))</f>
        <v>-62649.589999999938</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v>0</v>
      </c>
      <c r="K82" s="212">
        <v>0</v>
      </c>
      <c r="L82" s="44"/>
      <c r="M82" s="44"/>
      <c r="N82" s="41">
        <f>N81+IF(AND(L82="Pago",OR(E82='PC Receitas'!$P$4,E82='PC Receitas'!$P$5,E82='PC Receitas'!$P$6)),K82,IF(AND(L82="Pago",OR(E82='PC Receitas'!$P$7,E82='PC Receitas'!$P$8,E82='PC Receitas'!$P$9,E82='PC Receitas'!$P$10,E82='PC Receitas'!$P$11,E82='PC Receitas'!$P$12,E82='PC Receitas'!$P$13,E82='PC Receitas'!$P$14)),-K82,0))</f>
        <v>-62649.589999999938</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v>0</v>
      </c>
      <c r="K83" s="212">
        <v>0</v>
      </c>
      <c r="L83" s="44"/>
      <c r="M83" s="44"/>
      <c r="N83" s="41">
        <f>N82+IF(AND(L83="Pago",OR(E83='PC Receitas'!$P$4,E83='PC Receitas'!$P$5,E83='PC Receitas'!$P$6)),K83,IF(AND(L83="Pago",OR(E83='PC Receitas'!$P$7,E83='PC Receitas'!$P$8,E83='PC Receitas'!$P$9,E83='PC Receitas'!$P$10,E83='PC Receitas'!$P$11,E83='PC Receitas'!$P$12,E83='PC Receitas'!$P$13,E83='PC Receitas'!$P$14)),-K83,0))</f>
        <v>-62649.589999999938</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v>0</v>
      </c>
      <c r="K84" s="212">
        <v>0</v>
      </c>
      <c r="L84" s="44"/>
      <c r="M84" s="44"/>
      <c r="N84" s="41">
        <f>N83+IF(AND(L84="Pago",OR(E84='PC Receitas'!$P$4,E84='PC Receitas'!$P$5,E84='PC Receitas'!$P$6)),K84,IF(AND(L84="Pago",OR(E84='PC Receitas'!$P$7,E84='PC Receitas'!$P$8,E84='PC Receitas'!$P$9,E84='PC Receitas'!$P$10,E84='PC Receitas'!$P$11,E84='PC Receitas'!$P$12,E84='PC Receitas'!$P$13,E84='PC Receitas'!$P$14)),-K84,0))</f>
        <v>-62649.589999999938</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v>0</v>
      </c>
      <c r="K85" s="212">
        <v>0</v>
      </c>
      <c r="L85" s="44"/>
      <c r="M85" s="44"/>
      <c r="N85" s="41">
        <f>N84+IF(AND(L85="Pago",OR(E85='PC Receitas'!$P$4,E85='PC Receitas'!$P$5,E85='PC Receitas'!$P$6)),K85,IF(AND(L85="Pago",OR(E85='PC Receitas'!$P$7,E85='PC Receitas'!$P$8,E85='PC Receitas'!$P$9,E85='PC Receitas'!$P$10,E85='PC Receitas'!$P$11,E85='PC Receitas'!$P$12,E85='PC Receitas'!$P$13,E85='PC Receitas'!$P$14)),-K85,0))</f>
        <v>-62649.589999999938</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v>0</v>
      </c>
      <c r="K86" s="212">
        <v>0</v>
      </c>
      <c r="L86" s="44"/>
      <c r="M86" s="44"/>
      <c r="N86" s="41">
        <f>N85+IF(AND(L86="Pago",OR(E86='PC Receitas'!$P$4,E86='PC Receitas'!$P$5,E86='PC Receitas'!$P$6)),K86,IF(AND(L86="Pago",OR(E86='PC Receitas'!$P$7,E86='PC Receitas'!$P$8,E86='PC Receitas'!$P$9,E86='PC Receitas'!$P$10,E86='PC Receitas'!$P$11,E86='PC Receitas'!$P$12,E86='PC Receitas'!$P$13,E86='PC Receitas'!$P$14)),-K86,0))</f>
        <v>-62649.589999999938</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v>0</v>
      </c>
      <c r="K87" s="212">
        <v>0</v>
      </c>
      <c r="L87" s="44"/>
      <c r="M87" s="44"/>
      <c r="N87" s="41">
        <f>N86+IF(AND(L87="Pago",OR(E87='PC Receitas'!$P$4,E87='PC Receitas'!$P$5,E87='PC Receitas'!$P$6)),K87,IF(AND(L87="Pago",OR(E87='PC Receitas'!$P$7,E87='PC Receitas'!$P$8,E87='PC Receitas'!$P$9,E87='PC Receitas'!$P$10,E87='PC Receitas'!$P$11,E87='PC Receitas'!$P$12,E87='PC Receitas'!$P$13,E87='PC Receitas'!$P$14)),-K87,0))</f>
        <v>-62649.589999999938</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v>0</v>
      </c>
      <c r="K88" s="212">
        <v>0</v>
      </c>
      <c r="L88" s="44"/>
      <c r="M88" s="44"/>
      <c r="N88" s="41">
        <f>N87+IF(AND(L88="Pago",OR(E88='PC Receitas'!$P$4,E88='PC Receitas'!$P$5,E88='PC Receitas'!$P$6)),K88,IF(AND(L88="Pago",OR(E88='PC Receitas'!$P$7,E88='PC Receitas'!$P$8,E88='PC Receitas'!$P$9,E88='PC Receitas'!$P$10,E88='PC Receitas'!$P$11,E88='PC Receitas'!$P$12,E88='PC Receitas'!$P$13,E88='PC Receitas'!$P$14)),-K88,0))</f>
        <v>-62649.589999999938</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v>0</v>
      </c>
      <c r="K89" s="212">
        <v>0</v>
      </c>
      <c r="L89" s="44"/>
      <c r="M89" s="44"/>
      <c r="N89" s="41">
        <f>N88+IF(AND(L89="Pago",OR(E89='PC Receitas'!$P$4,E89='PC Receitas'!$P$5,E89='PC Receitas'!$P$6)),K89,IF(AND(L89="Pago",OR(E89='PC Receitas'!$P$7,E89='PC Receitas'!$P$8,E89='PC Receitas'!$P$9,E89='PC Receitas'!$P$10,E89='PC Receitas'!$P$11,E89='PC Receitas'!$P$12,E89='PC Receitas'!$P$13,E89='PC Receitas'!$P$14)),-K89,0))</f>
        <v>-62649.589999999938</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v>0</v>
      </c>
      <c r="K90" s="212">
        <v>0</v>
      </c>
      <c r="L90" s="44"/>
      <c r="M90" s="44"/>
      <c r="N90" s="41">
        <f>N89+IF(AND(L90="Pago",OR(E90='PC Receitas'!$P$4,E90='PC Receitas'!$P$5,E90='PC Receitas'!$P$6)),K90,IF(AND(L90="Pago",OR(E90='PC Receitas'!$P$7,E90='PC Receitas'!$P$8,E90='PC Receitas'!$P$9,E90='PC Receitas'!$P$10,E90='PC Receitas'!$P$11,E90='PC Receitas'!$P$12,E90='PC Receitas'!$P$13,E90='PC Receitas'!$P$14)),-K90,0))</f>
        <v>-62649.589999999938</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-62649.589999999938</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-62649.589999999938</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-62649.589999999938</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44"/>
      <c r="M94" s="44"/>
      <c r="N94" s="41">
        <f>N93+IF(AND(L94="Pago",OR(E94='PC Receitas'!$P$4,E94='PC Receitas'!$P$5,E94='PC Receitas'!$P$6)),K94,IF(AND(L94="Pago",OR(E94='PC Receitas'!$P$7,E94='PC Receitas'!$P$8,E94='PC Receitas'!$P$9,E94='PC Receitas'!$P$10,E94='PC Receitas'!$P$11,E94='PC Receitas'!$P$12,E94='PC Receitas'!$P$13,E94='PC Receitas'!$P$14)),-K94,0))</f>
        <v>-62649.589999999938</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-62649.589999999938</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-62649.589999999938</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-62649.589999999938</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-62649.589999999938</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-62649.589999999938</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-62649.589999999938</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-62649.589999999938</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-62649.589999999938</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-62649.589999999938</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-62649.589999999938</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-62649.589999999938</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-62649.589999999938</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-62649.589999999938</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-62649.589999999938</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-62649.589999999938</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-62649.589999999938</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-62649.589999999938</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-62649.589999999938</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-62649.589999999938</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-62649.589999999938</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-62649.589999999938</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-62649.589999999938</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-62649.589999999938</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-62649.589999999938</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-62649.589999999938</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-62649.589999999938</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-62649.589999999938</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-62649.589999999938</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-62649.589999999938</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-62649.589999999938</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-62649.589999999938</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-62649.589999999938</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-62649.589999999938</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-62649.589999999938</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-62649.589999999938</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-62649.589999999938</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-62649.589999999938</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-62649.589999999938</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-62649.589999999938</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-62649.589999999938</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-62649.589999999938</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-62649.589999999938</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-62649.589999999938</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-62649.589999999938</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-62649.589999999938</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-62649.589999999938</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-62649.589999999938</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-62649.589999999938</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-62649.589999999938</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-62649.589999999938</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-62649.589999999938</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-62649.589999999938</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-62649.589999999938</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-62649.589999999938</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-62649.589999999938</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-62649.589999999938</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-62649.589999999938</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-62649.589999999938</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-62649.589999999938</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-62649.589999999938</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-62649.589999999938</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-62649.589999999938</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-62649.589999999938</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-62649.589999999938</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-62649.589999999938</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-62649.589999999938</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-62649.589999999938</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-62649.589999999938</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-62649.589999999938</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-62649.589999999938</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-62649.589999999938</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-62649.589999999938</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-62649.589999999938</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-62649.589999999938</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-62649.589999999938</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-62649.589999999938</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-62649.589999999938</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-62649.589999999938</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-62649.589999999938</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-62649.589999999938</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-62649.589999999938</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-62649.589999999938</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-62649.589999999938</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-62649.589999999938</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-62649.589999999938</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-62649.589999999938</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-62649.589999999938</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-62649.589999999938</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-62649.589999999938</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-62649.589999999938</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-62649.589999999938</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-62649.589999999938</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-62649.589999999938</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-62649.589999999938</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-62649.589999999938</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-62649.589999999938</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-62649.589999999938</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-62649.589999999938</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26"/>
      <c r="N193" s="41">
        <f>N192+IF(AND(L193="Pago",OR(E193='PC Receitas'!$P$4,E193='PC Receitas'!$P$5,E193='PC Receitas'!$P$6)),K193,IF(AND(L193="Pago",OR(E193='PC Receitas'!$P$7,E193='PC Receitas'!$P$8,E193='PC Receitas'!$P$9,E193='PC Receitas'!$P$10,E193='PC Receitas'!$P$11,E193='PC Receitas'!$P$12,E193='PC Receitas'!$P$13,E193='PC Receitas'!$P$14)),-K193,0))</f>
        <v>-62649.589999999938</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23"/>
      <c r="H194" s="23"/>
      <c r="I194" s="23"/>
      <c r="J194" s="212"/>
      <c r="K194" s="212"/>
      <c r="L194" s="44"/>
      <c r="M194" s="126"/>
      <c r="N194" s="41">
        <f>N193+IF(AND(L194="Pago",OR(E194='PC Receitas'!$P$4,E194='PC Receitas'!$P$5,E194='PC Receitas'!$P$6)),K194,IF(AND(L194="Pago",OR(E194='PC Receitas'!$P$7,E194='PC Receitas'!$P$8,E194='PC Receitas'!$P$9,E194='PC Receitas'!$P$10,E194='PC Receitas'!$P$11,E194='PC Receitas'!$P$12,E194='PC Receitas'!$P$13,E194='PC Receitas'!$P$14)),-K194,0))</f>
        <v>-62649.589999999938</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26"/>
      <c r="N195" s="41">
        <f>N194+IF(AND(L195="Pago",OR(E195='PC Receitas'!$P$4,E195='PC Receitas'!$P$5,E195='PC Receitas'!$P$6)),K195,IF(AND(L195="Pago",OR(E195='PC Receitas'!$P$7,E195='PC Receitas'!$P$8,E195='PC Receitas'!$P$9,E195='PC Receitas'!$P$10,E195='PC Receitas'!$P$11,E195='PC Receitas'!$P$12,E195='PC Receitas'!$P$13,E195='PC Receitas'!$P$14)),-K195,0))</f>
        <v>-62649.589999999938</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-62649.589999999938</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205"/>
      <c r="G197" s="23"/>
      <c r="H197" s="23"/>
      <c r="I197" s="23"/>
      <c r="J197" s="212"/>
      <c r="K197" s="212"/>
      <c r="L197" s="44"/>
      <c r="M197" s="126"/>
      <c r="N197" s="41">
        <f>N196+IF(AND(L197="Pago",OR(E197='PC Receitas'!$P$4,E197='PC Receitas'!$P$5,E197='PC Receitas'!$P$6)),K197,IF(AND(L197="Pago",OR(E197='PC Receitas'!$P$7,E197='PC Receitas'!$P$8,E197='PC Receitas'!$P$9,E197='PC Receitas'!$P$10,E197='PC Receitas'!$P$11,E197='PC Receitas'!$P$12,E197='PC Receitas'!$P$13,E197='PC Receitas'!$P$14)),-K197,0))</f>
        <v>-62649.589999999938</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205"/>
      <c r="G198" s="23"/>
      <c r="H198" s="23"/>
      <c r="I198" s="2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-62649.589999999938</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205"/>
      <c r="G199" s="43"/>
      <c r="H199" s="43"/>
      <c r="I199" s="43"/>
      <c r="J199" s="212"/>
      <c r="K199" s="212"/>
      <c r="L199" s="44"/>
      <c r="M199" s="126"/>
      <c r="N199" s="41">
        <f>N198+IF(AND(L199="Pago",OR(E199='PC Receitas'!$P$4,E199='PC Receitas'!$P$5,E199='PC Receitas'!$P$6)),K199,IF(AND(L199="Pago",OR(E199='PC Receitas'!$P$7,E199='PC Receitas'!$P$8,E199='PC Receitas'!$P$9,E199='PC Receitas'!$P$10,E199='PC Receitas'!$P$11,E199='PC Receitas'!$P$12,E199='PC Receitas'!$P$13,E199='PC Receitas'!$P$14)),-K199,0))</f>
        <v>-62649.589999999938</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205"/>
      <c r="G200" s="23"/>
      <c r="H200" s="23"/>
      <c r="I200" s="2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-62649.589999999938</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205"/>
      <c r="G201" s="43"/>
      <c r="H201" s="43"/>
      <c r="I201" s="43"/>
      <c r="J201" s="212"/>
      <c r="K201" s="212"/>
      <c r="L201" s="44"/>
      <c r="M201" s="126"/>
      <c r="N201" s="41">
        <f>N200+IF(AND(L201="Pago",OR(E201='PC Receitas'!$P$4,E201='PC Receitas'!$P$5,E201='PC Receitas'!$P$6)),K201,IF(AND(L201="Pago",OR(E201='PC Receitas'!$P$7,E201='PC Receitas'!$P$8,E201='PC Receitas'!$P$9,E201='PC Receitas'!$P$10,E201='PC Receitas'!$P$11,E201='PC Receitas'!$P$12,E201='PC Receitas'!$P$13,E201='PC Receitas'!$P$14)),-K201,0))</f>
        <v>-62649.589999999938</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205"/>
      <c r="G202" s="43"/>
      <c r="H202" s="43"/>
      <c r="I202" s="43"/>
      <c r="J202" s="212"/>
      <c r="K202" s="212"/>
      <c r="L202" s="44"/>
      <c r="M202" s="126"/>
      <c r="N202" s="41">
        <f>N201+IF(AND(L202="Pago",OR(E202='PC Receitas'!$P$4,E202='PC Receitas'!$P$5,E202='PC Receitas'!$P$6)),K202,IF(AND(L202="Pago",OR(E202='PC Receitas'!$P$7,E202='PC Receitas'!$P$8,E202='PC Receitas'!$P$9,E202='PC Receitas'!$P$10,E202='PC Receitas'!$P$11,E202='PC Receitas'!$P$12,E202='PC Receitas'!$P$13,E202='PC Receitas'!$P$14)),-K202,0))</f>
        <v>-62649.589999999938</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205"/>
      <c r="G203" s="43"/>
      <c r="H203" s="43"/>
      <c r="I203" s="43"/>
      <c r="J203" s="212"/>
      <c r="K203" s="212"/>
      <c r="L203" s="44"/>
      <c r="M203" s="126"/>
      <c r="N203" s="41">
        <f>N202+IF(AND(L203="Pago",OR(E203='PC Receitas'!$P$4,E203='PC Receitas'!$P$5,E203='PC Receitas'!$P$6)),K203,IF(AND(L203="Pago",OR(E203='PC Receitas'!$P$7,E203='PC Receitas'!$P$8,E203='PC Receitas'!$P$9,E203='PC Receitas'!$P$10,E203='PC Receitas'!$P$11,E203='PC Receitas'!$P$12,E203='PC Receitas'!$P$13,E203='PC Receitas'!$P$14)),-K203,0))</f>
        <v>-62649.589999999938</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205"/>
      <c r="G204" s="43"/>
      <c r="H204" s="43"/>
      <c r="I204" s="43"/>
      <c r="J204" s="212"/>
      <c r="K204" s="212"/>
      <c r="L204" s="44"/>
      <c r="M204" s="126"/>
      <c r="N204" s="41">
        <f>N203+IF(AND(L204="Pago",OR(E204='PC Receitas'!$P$4,E204='PC Receitas'!$P$5,E204='PC Receitas'!$P$6)),K204,IF(AND(L204="Pago",OR(E204='PC Receitas'!$P$7,E204='PC Receitas'!$P$8,E204='PC Receitas'!$P$9,E204='PC Receitas'!$P$10,E204='PC Receitas'!$P$11,E204='PC Receitas'!$P$12,E204='PC Receitas'!$P$13,E204='PC Receitas'!$P$14)),-K204,0))</f>
        <v>-62649.589999999938</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205"/>
      <c r="G205" s="23"/>
      <c r="H205" s="23"/>
      <c r="I205" s="23"/>
      <c r="J205" s="212"/>
      <c r="K205" s="212"/>
      <c r="L205" s="44"/>
      <c r="M205" s="126"/>
      <c r="N205" s="41">
        <f>N204+IF(AND(L205="Pago",OR(E205='PC Receitas'!$P$4,E205='PC Receitas'!$P$5,E205='PC Receitas'!$P$6)),K205,IF(AND(L205="Pago",OR(E205='PC Receitas'!$P$7,E205='PC Receitas'!$P$8,E205='PC Receitas'!$P$9,E205='PC Receitas'!$P$10,E205='PC Receitas'!$P$11,E205='PC Receitas'!$P$12,E205='PC Receitas'!$P$13,E205='PC Receitas'!$P$14)),-K205,0))</f>
        <v>-62649.589999999938</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-62649.589999999938</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-62649.589999999938</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-62649.589999999938</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-62649.589999999938</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-62649.589999999938</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-62649.589999999938</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-62649.589999999938</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-62649.589999999938</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205"/>
      <c r="G214" s="23"/>
      <c r="H214" s="23"/>
      <c r="I214" s="23"/>
      <c r="J214" s="212"/>
      <c r="K214" s="212"/>
      <c r="L214" s="44"/>
      <c r="M214" s="126"/>
      <c r="N214" s="41">
        <f>N213+IF(AND(L214="Pago",OR(E214='PC Receitas'!$P$4,E214='PC Receitas'!$P$5,E214='PC Receitas'!$P$6)),K214,IF(AND(L214="Pago",OR(E214='PC Receitas'!$P$7,E214='PC Receitas'!$P$8,E214='PC Receitas'!$P$9,E214='PC Receitas'!$P$10,E214='PC Receitas'!$P$11,E214='PC Receitas'!$P$12,E214='PC Receitas'!$P$13,E214='PC Receitas'!$P$14)),-K214,0))</f>
        <v>-62649.589999999938</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205"/>
      <c r="G215" s="23"/>
      <c r="H215" s="23"/>
      <c r="I215" s="23"/>
      <c r="J215" s="212"/>
      <c r="K215" s="212"/>
      <c r="L215" s="44"/>
      <c r="M215" s="126"/>
      <c r="N215" s="41">
        <f>N214+IF(AND(L215="Pago",OR(E215='PC Receitas'!$P$4,E215='PC Receitas'!$P$5,E215='PC Receitas'!$P$6)),K215,IF(AND(L215="Pago",OR(E215='PC Receitas'!$P$7,E215='PC Receitas'!$P$8,E215='PC Receitas'!$P$9,E215='PC Receitas'!$P$10,E215='PC Receitas'!$P$11,E215='PC Receitas'!$P$12,E215='PC Receitas'!$P$13,E215='PC Receitas'!$P$14)),-K215,0))</f>
        <v>-62649.589999999938</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205"/>
      <c r="G216" s="23"/>
      <c r="H216" s="23"/>
      <c r="I216" s="23"/>
      <c r="J216" s="212"/>
      <c r="K216" s="212"/>
      <c r="L216" s="44"/>
      <c r="M216" s="126"/>
      <c r="N216" s="41">
        <f>N215+IF(AND(L216="Pago",OR(E216='PC Receitas'!$P$4,E216='PC Receitas'!$P$5,E216='PC Receitas'!$P$6)),K216,IF(AND(L216="Pago",OR(E216='PC Receitas'!$P$7,E216='PC Receitas'!$P$8,E216='PC Receitas'!$P$9,E216='PC Receitas'!$P$10,E216='PC Receitas'!$P$11,E216='PC Receitas'!$P$12,E216='PC Receitas'!$P$13,E216='PC Receitas'!$P$14)),-K216,0))</f>
        <v>-62649.589999999938</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205"/>
      <c r="G217" s="23"/>
      <c r="H217" s="23"/>
      <c r="I217" s="23"/>
      <c r="J217" s="212"/>
      <c r="K217" s="212"/>
      <c r="L217" s="44"/>
      <c r="M217" s="126"/>
      <c r="N217" s="41">
        <f>N216+IF(AND(L217="Pago",OR(E217='PC Receitas'!$P$4,E217='PC Receitas'!$P$5,E217='PC Receitas'!$P$6)),K217,IF(AND(L217="Pago",OR(E217='PC Receitas'!$P$7,E217='PC Receitas'!$P$8,E217='PC Receitas'!$P$9,E217='PC Receitas'!$P$10,E217='PC Receitas'!$P$11,E217='PC Receitas'!$P$12,E217='PC Receitas'!$P$13,E217='PC Receitas'!$P$14)),-K217,0))</f>
        <v>-62649.589999999938</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205"/>
      <c r="G218" s="43"/>
      <c r="H218" s="43"/>
      <c r="I218" s="43"/>
      <c r="J218" s="212"/>
      <c r="K218" s="212"/>
      <c r="L218" s="44"/>
      <c r="M218" s="126"/>
      <c r="N218" s="41">
        <f>N217+IF(AND(L218="Pago",OR(E218='PC Receitas'!$P$4,E218='PC Receitas'!$P$5,E218='PC Receitas'!$P$6)),K218,IF(AND(L218="Pago",OR(E218='PC Receitas'!$P$7,E218='PC Receitas'!$P$8,E218='PC Receitas'!$P$9,E218='PC Receitas'!$P$10,E218='PC Receitas'!$P$11,E218='PC Receitas'!$P$12,E218='PC Receitas'!$P$13,E218='PC Receitas'!$P$14)),-K218,0))</f>
        <v>-62649.589999999938</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205"/>
      <c r="G219" s="43"/>
      <c r="H219" s="43"/>
      <c r="I219" s="43"/>
      <c r="J219" s="212"/>
      <c r="K219" s="212"/>
      <c r="L219" s="44"/>
      <c r="M219" s="126"/>
      <c r="N219" s="41">
        <f>N218+IF(AND(L219="Pago",OR(E219='PC Receitas'!$P$4,E219='PC Receitas'!$P$5,E219='PC Receitas'!$P$6)),K219,IF(AND(L219="Pago",OR(E219='PC Receitas'!$P$7,E219='PC Receitas'!$P$8,E219='PC Receitas'!$P$9,E219='PC Receitas'!$P$10,E219='PC Receitas'!$P$11,E219='PC Receitas'!$P$12,E219='PC Receitas'!$P$13,E219='PC Receitas'!$P$14)),-K219,0))</f>
        <v>-62649.589999999938</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205"/>
      <c r="G220" s="43"/>
      <c r="H220" s="43"/>
      <c r="I220" s="43"/>
      <c r="J220" s="212"/>
      <c r="K220" s="212"/>
      <c r="L220" s="44"/>
      <c r="M220" s="126"/>
      <c r="N220" s="41">
        <f>N219+IF(AND(L220="Pago",OR(E220='PC Receitas'!$P$4,E220='PC Receitas'!$P$5,E220='PC Receitas'!$P$6)),K220,IF(AND(L220="Pago",OR(E220='PC Receitas'!$P$7,E220='PC Receitas'!$P$8,E220='PC Receitas'!$P$9,E220='PC Receitas'!$P$10,E220='PC Receitas'!$P$11,E220='PC Receitas'!$P$12,E220='PC Receitas'!$P$13,E220='PC Receitas'!$P$14)),-K220,0))</f>
        <v>-62649.589999999938</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205"/>
      <c r="G221" s="43"/>
      <c r="H221" s="43"/>
      <c r="I221" s="43"/>
      <c r="J221" s="212"/>
      <c r="K221" s="212"/>
      <c r="L221" s="44"/>
      <c r="M221" s="126"/>
      <c r="N221" s="41">
        <f>N220+IF(AND(L221="Pago",OR(E221='PC Receitas'!$P$4,E221='PC Receitas'!$P$5,E221='PC Receitas'!$P$6)),K221,IF(AND(L221="Pago",OR(E221='PC Receitas'!$P$7,E221='PC Receitas'!$P$8,E221='PC Receitas'!$P$9,E221='PC Receitas'!$P$10,E221='PC Receitas'!$P$11,E221='PC Receitas'!$P$12,E221='PC Receitas'!$P$13,E221='PC Receitas'!$P$14)),-K221,0))</f>
        <v>-62649.589999999938</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205"/>
      <c r="G222" s="23"/>
      <c r="H222" s="23"/>
      <c r="I222" s="23"/>
      <c r="J222" s="212"/>
      <c r="K222" s="212"/>
      <c r="L222" s="44"/>
      <c r="M222" s="126"/>
      <c r="N222" s="41">
        <f>N221+IF(AND(L222="Pago",OR(E222='PC Receitas'!$P$4,E222='PC Receitas'!$P$5,E222='PC Receitas'!$P$6)),K222,IF(AND(L222="Pago",OR(E222='PC Receitas'!$P$7,E222='PC Receitas'!$P$8,E222='PC Receitas'!$P$9,E222='PC Receitas'!$P$10,E222='PC Receitas'!$P$11,E222='PC Receitas'!$P$12,E222='PC Receitas'!$P$13,E222='PC Receitas'!$P$14)),-K222,0))</f>
        <v>-62649.589999999938</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-62649.589999999938</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-62649.589999999938</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-62649.589999999938</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-62649.589999999938</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-62649.589999999938</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-62649.589999999938</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-62649.589999999938</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-62649.589999999938</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-62649.589999999938</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-62649.589999999938</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-62649.589999999938</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-62649.589999999938</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205"/>
      <c r="G235" s="43"/>
      <c r="H235" s="43"/>
      <c r="I235" s="43"/>
      <c r="J235" s="212"/>
      <c r="K235" s="212"/>
      <c r="L235" s="44"/>
      <c r="M235" s="126"/>
      <c r="N235" s="41">
        <f>N234+IF(AND(L235="Pago",OR(E235='PC Receitas'!$P$4,E235='PC Receitas'!$P$5,E235='PC Receitas'!$P$6)),K235,IF(AND(L235="Pago",OR(E235='PC Receitas'!$P$7,E235='PC Receitas'!$P$8,E235='PC Receitas'!$P$9,E235='PC Receitas'!$P$10,E235='PC Receitas'!$P$11,E235='PC Receitas'!$P$12,E235='PC Receitas'!$P$13,E235='PC Receitas'!$P$14)),-K235,0))</f>
        <v>-62649.589999999938</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205"/>
      <c r="G236" s="43"/>
      <c r="H236" s="43"/>
      <c r="I236" s="43"/>
      <c r="J236" s="212"/>
      <c r="K236" s="212"/>
      <c r="L236" s="44"/>
      <c r="M236" s="126"/>
      <c r="N236" s="41">
        <f>N235+IF(AND(L236="Pago",OR(E236='PC Receitas'!$P$4,E236='PC Receitas'!$P$5,E236='PC Receitas'!$P$6)),K236,IF(AND(L236="Pago",OR(E236='PC Receitas'!$P$7,E236='PC Receitas'!$P$8,E236='PC Receitas'!$P$9,E236='PC Receitas'!$P$10,E236='PC Receitas'!$P$11,E236='PC Receitas'!$P$12,E236='PC Receitas'!$P$13,E236='PC Receitas'!$P$14)),-K236,0))</f>
        <v>-62649.589999999938</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205"/>
      <c r="G237" s="43"/>
      <c r="H237" s="43"/>
      <c r="I237" s="43"/>
      <c r="J237" s="212"/>
      <c r="K237" s="212"/>
      <c r="L237" s="44"/>
      <c r="M237" s="126"/>
      <c r="N237" s="41">
        <f>N236+IF(AND(L237="Pago",OR(E237='PC Receitas'!$P$4,E237='PC Receitas'!$P$5,E237='PC Receitas'!$P$6)),K237,IF(AND(L237="Pago",OR(E237='PC Receitas'!$P$7,E237='PC Receitas'!$P$8,E237='PC Receitas'!$P$9,E237='PC Receitas'!$P$10,E237='PC Receitas'!$P$11,E237='PC Receitas'!$P$12,E237='PC Receitas'!$P$13,E237='PC Receitas'!$P$14)),-K237,0))</f>
        <v>-62649.589999999938</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205"/>
      <c r="G238" s="23"/>
      <c r="H238" s="23"/>
      <c r="I238" s="23"/>
      <c r="J238" s="212"/>
      <c r="K238" s="212"/>
      <c r="L238" s="44"/>
      <c r="M238" s="126"/>
      <c r="N238" s="41">
        <f>N237+IF(AND(L238="Pago",OR(E238='PC Receitas'!$P$4,E238='PC Receitas'!$P$5,E238='PC Receitas'!$P$6)),K238,IF(AND(L238="Pago",OR(E238='PC Receitas'!$P$7,E238='PC Receitas'!$P$8,E238='PC Receitas'!$P$9,E238='PC Receitas'!$P$10,E238='PC Receitas'!$P$11,E238='PC Receitas'!$P$12,E238='PC Receitas'!$P$13,E238='PC Receitas'!$P$14)),-K238,0))</f>
        <v>-62649.589999999938</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205"/>
      <c r="G239" s="23"/>
      <c r="H239" s="23"/>
      <c r="I239" s="23"/>
      <c r="J239" s="212"/>
      <c r="K239" s="212"/>
      <c r="L239" s="44"/>
      <c r="M239" s="126"/>
      <c r="N239" s="41">
        <f>N238+IF(AND(L239="Pago",OR(E239='PC Receitas'!$P$4,E239='PC Receitas'!$P$5,E239='PC Receitas'!$P$6)),K239,IF(AND(L239="Pago",OR(E239='PC Receitas'!$P$7,E239='PC Receitas'!$P$8,E239='PC Receitas'!$P$9,E239='PC Receitas'!$P$10,E239='PC Receitas'!$P$11,E239='PC Receitas'!$P$12,E239='PC Receitas'!$P$13,E239='PC Receitas'!$P$14)),-K239,0))</f>
        <v>-62649.589999999938</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205"/>
      <c r="G240" s="23"/>
      <c r="H240" s="23"/>
      <c r="I240" s="23"/>
      <c r="J240" s="212"/>
      <c r="K240" s="212"/>
      <c r="L240" s="44"/>
      <c r="M240" s="126"/>
      <c r="N240" s="41">
        <f>N239+IF(AND(L240="Pago",OR(E240='PC Receitas'!$P$4,E240='PC Receitas'!$P$5,E240='PC Receitas'!$P$6)),K240,IF(AND(L240="Pago",OR(E240='PC Receitas'!$P$7,E240='PC Receitas'!$P$8,E240='PC Receitas'!$P$9,E240='PC Receitas'!$P$10,E240='PC Receitas'!$P$11,E240='PC Receitas'!$P$12,E240='PC Receitas'!$P$13,E240='PC Receitas'!$P$14)),-K240,0))</f>
        <v>-62649.589999999938</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205"/>
      <c r="G241" s="23"/>
      <c r="H241" s="23"/>
      <c r="I241" s="23"/>
      <c r="J241" s="212"/>
      <c r="K241" s="212"/>
      <c r="L241" s="44"/>
      <c r="M241" s="126"/>
      <c r="N241" s="41">
        <f>N240+IF(AND(L241="Pago",OR(E241='PC Receitas'!$P$4,E241='PC Receitas'!$P$5,E241='PC Receitas'!$P$6)),K241,IF(AND(L241="Pago",OR(E241='PC Receitas'!$P$7,E241='PC Receitas'!$P$8,E241='PC Receitas'!$P$9,E241='PC Receitas'!$P$10,E241='PC Receitas'!$P$11,E241='PC Receitas'!$P$12,E241='PC Receitas'!$P$13,E241='PC Receitas'!$P$14)),-K241,0))</f>
        <v>-62649.589999999938</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205"/>
      <c r="G242" s="43"/>
      <c r="H242" s="43"/>
      <c r="I242" s="43"/>
      <c r="J242" s="212"/>
      <c r="K242" s="212"/>
      <c r="L242" s="44"/>
      <c r="M242" s="126"/>
      <c r="N242" s="41">
        <f>N241+IF(AND(L242="Pago",OR(E242='PC Receitas'!$P$4,E242='PC Receitas'!$P$5,E242='PC Receitas'!$P$6)),K242,IF(AND(L242="Pago",OR(E242='PC Receitas'!$P$7,E242='PC Receitas'!$P$8,E242='PC Receitas'!$P$9,E242='PC Receitas'!$P$10,E242='PC Receitas'!$P$11,E242='PC Receitas'!$P$12,E242='PC Receitas'!$P$13,E242='PC Receitas'!$P$14)),-K242,0))</f>
        <v>-62649.589999999938</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205"/>
      <c r="G243" s="43"/>
      <c r="H243" s="43"/>
      <c r="I243" s="43"/>
      <c r="J243" s="212"/>
      <c r="K243" s="212"/>
      <c r="L243" s="44"/>
      <c r="M243" s="126"/>
      <c r="N243" s="41">
        <f>N242+IF(AND(L243="Pago",OR(E243='PC Receitas'!$P$4,E243='PC Receitas'!$P$5,E243='PC Receitas'!$P$6)),K243,IF(AND(L243="Pago",OR(E243='PC Receitas'!$P$7,E243='PC Receitas'!$P$8,E243='PC Receitas'!$P$9,E243='PC Receitas'!$P$10,E243='PC Receitas'!$P$11,E243='PC Receitas'!$P$12,E243='PC Receitas'!$P$13,E243='PC Receitas'!$P$14)),-K243,0))</f>
        <v>-62649.589999999938</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205"/>
      <c r="G244" s="23"/>
      <c r="H244" s="23"/>
      <c r="I244" s="23"/>
      <c r="J244" s="212"/>
      <c r="K244" s="212"/>
      <c r="L244" s="44"/>
      <c r="M244" s="126"/>
      <c r="N244" s="41">
        <f>N243+IF(AND(L244="Pago",OR(E244='PC Receitas'!$P$4,E244='PC Receitas'!$P$5,E244='PC Receitas'!$P$6)),K244,IF(AND(L244="Pago",OR(E244='PC Receitas'!$P$7,E244='PC Receitas'!$P$8,E244='PC Receitas'!$P$9,E244='PC Receitas'!$P$10,E244='PC Receitas'!$P$11,E244='PC Receitas'!$P$12,E244='PC Receitas'!$P$13,E244='PC Receitas'!$P$14)),-K244,0))</f>
        <v>-62649.589999999938</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205"/>
      <c r="G245" s="43"/>
      <c r="H245" s="43"/>
      <c r="I245" s="43"/>
      <c r="J245" s="212"/>
      <c r="K245" s="212"/>
      <c r="L245" s="44"/>
      <c r="M245" s="126"/>
      <c r="N245" s="41">
        <f>N244+IF(AND(L245="Pago",OR(E245='PC Receitas'!$P$4,E245='PC Receitas'!$P$5,E245='PC Receitas'!$P$6)),K245,IF(AND(L245="Pago",OR(E245='PC Receitas'!$P$7,E245='PC Receitas'!$P$8,E245='PC Receitas'!$P$9,E245='PC Receitas'!$P$10,E245='PC Receitas'!$P$11,E245='PC Receitas'!$P$12,E245='PC Receitas'!$P$13,E245='PC Receitas'!$P$14)),-K245,0))</f>
        <v>-62649.589999999938</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-62649.589999999938</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205"/>
      <c r="G247" s="43"/>
      <c r="H247" s="43"/>
      <c r="I247" s="43"/>
      <c r="J247" s="212"/>
      <c r="K247" s="212"/>
      <c r="L247" s="44"/>
      <c r="M247" s="126"/>
      <c r="N247" s="41">
        <f>N246+IF(AND(L247="Pago",OR(E247='PC Receitas'!$P$4,E247='PC Receitas'!$P$5,E247='PC Receitas'!$P$6)),K247,IF(AND(L247="Pago",OR(E247='PC Receitas'!$P$7,E247='PC Receitas'!$P$8,E247='PC Receitas'!$P$9,E247='PC Receitas'!$P$10,E247='PC Receitas'!$P$11,E247='PC Receitas'!$P$12,E247='PC Receitas'!$P$13,E247='PC Receitas'!$P$14)),-K247,0))</f>
        <v>-62649.589999999938</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205"/>
      <c r="G248" s="23"/>
      <c r="H248" s="23"/>
      <c r="I248" s="23"/>
      <c r="J248" s="212"/>
      <c r="K248" s="212"/>
      <c r="L248" s="44"/>
      <c r="M248" s="126"/>
      <c r="N248" s="41">
        <f>N247+IF(AND(L248="Pago",OR(E248='PC Receitas'!$P$4,E248='PC Receitas'!$P$5,E248='PC Receitas'!$P$6)),K248,IF(AND(L248="Pago",OR(E248='PC Receitas'!$P$7,E248='PC Receitas'!$P$8,E248='PC Receitas'!$P$9,E248='PC Receitas'!$P$10,E248='PC Receitas'!$P$11,E248='PC Receitas'!$P$12,E248='PC Receitas'!$P$13,E248='PC Receitas'!$P$14)),-K248,0))</f>
        <v>-62649.589999999938</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-62649.589999999938</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-62649.589999999938</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-62649.589999999938</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-62649.589999999938</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-62649.589999999938</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-62649.589999999938</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-62649.589999999938</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-62649.589999999938</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205"/>
      <c r="G257" s="43"/>
      <c r="H257" s="43"/>
      <c r="I257" s="43"/>
      <c r="J257" s="212"/>
      <c r="K257" s="212"/>
      <c r="L257" s="44"/>
      <c r="M257" s="126"/>
      <c r="N257" s="41">
        <f>N256+IF(AND(L257="Pago",OR(E257='PC Receitas'!$P$4,E257='PC Receitas'!$P$5,E257='PC Receitas'!$P$6)),K257,IF(AND(L257="Pago",OR(E257='PC Receitas'!$P$7,E257='PC Receitas'!$P$8,E257='PC Receitas'!$P$9,E257='PC Receitas'!$P$10,E257='PC Receitas'!$P$11,E257='PC Receitas'!$P$12,E257='PC Receitas'!$P$13,E257='PC Receitas'!$P$14)),-K257,0))</f>
        <v>-62649.589999999938</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205"/>
      <c r="G258" s="43"/>
      <c r="H258" s="43"/>
      <c r="I258" s="43"/>
      <c r="J258" s="212"/>
      <c r="K258" s="212"/>
      <c r="L258" s="44"/>
      <c r="M258" s="126"/>
      <c r="N258" s="41">
        <f>N257+IF(AND(L258="Pago",OR(E258='PC Receitas'!$P$4,E258='PC Receitas'!$P$5,E258='PC Receitas'!$P$6)),K258,IF(AND(L258="Pago",OR(E258='PC Receitas'!$P$7,E258='PC Receitas'!$P$8,E258='PC Receitas'!$P$9,E258='PC Receitas'!$P$10,E258='PC Receitas'!$P$11,E258='PC Receitas'!$P$12,E258='PC Receitas'!$P$13,E258='PC Receitas'!$P$14)),-K258,0))</f>
        <v>-62649.589999999938</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205"/>
      <c r="G259" s="43"/>
      <c r="H259" s="43"/>
      <c r="I259" s="43"/>
      <c r="J259" s="212"/>
      <c r="K259" s="212"/>
      <c r="L259" s="44"/>
      <c r="M259" s="126"/>
      <c r="N259" s="41">
        <f>N258+IF(AND(L259="Pago",OR(E259='PC Receitas'!$P$4,E259='PC Receitas'!$P$5,E259='PC Receitas'!$P$6)),K259,IF(AND(L259="Pago",OR(E259='PC Receitas'!$P$7,E259='PC Receitas'!$P$8,E259='PC Receitas'!$P$9,E259='PC Receitas'!$P$10,E259='PC Receitas'!$P$11,E259='PC Receitas'!$P$12,E259='PC Receitas'!$P$13,E259='PC Receitas'!$P$14)),-K259,0))</f>
        <v>-62649.589999999938</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205"/>
      <c r="G260" s="43"/>
      <c r="H260" s="43"/>
      <c r="I260" s="43"/>
      <c r="J260" s="212"/>
      <c r="K260" s="212"/>
      <c r="L260" s="44"/>
      <c r="M260" s="126"/>
      <c r="N260" s="41">
        <f>N259+IF(AND(L260="Pago",OR(E260='PC Receitas'!$P$4,E260='PC Receitas'!$P$5,E260='PC Receitas'!$P$6)),K260,IF(AND(L260="Pago",OR(E260='PC Receitas'!$P$7,E260='PC Receitas'!$P$8,E260='PC Receitas'!$P$9,E260='PC Receitas'!$P$10,E260='PC Receitas'!$P$11,E260='PC Receitas'!$P$12,E260='PC Receitas'!$P$13,E260='PC Receitas'!$P$14)),-K260,0))</f>
        <v>-62649.589999999938</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-62649.589999999938</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-62649.589999999938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-62649.589999999938</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-62649.589999999938</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-62649.589999999938</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-62649.589999999938</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-62649.589999999938</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-62649.589999999938</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-62649.589999999938</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-62649.589999999938</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-62649.589999999938</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-62649.589999999938</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-62649.589999999938</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-62649.589999999938</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205"/>
      <c r="G275" s="23"/>
      <c r="H275" s="23"/>
      <c r="I275" s="2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-62649.589999999938</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205"/>
      <c r="G276" s="23"/>
      <c r="H276" s="23"/>
      <c r="I276" s="23"/>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-62649.589999999938</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205"/>
      <c r="G277" s="23"/>
      <c r="H277" s="23"/>
      <c r="I277" s="2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-62649.589999999938</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-62649.589999999938</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205"/>
      <c r="G279" s="43"/>
      <c r="H279" s="43"/>
      <c r="I279" s="43"/>
      <c r="J279" s="212"/>
      <c r="K279" s="212"/>
      <c r="L279" s="44"/>
      <c r="M279" s="126"/>
      <c r="N279" s="41">
        <f>N278+IF(AND(L279="Pago",OR(E279='PC Receitas'!$P$4,E279='PC Receitas'!$P$5,E279='PC Receitas'!$P$6)),K279,IF(AND(L279="Pago",OR(E279='PC Receitas'!$P$7,E279='PC Receitas'!$P$8,E279='PC Receitas'!$P$9,E279='PC Receitas'!$P$10,E279='PC Receitas'!$P$11,E279='PC Receitas'!$P$12,E279='PC Receitas'!$P$13,E279='PC Receitas'!$P$14)),-K279,0))</f>
        <v>-62649.589999999938</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205"/>
      <c r="G280" s="23"/>
      <c r="H280" s="23"/>
      <c r="I280" s="23"/>
      <c r="J280" s="212"/>
      <c r="K280" s="212"/>
      <c r="L280" s="44"/>
      <c r="M280" s="126"/>
      <c r="N280" s="41">
        <f>N279+IF(AND(L280="Pago",OR(E280='PC Receitas'!$P$4,E280='PC Receitas'!$P$5,E280='PC Receitas'!$P$6)),K280,IF(AND(L280="Pago",OR(E280='PC Receitas'!$P$7,E280='PC Receitas'!$P$8,E280='PC Receitas'!$P$9,E280='PC Receitas'!$P$10,E280='PC Receitas'!$P$11,E280='PC Receitas'!$P$12,E280='PC Receitas'!$P$13,E280='PC Receitas'!$P$14)),-K280,0))</f>
        <v>-62649.589999999938</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205"/>
      <c r="G281" s="43"/>
      <c r="H281" s="43"/>
      <c r="I281" s="43"/>
      <c r="J281" s="212"/>
      <c r="K281" s="212"/>
      <c r="L281" s="44"/>
      <c r="M281" s="126"/>
      <c r="N281" s="41">
        <f>N280+IF(AND(L281="Pago",OR(E281='PC Receitas'!$P$4,E281='PC Receitas'!$P$5,E281='PC Receitas'!$P$6)),K281,IF(AND(L281="Pago",OR(E281='PC Receitas'!$P$7,E281='PC Receitas'!$P$8,E281='PC Receitas'!$P$9,E281='PC Receitas'!$P$10,E281='PC Receitas'!$P$11,E281='PC Receitas'!$P$12,E281='PC Receitas'!$P$13,E281='PC Receitas'!$P$14)),-K281,0))</f>
        <v>-62649.589999999938</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205"/>
      <c r="G282" s="23"/>
      <c r="H282" s="23"/>
      <c r="I282" s="23"/>
      <c r="J282" s="212"/>
      <c r="K282" s="212"/>
      <c r="L282" s="44"/>
      <c r="M282" s="126"/>
      <c r="N282" s="41">
        <f>N281+IF(AND(L282="Pago",OR(E282='PC Receitas'!$P$4,E282='PC Receitas'!$P$5,E282='PC Receitas'!$P$6)),K282,IF(AND(L282="Pago",OR(E282='PC Receitas'!$P$7,E282='PC Receitas'!$P$8,E282='PC Receitas'!$P$9,E282='PC Receitas'!$P$10,E282='PC Receitas'!$P$11,E282='PC Receitas'!$P$12,E282='PC Receitas'!$P$13,E282='PC Receitas'!$P$14)),-K282,0))</f>
        <v>-62649.589999999938</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205"/>
      <c r="G283" s="43"/>
      <c r="H283" s="43"/>
      <c r="I283" s="43"/>
      <c r="J283" s="212"/>
      <c r="K283" s="212"/>
      <c r="L283" s="44"/>
      <c r="M283" s="126"/>
      <c r="N283" s="41">
        <f>N282+IF(AND(L283="Pago",OR(E283='PC Receitas'!$P$4,E283='PC Receitas'!$P$5,E283='PC Receitas'!$P$6)),K283,IF(AND(L283="Pago",OR(E283='PC Receitas'!$P$7,E283='PC Receitas'!$P$8,E283='PC Receitas'!$P$9,E283='PC Receitas'!$P$10,E283='PC Receitas'!$P$11,E283='PC Receitas'!$P$12,E283='PC Receitas'!$P$13,E283='PC Receitas'!$P$14)),-K283,0))</f>
        <v>-62649.589999999938</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205"/>
      <c r="G284" s="23"/>
      <c r="H284" s="23"/>
      <c r="I284" s="23"/>
      <c r="J284" s="212"/>
      <c r="K284" s="212"/>
      <c r="L284" s="44"/>
      <c r="M284" s="126"/>
      <c r="N284" s="41">
        <f>N283+IF(AND(L284="Pago",OR(E284='PC Receitas'!$P$4,E284='PC Receitas'!$P$5,E284='PC Receitas'!$P$6)),K284,IF(AND(L284="Pago",OR(E284='PC Receitas'!$P$7,E284='PC Receitas'!$P$8,E284='PC Receitas'!$P$9,E284='PC Receitas'!$P$10,E284='PC Receitas'!$P$11,E284='PC Receitas'!$P$12,E284='PC Receitas'!$P$13,E284='PC Receitas'!$P$14)),-K284,0))</f>
        <v>-62649.589999999938</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205"/>
      <c r="G285" s="43"/>
      <c r="H285" s="43"/>
      <c r="I285" s="43"/>
      <c r="J285" s="212"/>
      <c r="K285" s="212"/>
      <c r="L285" s="44"/>
      <c r="M285" s="126"/>
      <c r="N285" s="41">
        <f>N284+IF(AND(L285="Pago",OR(E285='PC Receitas'!$P$4,E285='PC Receitas'!$P$5,E285='PC Receitas'!$P$6)),K285,IF(AND(L285="Pago",OR(E285='PC Receitas'!$P$7,E285='PC Receitas'!$P$8,E285='PC Receitas'!$P$9,E285='PC Receitas'!$P$10,E285='PC Receitas'!$P$11,E285='PC Receitas'!$P$12,E285='PC Receitas'!$P$13,E285='PC Receitas'!$P$14)),-K285,0))</f>
        <v>-62649.589999999938</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-62649.589999999938</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-62649.589999999938</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205"/>
      <c r="G288" s="43"/>
      <c r="H288" s="43"/>
      <c r="I288" s="43"/>
      <c r="J288" s="212"/>
      <c r="K288" s="212"/>
      <c r="L288" s="44"/>
      <c r="M288" s="126"/>
      <c r="N288" s="41">
        <f>N287+IF(AND(L288="Pago",OR(E288='PC Receitas'!$P$4,E288='PC Receitas'!$P$5,E288='PC Receitas'!$P$6)),K288,IF(AND(L288="Pago",OR(E288='PC Receitas'!$P$7,E288='PC Receitas'!$P$8,E288='PC Receitas'!$P$9,E288='PC Receitas'!$P$10,E288='PC Receitas'!$P$11,E288='PC Receitas'!$P$12,E288='PC Receitas'!$P$13,E288='PC Receitas'!$P$14)),-K288,0))</f>
        <v>-62649.589999999938</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-62649.589999999938</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-62649.589999999938</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-62649.589999999938</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-62649.589999999938</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-62649.589999999938</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-62649.589999999938</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-62649.589999999938</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-62649.589999999938</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-62649.589999999938</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-62649.589999999938</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-62649.589999999938</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-62649.589999999938</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-62649.589999999938</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-62649.589999999938</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-62649.589999999938</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-62649.589999999938</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-62649.589999999938</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-62649.589999999938</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-62649.589999999938</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-62649.589999999938</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-62649.589999999938</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-62649.589999999938</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145"/>
      <c r="I311" s="145"/>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-62649.589999999938</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205"/>
      <c r="G312" s="43"/>
      <c r="H312" s="43"/>
      <c r="I312" s="43"/>
      <c r="J312" s="212"/>
      <c r="K312" s="212"/>
      <c r="L312" s="44"/>
      <c r="M312" s="126"/>
      <c r="N312" s="41">
        <f>N311+IF(AND(L312="Pago",OR(E312='PC Receitas'!$P$4,E312='PC Receitas'!$P$5,E312='PC Receitas'!$P$6)),K312,IF(AND(L312="Pago",OR(E312='PC Receitas'!$P$7,E312='PC Receitas'!$P$8,E312='PC Receitas'!$P$9,E312='PC Receitas'!$P$10,E312='PC Receitas'!$P$11,E312='PC Receitas'!$P$12,E312='PC Receitas'!$P$13,E312='PC Receitas'!$P$14)),-K312,0))</f>
        <v>-62649.589999999938</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205"/>
      <c r="G313" s="23"/>
      <c r="H313" s="23"/>
      <c r="I313" s="23"/>
      <c r="J313" s="212"/>
      <c r="K313" s="212"/>
      <c r="L313" s="44"/>
      <c r="M313" s="126"/>
      <c r="N313" s="41">
        <f>N312+IF(AND(L313="Pago",OR(E313='PC Receitas'!$P$4,E313='PC Receitas'!$P$5,E313='PC Receitas'!$P$6)),K313,IF(AND(L313="Pago",OR(E313='PC Receitas'!$P$7,E313='PC Receitas'!$P$8,E313='PC Receitas'!$P$9,E313='PC Receitas'!$P$10,E313='PC Receitas'!$P$11,E313='PC Receitas'!$P$12,E313='PC Receitas'!$P$13,E313='PC Receitas'!$P$14)),-K313,0))</f>
        <v>-62649.589999999938</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205"/>
      <c r="G314" s="23"/>
      <c r="H314" s="23"/>
      <c r="I314" s="23"/>
      <c r="J314" s="212"/>
      <c r="K314" s="212"/>
      <c r="L314" s="44"/>
      <c r="M314" s="126"/>
      <c r="N314" s="41">
        <f>N313+IF(AND(L314="Pago",OR(E314='PC Receitas'!$P$4,E314='PC Receitas'!$P$5,E314='PC Receitas'!$P$6)),K314,IF(AND(L314="Pago",OR(E314='PC Receitas'!$P$7,E314='PC Receitas'!$P$8,E314='PC Receitas'!$P$9,E314='PC Receitas'!$P$10,E314='PC Receitas'!$P$11,E314='PC Receitas'!$P$12,E314='PC Receitas'!$P$13,E314='PC Receitas'!$P$14)),-K314,0))</f>
        <v>-62649.589999999938</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205"/>
      <c r="G315" s="43"/>
      <c r="H315" s="43"/>
      <c r="I315" s="43"/>
      <c r="J315" s="212"/>
      <c r="K315" s="212"/>
      <c r="L315" s="44"/>
      <c r="M315" s="126"/>
      <c r="N315" s="41">
        <f>N314+IF(AND(L315="Pago",OR(E315='PC Receitas'!$P$4,E315='PC Receitas'!$P$5,E315='PC Receitas'!$P$6)),K315,IF(AND(L315="Pago",OR(E315='PC Receitas'!$P$7,E315='PC Receitas'!$P$8,E315='PC Receitas'!$P$9,E315='PC Receitas'!$P$10,E315='PC Receitas'!$P$11,E315='PC Receitas'!$P$12,E315='PC Receitas'!$P$13,E315='PC Receitas'!$P$14)),-K315,0))</f>
        <v>-62649.589999999938</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205"/>
      <c r="G316" s="43"/>
      <c r="H316" s="43"/>
      <c r="I316" s="43"/>
      <c r="J316" s="212"/>
      <c r="K316" s="212"/>
      <c r="L316" s="44"/>
      <c r="M316" s="126"/>
      <c r="N316" s="41">
        <f>N315+IF(AND(L316="Pago",OR(E316='PC Receitas'!$P$4,E316='PC Receitas'!$P$5,E316='PC Receitas'!$P$6)),K316,IF(AND(L316="Pago",OR(E316='PC Receitas'!$P$7,E316='PC Receitas'!$P$8,E316='PC Receitas'!$P$9,E316='PC Receitas'!$P$10,E316='PC Receitas'!$P$11,E316='PC Receitas'!$P$12,E316='PC Receitas'!$P$13,E316='PC Receitas'!$P$14)),-K316,0))</f>
        <v>-62649.589999999938</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205"/>
      <c r="G317" s="43"/>
      <c r="H317" s="43"/>
      <c r="I317" s="43"/>
      <c r="J317" s="212"/>
      <c r="K317" s="212"/>
      <c r="L317" s="44"/>
      <c r="M317" s="126"/>
      <c r="N317" s="41">
        <f>N316+IF(AND(L317="Pago",OR(E317='PC Receitas'!$P$4,E317='PC Receitas'!$P$5,E317='PC Receitas'!$P$6)),K317,IF(AND(L317="Pago",OR(E317='PC Receitas'!$P$7,E317='PC Receitas'!$P$8,E317='PC Receitas'!$P$9,E317='PC Receitas'!$P$10,E317='PC Receitas'!$P$11,E317='PC Receitas'!$P$12,E317='PC Receitas'!$P$13,E317='PC Receitas'!$P$14)),-K317,0))</f>
        <v>-62649.589999999938</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205"/>
      <c r="G318" s="43"/>
      <c r="H318" s="43"/>
      <c r="I318" s="43"/>
      <c r="J318" s="212"/>
      <c r="K318" s="212"/>
      <c r="L318" s="44"/>
      <c r="M318" s="126"/>
      <c r="N318" s="41">
        <f>N317+IF(AND(L318="Pago",OR(E318='PC Receitas'!$P$4,E318='PC Receitas'!$P$5,E318='PC Receitas'!$P$6)),K318,IF(AND(L318="Pago",OR(E318='PC Receitas'!$P$7,E318='PC Receitas'!$P$8,E318='PC Receitas'!$P$9,E318='PC Receitas'!$P$10,E318='PC Receitas'!$P$11,E318='PC Receitas'!$P$12,E318='PC Receitas'!$P$13,E318='PC Receitas'!$P$14)),-K318,0))</f>
        <v>-62649.589999999938</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205"/>
      <c r="G319" s="23"/>
      <c r="H319" s="23"/>
      <c r="I319" s="23"/>
      <c r="J319" s="212"/>
      <c r="K319" s="212"/>
      <c r="L319" s="44"/>
      <c r="M319" s="126"/>
      <c r="N319" s="41">
        <f>N318+IF(AND(L319="Pago",OR(E319='PC Receitas'!$P$4,E319='PC Receitas'!$P$5,E319='PC Receitas'!$P$6)),K319,IF(AND(L319="Pago",OR(E319='PC Receitas'!$P$7,E319='PC Receitas'!$P$8,E319='PC Receitas'!$P$9,E319='PC Receitas'!$P$10,E319='PC Receitas'!$P$11,E319='PC Receitas'!$P$12,E319='PC Receitas'!$P$13,E319='PC Receitas'!$P$14)),-K319,0))</f>
        <v>-62649.589999999938</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205"/>
      <c r="G320" s="23"/>
      <c r="H320" s="23"/>
      <c r="I320" s="23"/>
      <c r="J320" s="212"/>
      <c r="K320" s="212"/>
      <c r="L320" s="44"/>
      <c r="M320" s="126"/>
      <c r="N320" s="41">
        <f>N319+IF(AND(L320="Pago",OR(E320='PC Receitas'!$P$4,E320='PC Receitas'!$P$5,E320='PC Receitas'!$P$6)),K320,IF(AND(L320="Pago",OR(E320='PC Receitas'!$P$7,E320='PC Receitas'!$P$8,E320='PC Receitas'!$P$9,E320='PC Receitas'!$P$10,E320='PC Receitas'!$P$11,E320='PC Receitas'!$P$12,E320='PC Receitas'!$P$13,E320='PC Receitas'!$P$14)),-K320,0))</f>
        <v>-62649.589999999938</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205"/>
      <c r="G321" s="23"/>
      <c r="H321" s="23"/>
      <c r="I321" s="23"/>
      <c r="J321" s="212"/>
      <c r="K321" s="212"/>
      <c r="L321" s="44"/>
      <c r="M321" s="126"/>
      <c r="N321" s="41">
        <f>N320+IF(AND(L321="Pago",OR(E321='PC Receitas'!$P$4,E321='PC Receitas'!$P$5,E321='PC Receitas'!$P$6)),K321,IF(AND(L321="Pago",OR(E321='PC Receitas'!$P$7,E321='PC Receitas'!$P$8,E321='PC Receitas'!$P$9,E321='PC Receitas'!$P$10,E321='PC Receitas'!$P$11,E321='PC Receitas'!$P$12,E321='PC Receitas'!$P$13,E321='PC Receitas'!$P$14)),-K321,0))</f>
        <v>-62649.589999999938</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205"/>
      <c r="G322" s="23"/>
      <c r="H322" s="23"/>
      <c r="I322" s="23"/>
      <c r="J322" s="212"/>
      <c r="K322" s="212"/>
      <c r="L322" s="44"/>
      <c r="M322" s="126"/>
      <c r="N322" s="41">
        <f>N321+IF(AND(L322="Pago",OR(E322='PC Receitas'!$P$4,E322='PC Receitas'!$P$5,E322='PC Receitas'!$P$6)),K322,IF(AND(L322="Pago",OR(E322='PC Receitas'!$P$7,E322='PC Receitas'!$P$8,E322='PC Receitas'!$P$9,E322='PC Receitas'!$P$10,E322='PC Receitas'!$P$11,E322='PC Receitas'!$P$12,E322='PC Receitas'!$P$13,E322='PC Receitas'!$P$14)),-K322,0))</f>
        <v>-62649.589999999938</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205"/>
      <c r="G323" s="23"/>
      <c r="H323" s="23"/>
      <c r="I323" s="23"/>
      <c r="J323" s="212"/>
      <c r="K323" s="212"/>
      <c r="L323" s="44"/>
      <c r="M323" s="126"/>
      <c r="N323" s="41">
        <f>N322+IF(AND(L323="Pago",OR(E323='PC Receitas'!$P$4,E323='PC Receitas'!$P$5,E323='PC Receitas'!$P$6)),K323,IF(AND(L323="Pago",OR(E323='PC Receitas'!$P$7,E323='PC Receitas'!$P$8,E323='PC Receitas'!$P$9,E323='PC Receitas'!$P$10,E323='PC Receitas'!$P$11,E323='PC Receitas'!$P$12,E323='PC Receitas'!$P$13,E323='PC Receitas'!$P$14)),-K323,0))</f>
        <v>-62649.589999999938</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-62649.589999999938</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205"/>
      <c r="G325" s="23"/>
      <c r="H325" s="23"/>
      <c r="I325" s="2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-62649.589999999938</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-62649.589999999938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205"/>
      <c r="G327" s="43"/>
      <c r="H327" s="43"/>
      <c r="I327" s="43"/>
      <c r="J327" s="212"/>
      <c r="K327" s="212"/>
      <c r="L327" s="44"/>
      <c r="M327" s="126"/>
      <c r="N327" s="41">
        <f>N326+IF(AND(L327="Pago",OR(E327='PC Receitas'!$P$4,E327='PC Receitas'!$P$5,E327='PC Receitas'!$P$6)),K327,IF(AND(L327="Pago",OR(E327='PC Receitas'!$P$7,E327='PC Receitas'!$P$8,E327='PC Receitas'!$P$9,E327='PC Receitas'!$P$10,E327='PC Receitas'!$P$11,E327='PC Receitas'!$P$12,E327='PC Receitas'!$P$13,E327='PC Receitas'!$P$14)),-K327,0))</f>
        <v>-62649.589999999938</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205"/>
      <c r="G328" s="43"/>
      <c r="H328" s="43"/>
      <c r="I328" s="43"/>
      <c r="J328" s="212"/>
      <c r="K328" s="212"/>
      <c r="L328" s="44"/>
      <c r="M328" s="126"/>
      <c r="N328" s="41">
        <f>N327+IF(AND(L328="Pago",OR(E328='PC Receitas'!$P$4,E328='PC Receitas'!$P$5,E328='PC Receitas'!$P$6)),K328,IF(AND(L328="Pago",OR(E328='PC Receitas'!$P$7,E328='PC Receitas'!$P$8,E328='PC Receitas'!$P$9,E328='PC Receitas'!$P$10,E328='PC Receitas'!$P$11,E328='PC Receitas'!$P$12,E328='PC Receitas'!$P$13,E328='PC Receitas'!$P$14)),-K328,0))</f>
        <v>-62649.589999999938</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205"/>
      <c r="G329" s="43"/>
      <c r="H329" s="43"/>
      <c r="I329" s="43"/>
      <c r="J329" s="212"/>
      <c r="K329" s="212"/>
      <c r="L329" s="44"/>
      <c r="M329" s="126"/>
      <c r="N329" s="41">
        <f>N328+IF(AND(L329="Pago",OR(E329='PC Receitas'!$P$4,E329='PC Receitas'!$P$5,E329='PC Receitas'!$P$6)),K329,IF(AND(L329="Pago",OR(E329='PC Receitas'!$P$7,E329='PC Receitas'!$P$8,E329='PC Receitas'!$P$9,E329='PC Receitas'!$P$10,E329='PC Receitas'!$P$11,E329='PC Receitas'!$P$12,E329='PC Receitas'!$P$13,E329='PC Receitas'!$P$14)),-K329,0))</f>
        <v>-62649.589999999938</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205"/>
      <c r="G330" s="23"/>
      <c r="H330" s="23"/>
      <c r="I330" s="23"/>
      <c r="J330" s="212"/>
      <c r="K330" s="212"/>
      <c r="L330" s="44"/>
      <c r="M330" s="126"/>
      <c r="N330" s="41">
        <f>N329+IF(AND(L330="Pago",OR(E330='PC Receitas'!$P$4,E330='PC Receitas'!$P$5,E330='PC Receitas'!$P$6)),K330,IF(AND(L330="Pago",OR(E330='PC Receitas'!$P$7,E330='PC Receitas'!$P$8,E330='PC Receitas'!$P$9,E330='PC Receitas'!$P$10,E330='PC Receitas'!$P$11,E330='PC Receitas'!$P$12,E330='PC Receitas'!$P$13,E330='PC Receitas'!$P$14)),-K330,0))</f>
        <v>-62649.589999999938</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205"/>
      <c r="G331" s="43"/>
      <c r="H331" s="43"/>
      <c r="I331" s="43"/>
      <c r="J331" s="212"/>
      <c r="K331" s="212"/>
      <c r="L331" s="44"/>
      <c r="M331" s="126"/>
      <c r="N331" s="41">
        <f>N330+IF(AND(L331="Pago",OR(E331='PC Receitas'!$P$4,E331='PC Receitas'!$P$5,E331='PC Receitas'!$P$6)),K331,IF(AND(L331="Pago",OR(E331='PC Receitas'!$P$7,E331='PC Receitas'!$P$8,E331='PC Receitas'!$P$9,E331='PC Receitas'!$P$10,E331='PC Receitas'!$P$11,E331='PC Receitas'!$P$12,E331='PC Receitas'!$P$13,E331='PC Receitas'!$P$14)),-K331,0))</f>
        <v>-62649.589999999938</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205"/>
      <c r="G332" s="43"/>
      <c r="H332" s="43"/>
      <c r="I332" s="43"/>
      <c r="J332" s="212"/>
      <c r="K332" s="212"/>
      <c r="L332" s="44"/>
      <c r="M332" s="126"/>
      <c r="N332" s="41">
        <f>N331+IF(AND(L332="Pago",OR(E332='PC Receitas'!$P$4,E332='PC Receitas'!$P$5,E332='PC Receitas'!$P$6)),K332,IF(AND(L332="Pago",OR(E332='PC Receitas'!$P$7,E332='PC Receitas'!$P$8,E332='PC Receitas'!$P$9,E332='PC Receitas'!$P$10,E332='PC Receitas'!$P$11,E332='PC Receitas'!$P$12,E332='PC Receitas'!$P$13,E332='PC Receitas'!$P$14)),-K332,0))</f>
        <v>-62649.589999999938</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205"/>
      <c r="G333" s="43"/>
      <c r="H333" s="43"/>
      <c r="I333" s="43"/>
      <c r="J333" s="212"/>
      <c r="K333" s="212"/>
      <c r="L333" s="44"/>
      <c r="M333" s="126"/>
      <c r="N333" s="41">
        <f>N332+IF(AND(L333="Pago",OR(E333='PC Receitas'!$P$4,E333='PC Receitas'!$P$5,E333='PC Receitas'!$P$6)),K333,IF(AND(L333="Pago",OR(E333='PC Receitas'!$P$7,E333='PC Receitas'!$P$8,E333='PC Receitas'!$P$9,E333='PC Receitas'!$P$10,E333='PC Receitas'!$P$11,E333='PC Receitas'!$P$12,E333='PC Receitas'!$P$13,E333='PC Receitas'!$P$14)),-K333,0))</f>
        <v>-62649.589999999938</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-62649.589999999938</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-62649.589999999938</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-62649.589999999938</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-62649.589999999938</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-62649.589999999938</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-62649.589999999938</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-62649.589999999938</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-62649.589999999938</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-62649.589999999938</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205"/>
      <c r="G343" s="23"/>
      <c r="H343" s="23"/>
      <c r="I343" s="2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-62649.589999999938</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205"/>
      <c r="G344" s="43"/>
      <c r="H344" s="43"/>
      <c r="I344" s="43"/>
      <c r="J344" s="212"/>
      <c r="K344" s="212"/>
      <c r="L344" s="44"/>
      <c r="M344" s="126"/>
      <c r="N344" s="41">
        <f>N343+IF(AND(L344="Pago",OR(E344='PC Receitas'!$P$4,E344='PC Receitas'!$P$5,E344='PC Receitas'!$P$6)),K344,IF(AND(L344="Pago",OR(E344='PC Receitas'!$P$7,E344='PC Receitas'!$P$8,E344='PC Receitas'!$P$9,E344='PC Receitas'!$P$10,E344='PC Receitas'!$P$11,E344='PC Receitas'!$P$12,E344='PC Receitas'!$P$13,E344='PC Receitas'!$P$14)),-K344,0))</f>
        <v>-62649.589999999938</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205"/>
      <c r="G345" s="43"/>
      <c r="H345" s="43"/>
      <c r="I345" s="43"/>
      <c r="J345" s="212"/>
      <c r="K345" s="212"/>
      <c r="L345" s="44"/>
      <c r="M345" s="126"/>
      <c r="N345" s="41">
        <f>N344+IF(AND(L345="Pago",OR(E345='PC Receitas'!$P$4,E345='PC Receitas'!$P$5,E345='PC Receitas'!$P$6)),K345,IF(AND(L345="Pago",OR(E345='PC Receitas'!$P$7,E345='PC Receitas'!$P$8,E345='PC Receitas'!$P$9,E345='PC Receitas'!$P$10,E345='PC Receitas'!$P$11,E345='PC Receitas'!$P$12,E345='PC Receitas'!$P$13,E345='PC Receitas'!$P$14)),-K345,0))</f>
        <v>-62649.589999999938</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205"/>
      <c r="G346" s="43"/>
      <c r="H346" s="43"/>
      <c r="I346" s="43"/>
      <c r="J346" s="212"/>
      <c r="K346" s="212"/>
      <c r="L346" s="44"/>
      <c r="M346" s="126"/>
      <c r="N346" s="41">
        <f>N345+IF(AND(L346="Pago",OR(E346='PC Receitas'!$P$4,E346='PC Receitas'!$P$5,E346='PC Receitas'!$P$6)),K346,IF(AND(L346="Pago",OR(E346='PC Receitas'!$P$7,E346='PC Receitas'!$P$8,E346='PC Receitas'!$P$9,E346='PC Receitas'!$P$10,E346='PC Receitas'!$P$11,E346='PC Receitas'!$P$12,E346='PC Receitas'!$P$13,E346='PC Receitas'!$P$14)),-K346,0))</f>
        <v>-62649.589999999938</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205"/>
      <c r="G347" s="43"/>
      <c r="H347" s="43"/>
      <c r="I347" s="43"/>
      <c r="J347" s="212"/>
      <c r="K347" s="212"/>
      <c r="L347" s="44"/>
      <c r="M347" s="126"/>
      <c r="N347" s="41">
        <f>N346+IF(AND(L347="Pago",OR(E347='PC Receitas'!$P$4,E347='PC Receitas'!$P$5,E347='PC Receitas'!$P$6)),K347,IF(AND(L347="Pago",OR(E347='PC Receitas'!$P$7,E347='PC Receitas'!$P$8,E347='PC Receitas'!$P$9,E347='PC Receitas'!$P$10,E347='PC Receitas'!$P$11,E347='PC Receitas'!$P$12,E347='PC Receitas'!$P$13,E347='PC Receitas'!$P$14)),-K347,0))</f>
        <v>-62649.589999999938</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205"/>
      <c r="G348" s="23"/>
      <c r="H348" s="23"/>
      <c r="I348" s="2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-62649.589999999938</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205"/>
      <c r="G349" s="23"/>
      <c r="H349" s="23"/>
      <c r="I349" s="23"/>
      <c r="J349" s="212"/>
      <c r="K349" s="212"/>
      <c r="L349" s="44"/>
      <c r="M349" s="126"/>
      <c r="N349" s="41">
        <f>N348+IF(AND(L349="Pago",OR(E349='PC Receitas'!$P$4,E349='PC Receitas'!$P$5,E349='PC Receitas'!$P$6)),K349,IF(AND(L349="Pago",OR(E349='PC Receitas'!$P$7,E349='PC Receitas'!$P$8,E349='PC Receitas'!$P$9,E349='PC Receitas'!$P$10,E349='PC Receitas'!$P$11,E349='PC Receitas'!$P$12,E349='PC Receitas'!$P$13,E349='PC Receitas'!$P$14)),-K349,0))</f>
        <v>-62649.589999999938</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205"/>
      <c r="G350" s="43"/>
      <c r="H350" s="43"/>
      <c r="I350" s="43"/>
      <c r="J350" s="212"/>
      <c r="K350" s="212"/>
      <c r="L350" s="44"/>
      <c r="M350" s="126"/>
      <c r="N350" s="41">
        <f>N349+IF(AND(L350="Pago",OR(E350='PC Receitas'!$P$4,E350='PC Receitas'!$P$5,E350='PC Receitas'!$P$6)),K350,IF(AND(L350="Pago",OR(E350='PC Receitas'!$P$7,E350='PC Receitas'!$P$8,E350='PC Receitas'!$P$9,E350='PC Receitas'!$P$10,E350='PC Receitas'!$P$11,E350='PC Receitas'!$P$12,E350='PC Receitas'!$P$13,E350='PC Receitas'!$P$14)),-K350,0))</f>
        <v>-62649.589999999938</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205"/>
      <c r="G351" s="23"/>
      <c r="H351" s="23"/>
      <c r="I351" s="23"/>
      <c r="J351" s="212"/>
      <c r="K351" s="212"/>
      <c r="L351" s="44"/>
      <c r="M351" s="126"/>
      <c r="N351" s="41">
        <f>N350+IF(AND(L351="Pago",OR(E351='PC Receitas'!$P$4,E351='PC Receitas'!$P$5,E351='PC Receitas'!$P$6)),K351,IF(AND(L351="Pago",OR(E351='PC Receitas'!$P$7,E351='PC Receitas'!$P$8,E351='PC Receitas'!$P$9,E351='PC Receitas'!$P$10,E351='PC Receitas'!$P$11,E351='PC Receitas'!$P$12,E351='PC Receitas'!$P$13,E351='PC Receitas'!$P$14)),-K351,0))</f>
        <v>-62649.589999999938</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205"/>
      <c r="G352" s="43"/>
      <c r="H352" s="43"/>
      <c r="I352" s="43"/>
      <c r="J352" s="212"/>
      <c r="K352" s="212"/>
      <c r="L352" s="44"/>
      <c r="M352" s="126"/>
      <c r="N352" s="41">
        <f>N351+IF(AND(L352="Pago",OR(E352='PC Receitas'!$P$4,E352='PC Receitas'!$P$5,E352='PC Receitas'!$P$6)),K352,IF(AND(L352="Pago",OR(E352='PC Receitas'!$P$7,E352='PC Receitas'!$P$8,E352='PC Receitas'!$P$9,E352='PC Receitas'!$P$10,E352='PC Receitas'!$P$11,E352='PC Receitas'!$P$12,E352='PC Receitas'!$P$13,E352='PC Receitas'!$P$14)),-K352,0))</f>
        <v>-62649.589999999938</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205"/>
      <c r="G353" s="23"/>
      <c r="H353" s="23"/>
      <c r="I353" s="23"/>
      <c r="J353" s="212"/>
      <c r="K353" s="212"/>
      <c r="L353" s="44"/>
      <c r="M353" s="126"/>
      <c r="N353" s="41">
        <f>N352+IF(AND(L353="Pago",OR(E353='PC Receitas'!$P$4,E353='PC Receitas'!$P$5,E353='PC Receitas'!$P$6)),K353,IF(AND(L353="Pago",OR(E353='PC Receitas'!$P$7,E353='PC Receitas'!$P$8,E353='PC Receitas'!$P$9,E353='PC Receitas'!$P$10,E353='PC Receitas'!$P$11,E353='PC Receitas'!$P$12,E353='PC Receitas'!$P$13,E353='PC Receitas'!$P$14)),-K353,0))</f>
        <v>-62649.589999999938</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205"/>
      <c r="G354" s="43"/>
      <c r="H354" s="43"/>
      <c r="I354" s="43"/>
      <c r="J354" s="212"/>
      <c r="K354" s="212"/>
      <c r="L354" s="44"/>
      <c r="M354" s="126"/>
      <c r="N354" s="41">
        <f>N353+IF(AND(L354="Pago",OR(E354='PC Receitas'!$P$4,E354='PC Receitas'!$P$5,E354='PC Receitas'!$P$6)),K354,IF(AND(L354="Pago",OR(E354='PC Receitas'!$P$7,E354='PC Receitas'!$P$8,E354='PC Receitas'!$P$9,E354='PC Receitas'!$P$10,E354='PC Receitas'!$P$11,E354='PC Receitas'!$P$12,E354='PC Receitas'!$P$13,E354='PC Receitas'!$P$14)),-K354,0))</f>
        <v>-62649.589999999938</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-62649.589999999938</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-62649.589999999938</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-62649.589999999938</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-62649.589999999938</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-62649.589999999938</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-62649.589999999938</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-62649.589999999938</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-62649.589999999938</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-62649.589999999938</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-62649.589999999938</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-62649.589999999938</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-62649.589999999938</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-62649.589999999938</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-62649.589999999938</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-62649.589999999938</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-62649.589999999938</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-62649.589999999938</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-62649.589999999938</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-62649.589999999938</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-62649.589999999938</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-62649.589999999938</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205"/>
      <c r="G376" s="43"/>
      <c r="H376" s="43"/>
      <c r="I376" s="43"/>
      <c r="J376" s="212"/>
      <c r="K376" s="212"/>
      <c r="L376" s="44"/>
      <c r="M376" s="126"/>
      <c r="N376" s="41">
        <f>N375+IF(AND(L376="Pago",OR(E376='PC Receitas'!$P$4,E376='PC Receitas'!$P$5,E376='PC Receitas'!$P$6)),K376,IF(AND(L376="Pago",OR(E376='PC Receitas'!$P$7,E376='PC Receitas'!$P$8,E376='PC Receitas'!$P$9,E376='PC Receitas'!$P$10,E376='PC Receitas'!$P$11,E376='PC Receitas'!$P$12,E376='PC Receitas'!$P$13,E376='PC Receitas'!$P$14)),-K376,0))</f>
        <v>-62649.589999999938</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205"/>
      <c r="G377" s="23"/>
      <c r="H377" s="23"/>
      <c r="I377" s="23"/>
      <c r="J377" s="212"/>
      <c r="K377" s="212"/>
      <c r="L377" s="44"/>
      <c r="M377" s="126"/>
      <c r="N377" s="41">
        <f>N376+IF(AND(L377="Pago",OR(E377='PC Receitas'!$P$4,E377='PC Receitas'!$P$5,E377='PC Receitas'!$P$6)),K377,IF(AND(L377="Pago",OR(E377='PC Receitas'!$P$7,E377='PC Receitas'!$P$8,E377='PC Receitas'!$P$9,E377='PC Receitas'!$P$10,E377='PC Receitas'!$P$11,E377='PC Receitas'!$P$12,E377='PC Receitas'!$P$13,E377='PC Receitas'!$P$14)),-K377,0))</f>
        <v>-62649.589999999938</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205"/>
      <c r="G378" s="23"/>
      <c r="H378" s="23"/>
      <c r="I378" s="23"/>
      <c r="J378" s="212"/>
      <c r="K378" s="212"/>
      <c r="L378" s="44"/>
      <c r="M378" s="126"/>
      <c r="N378" s="41">
        <f>N377+IF(AND(L378="Pago",OR(E378='PC Receitas'!$P$4,E378='PC Receitas'!$P$5,E378='PC Receitas'!$P$6)),K378,IF(AND(L378="Pago",OR(E378='PC Receitas'!$P$7,E378='PC Receitas'!$P$8,E378='PC Receitas'!$P$9,E378='PC Receitas'!$P$10,E378='PC Receitas'!$P$11,E378='PC Receitas'!$P$12,E378='PC Receitas'!$P$13,E378='PC Receitas'!$P$14)),-K378,0))</f>
        <v>-62649.589999999938</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205"/>
      <c r="G379" s="23"/>
      <c r="H379" s="23"/>
      <c r="I379" s="23"/>
      <c r="J379" s="212"/>
      <c r="K379" s="212"/>
      <c r="L379" s="44"/>
      <c r="M379" s="126"/>
      <c r="N379" s="41">
        <f>N378+IF(AND(L379="Pago",OR(E379='PC Receitas'!$P$4,E379='PC Receitas'!$P$5,E379='PC Receitas'!$P$6)),K379,IF(AND(L379="Pago",OR(E379='PC Receitas'!$P$7,E379='PC Receitas'!$P$8,E379='PC Receitas'!$P$9,E379='PC Receitas'!$P$10,E379='PC Receitas'!$P$11,E379='PC Receitas'!$P$12,E379='PC Receitas'!$P$13,E379='PC Receitas'!$P$14)),-K379,0))</f>
        <v>-62649.589999999938</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205"/>
      <c r="G380" s="43"/>
      <c r="H380" s="43"/>
      <c r="I380" s="43"/>
      <c r="J380" s="212"/>
      <c r="K380" s="212"/>
      <c r="L380" s="44"/>
      <c r="M380" s="126"/>
      <c r="N380" s="41">
        <f>N379+IF(AND(L380="Pago",OR(E380='PC Receitas'!$P$4,E380='PC Receitas'!$P$5,E380='PC Receitas'!$P$6)),K380,IF(AND(L380="Pago",OR(E380='PC Receitas'!$P$7,E380='PC Receitas'!$P$8,E380='PC Receitas'!$P$9,E380='PC Receitas'!$P$10,E380='PC Receitas'!$P$11,E380='PC Receitas'!$P$12,E380='PC Receitas'!$P$13,E380='PC Receitas'!$P$14)),-K380,0))</f>
        <v>-62649.589999999938</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205"/>
      <c r="G381" s="43"/>
      <c r="H381" s="43"/>
      <c r="I381" s="43"/>
      <c r="J381" s="212"/>
      <c r="K381" s="212"/>
      <c r="L381" s="44"/>
      <c r="M381" s="126"/>
      <c r="N381" s="41">
        <f>N380+IF(AND(L381="Pago",OR(E381='PC Receitas'!$P$4,E381='PC Receitas'!$P$5,E381='PC Receitas'!$P$6)),K381,IF(AND(L381="Pago",OR(E381='PC Receitas'!$P$7,E381='PC Receitas'!$P$8,E381='PC Receitas'!$P$9,E381='PC Receitas'!$P$10,E381='PC Receitas'!$P$11,E381='PC Receitas'!$P$12,E381='PC Receitas'!$P$13,E381='PC Receitas'!$P$14)),-K381,0))</f>
        <v>-62649.589999999938</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205"/>
      <c r="G382" s="43"/>
      <c r="H382" s="43"/>
      <c r="I382" s="43"/>
      <c r="J382" s="212"/>
      <c r="K382" s="212"/>
      <c r="L382" s="44"/>
      <c r="M382" s="126"/>
      <c r="N382" s="41">
        <f>N381+IF(AND(L382="Pago",OR(E382='PC Receitas'!$P$4,E382='PC Receitas'!$P$5,E382='PC Receitas'!$P$6)),K382,IF(AND(L382="Pago",OR(E382='PC Receitas'!$P$7,E382='PC Receitas'!$P$8,E382='PC Receitas'!$P$9,E382='PC Receitas'!$P$10,E382='PC Receitas'!$P$11,E382='PC Receitas'!$P$12,E382='PC Receitas'!$P$13,E382='PC Receitas'!$P$14)),-K382,0))</f>
        <v>-62649.589999999938</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205"/>
      <c r="G383" s="43"/>
      <c r="H383" s="43"/>
      <c r="I383" s="43"/>
      <c r="J383" s="212"/>
      <c r="K383" s="212"/>
      <c r="L383" s="44"/>
      <c r="M383" s="126"/>
      <c r="N383" s="41">
        <f>N382+IF(AND(L383="Pago",OR(E383='PC Receitas'!$P$4,E383='PC Receitas'!$P$5,E383='PC Receitas'!$P$6)),K383,IF(AND(L383="Pago",OR(E383='PC Receitas'!$P$7,E383='PC Receitas'!$P$8,E383='PC Receitas'!$P$9,E383='PC Receitas'!$P$10,E383='PC Receitas'!$P$11,E383='PC Receitas'!$P$12,E383='PC Receitas'!$P$13,E383='PC Receitas'!$P$14)),-K383,0))</f>
        <v>-62649.589999999938</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205"/>
      <c r="G384" s="43"/>
      <c r="H384" s="43"/>
      <c r="I384" s="43"/>
      <c r="J384" s="212"/>
      <c r="K384" s="212"/>
      <c r="L384" s="44"/>
      <c r="M384" s="126"/>
      <c r="N384" s="41">
        <f>N383+IF(AND(L384="Pago",OR(E384='PC Receitas'!$P$4,E384='PC Receitas'!$P$5,E384='PC Receitas'!$P$6)),K384,IF(AND(L384="Pago",OR(E384='PC Receitas'!$P$7,E384='PC Receitas'!$P$8,E384='PC Receitas'!$P$9,E384='PC Receitas'!$P$10,E384='PC Receitas'!$P$11,E384='PC Receitas'!$P$12,E384='PC Receitas'!$P$13,E384='PC Receitas'!$P$14)),-K384,0))</f>
        <v>-62649.589999999938</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205"/>
      <c r="G385" s="43"/>
      <c r="H385" s="43"/>
      <c r="I385" s="43"/>
      <c r="J385" s="212"/>
      <c r="K385" s="212"/>
      <c r="L385" s="44"/>
      <c r="M385" s="126"/>
      <c r="N385" s="41">
        <f>N384+IF(AND(L385="Pago",OR(E385='PC Receitas'!$P$4,E385='PC Receitas'!$P$5,E385='PC Receitas'!$P$6)),K385,IF(AND(L385="Pago",OR(E385='PC Receitas'!$P$7,E385='PC Receitas'!$P$8,E385='PC Receitas'!$P$9,E385='PC Receitas'!$P$10,E385='PC Receitas'!$P$11,E385='PC Receitas'!$P$12,E385='PC Receitas'!$P$13,E385='PC Receitas'!$P$14)),-K385,0))</f>
        <v>-62649.589999999938</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-62649.589999999938</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-62649.589999999938</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-62649.589999999938</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-62649.589999999938</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-62649.589999999938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-62649.589999999938</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-62649.589999999938</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-62649.589999999938</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-62649.589999999938</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-62649.589999999938</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205"/>
      <c r="G396" s="43"/>
      <c r="H396" s="43"/>
      <c r="I396" s="43"/>
      <c r="J396" s="212"/>
      <c r="K396" s="212"/>
      <c r="L396" s="44"/>
      <c r="M396" s="126"/>
      <c r="N396" s="41">
        <f>N395+IF(AND(L396="Pago",OR(E396='PC Receitas'!$P$4,E396='PC Receitas'!$P$5,E396='PC Receitas'!$P$6)),K396,IF(AND(L396="Pago",OR(E396='PC Receitas'!$P$7,E396='PC Receitas'!$P$8,E396='PC Receitas'!$P$9,E396='PC Receitas'!$P$10,E396='PC Receitas'!$P$11,E396='PC Receitas'!$P$12,E396='PC Receitas'!$P$13,E396='PC Receitas'!$P$14)),-K396,0))</f>
        <v>-62649.589999999938</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205"/>
      <c r="G397" s="43"/>
      <c r="H397" s="43"/>
      <c r="I397" s="43"/>
      <c r="J397" s="212"/>
      <c r="K397" s="212"/>
      <c r="L397" s="44"/>
      <c r="M397" s="126"/>
      <c r="N397" s="41">
        <f>N396+IF(AND(L397="Pago",OR(E397='PC Receitas'!$P$4,E397='PC Receitas'!$P$5,E397='PC Receitas'!$P$6)),K397,IF(AND(L397="Pago",OR(E397='PC Receitas'!$P$7,E397='PC Receitas'!$P$8,E397='PC Receitas'!$P$9,E397='PC Receitas'!$P$10,E397='PC Receitas'!$P$11,E397='PC Receitas'!$P$12,E397='PC Receitas'!$P$13,E397='PC Receitas'!$P$14)),-K397,0))</f>
        <v>-62649.589999999938</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205"/>
      <c r="G398" s="43"/>
      <c r="H398" s="43"/>
      <c r="I398" s="43"/>
      <c r="J398" s="212"/>
      <c r="K398" s="212"/>
      <c r="L398" s="44"/>
      <c r="M398" s="126"/>
      <c r="N398" s="41">
        <f>N397+IF(AND(L398="Pago",OR(E398='PC Receitas'!$P$4,E398='PC Receitas'!$P$5,E398='PC Receitas'!$P$6)),K398,IF(AND(L398="Pago",OR(E398='PC Receitas'!$P$7,E398='PC Receitas'!$P$8,E398='PC Receitas'!$P$9,E398='PC Receitas'!$P$10,E398='PC Receitas'!$P$11,E398='PC Receitas'!$P$12,E398='PC Receitas'!$P$13,E398='PC Receitas'!$P$14)),-K398,0))</f>
        <v>-62649.589999999938</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205"/>
      <c r="G399" s="23"/>
      <c r="H399" s="23"/>
      <c r="I399" s="23"/>
      <c r="J399" s="212"/>
      <c r="K399" s="212"/>
      <c r="L399" s="44"/>
      <c r="M399" s="126"/>
      <c r="N399" s="41">
        <f>N398+IF(AND(L399="Pago",OR(E399='PC Receitas'!$P$4,E399='PC Receitas'!$P$5,E399='PC Receitas'!$P$6)),K399,IF(AND(L399="Pago",OR(E399='PC Receitas'!$P$7,E399='PC Receitas'!$P$8,E399='PC Receitas'!$P$9,E399='PC Receitas'!$P$10,E399='PC Receitas'!$P$11,E399='PC Receitas'!$P$12,E399='PC Receitas'!$P$13,E399='PC Receitas'!$P$14)),-K399,0))</f>
        <v>-62649.589999999938</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205"/>
      <c r="G400" s="23"/>
      <c r="H400" s="23"/>
      <c r="I400" s="23"/>
      <c r="J400" s="212"/>
      <c r="K400" s="212"/>
      <c r="L400" s="44"/>
      <c r="M400" s="126"/>
      <c r="N400" s="41">
        <f>N399+IF(AND(L400="Pago",OR(E400='PC Receitas'!$P$4,E400='PC Receitas'!$P$5,E400='PC Receitas'!$P$6)),K400,IF(AND(L400="Pago",OR(E400='PC Receitas'!$P$7,E400='PC Receitas'!$P$8,E400='PC Receitas'!$P$9,E400='PC Receitas'!$P$10,E400='PC Receitas'!$P$11,E400='PC Receitas'!$P$12,E400='PC Receitas'!$P$13,E400='PC Receitas'!$P$14)),-K400,0))</f>
        <v>-62649.589999999938</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-62649.589999999938</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-62649.589999999938</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-62649.589999999938</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-62649.589999999938</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-62649.589999999938</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-62649.589999999938</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-62649.589999999938</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-62649.589999999938</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-62649.589999999938</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-62649.589999999938</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-62649.589999999938</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-62649.589999999938</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-62649.589999999938</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-62649.589999999938</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-62649.589999999938</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-62649.589999999938</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-62649.589999999938</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-62649.589999999938</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205"/>
      <c r="G419" s="43"/>
      <c r="H419" s="43"/>
      <c r="I419" s="43"/>
      <c r="J419" s="212"/>
      <c r="K419" s="212"/>
      <c r="L419" s="44"/>
      <c r="M419" s="126"/>
      <c r="N419" s="41">
        <f>N418+IF(AND(L419="Pago",OR(E419='PC Receitas'!$P$4,E419='PC Receitas'!$P$5,E419='PC Receitas'!$P$6)),K419,IF(AND(L419="Pago",OR(E419='PC Receitas'!$P$7,E419='PC Receitas'!$P$8,E419='PC Receitas'!$P$9,E419='PC Receitas'!$P$10,E419='PC Receitas'!$P$11,E419='PC Receitas'!$P$12,E419='PC Receitas'!$P$13,E419='PC Receitas'!$P$14)),-K419,0))</f>
        <v>-62649.589999999938</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-62649.589999999938</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-62649.589999999938</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-62649.589999999938</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-62649.589999999938</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-62649.589999999938</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-62649.589999999938</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-62649.589999999938</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-62649.589999999938</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-62649.589999999938</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-62649.589999999938</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-62649.589999999938</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-62649.589999999938</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-62649.589999999938</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-62649.589999999938</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-62649.589999999938</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-62649.589999999938</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-62649.589999999938</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-62649.589999999938</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-62649.589999999938</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-62649.589999999938</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-62649.589999999938</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-62649.589999999938</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-62649.589999999938</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-62649.589999999938</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-62649.589999999938</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-62649.589999999938</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-62649.589999999938</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-62649.589999999938</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-62649.589999999938</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205"/>
      <c r="G449" s="43"/>
      <c r="H449" s="43"/>
      <c r="I449" s="43"/>
      <c r="J449" s="212"/>
      <c r="K449" s="212"/>
      <c r="L449" s="44"/>
      <c r="M449" s="126"/>
      <c r="N449" s="41">
        <f>N448+IF(AND(L449="Pago",OR(E449='PC Receitas'!$P$4,E449='PC Receitas'!$P$5,E449='PC Receitas'!$P$6)),K449,IF(AND(L449="Pago",OR(E449='PC Receitas'!$P$7,E449='PC Receitas'!$P$8,E449='PC Receitas'!$P$9,E449='PC Receitas'!$P$10,E449='PC Receitas'!$P$11,E449='PC Receitas'!$P$12,E449='PC Receitas'!$P$13,E449='PC Receitas'!$P$14)),-K449,0))</f>
        <v>-62649.589999999938</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205"/>
      <c r="G450" s="23"/>
      <c r="H450" s="23"/>
      <c r="I450" s="23"/>
      <c r="J450" s="212"/>
      <c r="K450" s="212"/>
      <c r="L450" s="44"/>
      <c r="M450" s="126"/>
      <c r="N450" s="41">
        <f>N449+IF(AND(L450="Pago",OR(E450='PC Receitas'!$P$4,E450='PC Receitas'!$P$5,E450='PC Receitas'!$P$6)),K450,IF(AND(L450="Pago",OR(E450='PC Receitas'!$P$7,E450='PC Receitas'!$P$8,E450='PC Receitas'!$P$9,E450='PC Receitas'!$P$10,E450='PC Receitas'!$P$11,E450='PC Receitas'!$P$12,E450='PC Receitas'!$P$13,E450='PC Receitas'!$P$14)),-K450,0))</f>
        <v>-62649.589999999938</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-62649.589999999938</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-62649.589999999938</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-62649.589999999938</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-62649.589999999938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-62649.589999999938</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-62649.589999999938</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-62649.589999999938</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-62649.589999999938</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-62649.589999999938</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-62649.589999999938</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-62649.589999999938</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-62649.589999999938</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-62649.589999999938</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-62649.589999999938</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-62649.589999999938</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-62649.589999999938</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-62649.589999999938</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-62649.589999999938</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-62649.589999999938</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-62649.589999999938</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-62649.589999999938</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-62649.589999999938</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-62649.589999999938</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-62649.589999999938</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-62649.589999999938</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-62649.589999999938</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-62649.589999999938</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-62649.589999999938</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-62649.589999999938</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-62649.589999999938</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-62649.589999999938</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237"/>
      <c r="D482" s="237"/>
      <c r="E482" s="237"/>
      <c r="F482" s="239"/>
      <c r="G482" s="237"/>
      <c r="H482" s="237"/>
      <c r="I482" s="237"/>
      <c r="J482" s="241"/>
      <c r="K482" s="241"/>
      <c r="L482" s="44"/>
      <c r="M482" s="241"/>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237"/>
      <c r="D483" s="237"/>
      <c r="E483" s="237"/>
      <c r="F483" s="239"/>
      <c r="G483" s="237"/>
      <c r="H483" s="237"/>
      <c r="I483" s="237"/>
      <c r="J483" s="241"/>
      <c r="K483" s="241"/>
      <c r="L483" s="241"/>
      <c r="M483" s="241"/>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237"/>
      <c r="D484" s="237"/>
      <c r="E484" s="237"/>
      <c r="F484" s="239"/>
      <c r="G484" s="237"/>
      <c r="H484" s="237"/>
      <c r="I484" s="237"/>
      <c r="J484" s="241"/>
      <c r="K484" s="241"/>
      <c r="L484" s="241"/>
      <c r="M484" s="241"/>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237"/>
      <c r="D485" s="237"/>
      <c r="E485" s="237"/>
      <c r="F485" s="239"/>
      <c r="G485" s="237"/>
      <c r="H485" s="237"/>
      <c r="I485" s="237"/>
      <c r="J485" s="241"/>
      <c r="K485" s="241"/>
      <c r="L485" s="241"/>
      <c r="M485" s="241"/>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237"/>
      <c r="D486" s="237"/>
      <c r="E486" s="237"/>
      <c r="F486" s="239"/>
      <c r="G486" s="237"/>
      <c r="H486" s="237"/>
      <c r="I486" s="237"/>
      <c r="J486" s="241"/>
      <c r="K486" s="241"/>
      <c r="L486" s="241"/>
      <c r="M486" s="241"/>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205"/>
      <c r="G532" s="43"/>
      <c r="H532" s="43"/>
      <c r="I532" s="43"/>
      <c r="J532" s="212"/>
      <c r="K532" s="212"/>
      <c r="L532" s="44"/>
      <c r="M532" s="126"/>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205"/>
      <c r="G543" s="43"/>
      <c r="H543" s="43"/>
      <c r="I543" s="43"/>
      <c r="J543" s="212"/>
      <c r="K543" s="212"/>
      <c r="L543" s="44"/>
      <c r="M543" s="126"/>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205"/>
      <c r="G554" s="43"/>
      <c r="H554" s="43"/>
      <c r="I554" s="43"/>
      <c r="J554" s="212"/>
      <c r="K554" s="212"/>
      <c r="L554" s="44"/>
      <c r="M554" s="126"/>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205"/>
      <c r="G588" s="23"/>
      <c r="H588" s="23"/>
      <c r="I588" s="23"/>
      <c r="J588" s="212"/>
      <c r="K588" s="212"/>
      <c r="L588" s="44"/>
      <c r="M588" s="126"/>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8"/>
      <c r="D606" s="238"/>
      <c r="E606" s="238"/>
      <c r="F606" s="240"/>
      <c r="G606" s="238"/>
      <c r="H606" s="238"/>
      <c r="I606" s="238"/>
      <c r="J606" s="242"/>
      <c r="K606" s="242"/>
      <c r="L606" s="44"/>
      <c r="M606" s="238"/>
      <c r="N606" s="243">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8"/>
      <c r="D607" s="238"/>
      <c r="E607" s="238"/>
      <c r="F607" s="240"/>
      <c r="G607" s="238"/>
      <c r="H607" s="238"/>
      <c r="I607" s="238"/>
      <c r="J607" s="242"/>
      <c r="K607" s="242"/>
      <c r="L607" s="238"/>
      <c r="M607" s="238"/>
      <c r="N607" s="243">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8"/>
      <c r="D608" s="238"/>
      <c r="E608" s="238"/>
      <c r="F608" s="240"/>
      <c r="G608" s="238"/>
      <c r="H608" s="238"/>
      <c r="I608" s="238"/>
      <c r="J608" s="242"/>
      <c r="K608" s="242"/>
      <c r="L608" s="238"/>
      <c r="M608" s="238"/>
      <c r="N608" s="243">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8"/>
      <c r="D609" s="238"/>
      <c r="E609" s="238"/>
      <c r="F609" s="240"/>
      <c r="G609" s="238"/>
      <c r="H609" s="238"/>
      <c r="I609" s="238"/>
      <c r="J609" s="242"/>
      <c r="K609" s="242"/>
      <c r="L609" s="238"/>
      <c r="M609" s="238"/>
      <c r="N609" s="243">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8"/>
      <c r="D610" s="238"/>
      <c r="E610" s="238"/>
      <c r="F610" s="240"/>
      <c r="G610" s="238"/>
      <c r="H610" s="238"/>
      <c r="I610" s="238"/>
      <c r="J610" s="242"/>
      <c r="K610" s="242"/>
      <c r="L610" s="238"/>
      <c r="M610" s="238"/>
      <c r="N610" s="243">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1.8554687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7"/>
      <c r="C1" s="85" t="s">
        <v>194</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v>1</v>
      </c>
      <c r="D5" s="145">
        <v>42856</v>
      </c>
      <c r="E5" s="43" t="s">
        <v>121</v>
      </c>
      <c r="F5" s="205" t="s">
        <v>1028</v>
      </c>
      <c r="G5" s="43" t="s">
        <v>587</v>
      </c>
      <c r="H5" s="43" t="s">
        <v>477</v>
      </c>
      <c r="I5" s="43"/>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-10200.92</v>
      </c>
      <c r="P5" s="283" t="s">
        <v>180</v>
      </c>
      <c r="Q5" s="284">
        <f>Abr!Q13</f>
        <v>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42856</v>
      </c>
      <c r="E6" s="43" t="s">
        <v>435</v>
      </c>
      <c r="F6" s="205" t="s">
        <v>1029</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-10315.549999999999</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42856</v>
      </c>
      <c r="E7" s="43" t="s">
        <v>435</v>
      </c>
      <c r="F7" s="205" t="s">
        <v>1034</v>
      </c>
      <c r="G7" s="43" t="s">
        <v>509</v>
      </c>
      <c r="H7" s="43" t="s">
        <v>476</v>
      </c>
      <c r="I7" s="43"/>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-10317.65</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2</v>
      </c>
      <c r="D8" s="145">
        <v>42857</v>
      </c>
      <c r="E8" s="43" t="s">
        <v>435</v>
      </c>
      <c r="F8" s="205" t="s">
        <v>1030</v>
      </c>
      <c r="G8" s="43" t="s">
        <v>507</v>
      </c>
      <c r="H8" s="43" t="s">
        <v>476</v>
      </c>
      <c r="I8" s="43"/>
      <c r="J8" s="212">
        <v>0</v>
      </c>
      <c r="K8" s="212">
        <v>418.43</v>
      </c>
      <c r="L8" s="44" t="s">
        <v>446</v>
      </c>
      <c r="M8" s="126"/>
      <c r="N8" s="41">
        <f>N7+IF(AND(L8="Pago",OR(E8='PC Receitas'!$P$4,E8='PC Receitas'!$P$5,E8='PC Receitas'!$P$6)),K8,IF(AND(L8="Pago",OR(E8='PC Receitas'!$P$7,E8='PC Receitas'!$P$8,E8='PC Receitas'!$P$9,E8='PC Receitas'!$P$10,E8='PC Receitas'!$P$11,E8='PC Receitas'!$P$12,E8='PC Receitas'!$P$13,E8='PC Receitas'!$P$14)),-K8,0))</f>
        <v>-10736.08</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2</v>
      </c>
      <c r="D9" s="145">
        <v>42857</v>
      </c>
      <c r="E9" s="43" t="s">
        <v>435</v>
      </c>
      <c r="F9" s="205" t="s">
        <v>1031</v>
      </c>
      <c r="G9" s="43" t="s">
        <v>507</v>
      </c>
      <c r="H9" s="43" t="s">
        <v>476</v>
      </c>
      <c r="I9" s="43"/>
      <c r="J9" s="212">
        <v>0</v>
      </c>
      <c r="K9" s="212">
        <v>277.11</v>
      </c>
      <c r="L9" s="44" t="s">
        <v>446</v>
      </c>
      <c r="M9" s="126"/>
      <c r="N9" s="41">
        <f>N8+IF(AND(L9="Pago",OR(E9='PC Receitas'!$P$4,E9='PC Receitas'!$P$5,E9='PC Receitas'!$P$6)),K9,IF(AND(L9="Pago",OR(E9='PC Receitas'!$P$7,E9='PC Receitas'!$P$8,E9='PC Receitas'!$P$9,E9='PC Receitas'!$P$10,E9='PC Receitas'!$P$11,E9='PC Receitas'!$P$12,E9='PC Receitas'!$P$13,E9='PC Receitas'!$P$14)),-K9,0))</f>
        <v>-11013.19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28909.289999999997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2</v>
      </c>
      <c r="D10" s="145">
        <v>42857</v>
      </c>
      <c r="E10" s="43" t="s">
        <v>431</v>
      </c>
      <c r="F10" s="205" t="s">
        <v>1032</v>
      </c>
      <c r="G10" s="43" t="s">
        <v>535</v>
      </c>
      <c r="H10" s="43" t="s">
        <v>476</v>
      </c>
      <c r="I10" s="43"/>
      <c r="J10" s="212">
        <v>0</v>
      </c>
      <c r="K10" s="212">
        <v>2276.1999999999998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-13289.39</v>
      </c>
      <c r="P10" s="273"/>
      <c r="Q10" s="275"/>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43">
        <v>2</v>
      </c>
      <c r="D11" s="145">
        <v>42857</v>
      </c>
      <c r="E11" s="43" t="s">
        <v>434</v>
      </c>
      <c r="F11" s="205" t="s">
        <v>1033</v>
      </c>
      <c r="G11" s="43" t="s">
        <v>513</v>
      </c>
      <c r="H11" s="43" t="s">
        <v>477</v>
      </c>
      <c r="I11" s="43"/>
      <c r="J11" s="212">
        <v>0</v>
      </c>
      <c r="K11" s="212">
        <v>2877.3</v>
      </c>
      <c r="L11" s="44" t="s">
        <v>446</v>
      </c>
      <c r="M11" s="126"/>
      <c r="N11" s="41">
        <f>N10+IF(AND(L11="Pago",OR(E11='PC Receitas'!$P$4,E11='PC Receitas'!$P$5,E11='PC Receitas'!$P$6)),K11,IF(AND(L11="Pago",OR(E11='PC Receitas'!$P$7,E11='PC Receitas'!$P$8,E11='PC Receitas'!$P$9,E11='PC Receitas'!$P$10,E11='PC Receitas'!$P$11,E11='PC Receitas'!$P$12,E11='PC Receitas'!$P$13,E11='PC Receitas'!$P$14)),-K11,0))</f>
        <v>-16166.689999999999</v>
      </c>
      <c r="P11" s="273" t="s">
        <v>27</v>
      </c>
      <c r="Q11" s="274">
        <f>Q7-Q9</f>
        <v>-28909.289999999997</v>
      </c>
      <c r="R11" s="17"/>
      <c r="S11" s="112" t="str">
        <f t="shared" si="0"/>
        <v/>
      </c>
      <c r="T11" s="109" t="str">
        <f t="shared" si="1"/>
        <v>Despesa</v>
      </c>
      <c r="U11" s="109" t="str">
        <f t="shared" si="2"/>
        <v/>
      </c>
      <c r="V11" s="109" t="str">
        <f t="shared" si="3"/>
        <v>Despesa</v>
      </c>
      <c r="W11" s="113" t="str">
        <f>VLOOKUP(E11,'PC Receitas'!$P$4:$Q$14,2,FALSE)</f>
        <v>Despesas_com_Produtos</v>
      </c>
    </row>
    <row r="12" spans="1:24" ht="19.5" customHeight="1" thickTop="1" thickBot="1" x14ac:dyDescent="0.3">
      <c r="A12" s="247"/>
      <c r="C12" s="43">
        <v>2</v>
      </c>
      <c r="D12" s="145">
        <v>42857</v>
      </c>
      <c r="E12" s="43" t="s">
        <v>435</v>
      </c>
      <c r="F12" s="205" t="s">
        <v>1035</v>
      </c>
      <c r="G12" s="23" t="s">
        <v>509</v>
      </c>
      <c r="H12" s="23" t="s">
        <v>476</v>
      </c>
      <c r="I12" s="2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-16168.789999999999</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42857</v>
      </c>
      <c r="E13" s="43" t="s">
        <v>435</v>
      </c>
      <c r="F13" s="205">
        <v>15237</v>
      </c>
      <c r="G13" s="23" t="s">
        <v>509</v>
      </c>
      <c r="H13" s="23" t="s">
        <v>476</v>
      </c>
      <c r="I13" s="23"/>
      <c r="J13" s="212">
        <v>0</v>
      </c>
      <c r="K13" s="212">
        <v>2.1</v>
      </c>
      <c r="L13" s="44" t="s">
        <v>446</v>
      </c>
      <c r="M13" s="126"/>
      <c r="N13" s="41">
        <f>N12+IF(AND(L13="Pago",OR(E13='PC Receitas'!$P$4,E13='PC Receitas'!$P$5,E13='PC Receitas'!$P$6)),K13,IF(AND(L13="Pago",OR(E13='PC Receitas'!$P$7,E13='PC Receitas'!$P$8,E13='PC Receitas'!$P$9,E13='PC Receitas'!$P$10,E13='PC Receitas'!$P$11,E13='PC Receitas'!$P$12,E13='PC Receitas'!$P$13,E13='PC Receitas'!$P$14)),-K13,0))</f>
        <v>-16170.89</v>
      </c>
      <c r="P13" s="273" t="s">
        <v>48</v>
      </c>
      <c r="Q13" s="274">
        <f>N586</f>
        <v>-28909.28999999999</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43">
        <v>2</v>
      </c>
      <c r="D14" s="145">
        <v>42857</v>
      </c>
      <c r="E14" s="43" t="s">
        <v>435</v>
      </c>
      <c r="F14" s="205">
        <v>15228</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-16172.99</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2</v>
      </c>
      <c r="D15" s="145">
        <v>42857</v>
      </c>
      <c r="E15" s="43" t="s">
        <v>435</v>
      </c>
      <c r="F15" s="205">
        <v>15233</v>
      </c>
      <c r="G15" s="23" t="s">
        <v>509</v>
      </c>
      <c r="H15" s="23" t="s">
        <v>476</v>
      </c>
      <c r="I15" s="2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-16175.09</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2</v>
      </c>
      <c r="D16" s="145">
        <v>42857</v>
      </c>
      <c r="E16" s="43" t="s">
        <v>435</v>
      </c>
      <c r="F16" s="205" t="s">
        <v>1037</v>
      </c>
      <c r="G16" s="43" t="s">
        <v>509</v>
      </c>
      <c r="H16" s="43" t="s">
        <v>476</v>
      </c>
      <c r="I16" s="43"/>
      <c r="J16" s="212">
        <v>0</v>
      </c>
      <c r="K16" s="212">
        <v>2.1</v>
      </c>
      <c r="L16" s="44" t="s">
        <v>446</v>
      </c>
      <c r="M16" s="126"/>
      <c r="N16" s="41">
        <f>N15+IF(AND(L16="Pago",OR(E16='PC Receitas'!$P$4,E16='PC Receitas'!$P$5,E16='PC Receitas'!$P$6)),K16,IF(AND(L16="Pago",OR(E16='PC Receitas'!$P$7,E16='PC Receitas'!$P$8,E16='PC Receitas'!$P$9,E16='PC Receitas'!$P$10,E16='PC Receitas'!$P$11,E16='PC Receitas'!$P$12,E16='PC Receitas'!$P$13,E16='PC Receitas'!$P$14)),-K16,0))</f>
        <v>-16177.19</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42858</v>
      </c>
      <c r="E17" s="43" t="s">
        <v>121</v>
      </c>
      <c r="F17" s="205" t="s">
        <v>1042</v>
      </c>
      <c r="G17" s="43" t="s">
        <v>510</v>
      </c>
      <c r="H17" s="43" t="s">
        <v>477</v>
      </c>
      <c r="I17" s="43"/>
      <c r="J17" s="212">
        <v>0</v>
      </c>
      <c r="K17" s="212">
        <v>1357.6</v>
      </c>
      <c r="L17" s="44" t="s">
        <v>446</v>
      </c>
      <c r="M17" s="126"/>
      <c r="N17" s="41">
        <f>N16+IF(AND(L17="Pago",OR(E17='PC Receitas'!$P$4,E17='PC Receitas'!$P$5,E17='PC Receitas'!$P$6)),K17,IF(AND(L17="Pago",OR(E17='PC Receitas'!$P$7,E17='PC Receitas'!$P$8,E17='PC Receitas'!$P$9,E17='PC Receitas'!$P$10,E17='PC Receitas'!$P$11,E17='PC Receitas'!$P$12,E17='PC Receitas'!$P$13,E17='PC Receitas'!$P$14)),-K17,0))</f>
        <v>-17534.79</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43">
        <v>3</v>
      </c>
      <c r="D18" s="145">
        <v>42858</v>
      </c>
      <c r="E18" s="43" t="s">
        <v>121</v>
      </c>
      <c r="F18" s="205" t="s">
        <v>1043</v>
      </c>
      <c r="G18" s="23" t="s">
        <v>510</v>
      </c>
      <c r="H18" s="23" t="s">
        <v>477</v>
      </c>
      <c r="I18" s="23"/>
      <c r="J18" s="212">
        <v>0</v>
      </c>
      <c r="K18" s="212">
        <v>796.15</v>
      </c>
      <c r="L18" s="44" t="s">
        <v>446</v>
      </c>
      <c r="M18" s="126"/>
      <c r="N18" s="41">
        <f>N17+IF(AND(L18="Pago",OR(E18='PC Receitas'!$P$4,E18='PC Receitas'!$P$5,E18='PC Receitas'!$P$6)),K18,IF(AND(L18="Pago",OR(E18='PC Receitas'!$P$7,E18='PC Receitas'!$P$8,E18='PC Receitas'!$P$9,E18='PC Receitas'!$P$10,E18='PC Receitas'!$P$11,E18='PC Receitas'!$P$12,E18='PC Receitas'!$P$13,E18='PC Receitas'!$P$14)),-K18,0))</f>
        <v>-18330.940000000002</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42858</v>
      </c>
      <c r="E19" s="43" t="s">
        <v>435</v>
      </c>
      <c r="F19" s="205">
        <v>15213</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-18333.04</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43">
        <v>3</v>
      </c>
      <c r="D20" s="145">
        <v>42858</v>
      </c>
      <c r="E20" s="43" t="s">
        <v>435</v>
      </c>
      <c r="F20" s="205">
        <v>15244454632</v>
      </c>
      <c r="G20" s="43" t="s">
        <v>509</v>
      </c>
      <c r="H20" s="43" t="s">
        <v>476</v>
      </c>
      <c r="I20" s="43"/>
      <c r="J20" s="212">
        <v>0</v>
      </c>
      <c r="K20" s="212">
        <v>8.4</v>
      </c>
      <c r="L20" s="44" t="s">
        <v>446</v>
      </c>
      <c r="M20" s="126"/>
      <c r="N20" s="41">
        <f>N19+IF(AND(L20="Pago",OR(E20='PC Receitas'!$P$4,E20='PC Receitas'!$P$5,E20='PC Receitas'!$P$6)),K20,IF(AND(L20="Pago",OR(E20='PC Receitas'!$P$7,E20='PC Receitas'!$P$8,E20='PC Receitas'!$P$9,E20='PC Receitas'!$P$10,E20='PC Receitas'!$P$11,E20='PC Receitas'!$P$12,E20='PC Receitas'!$P$13,E20='PC Receitas'!$P$14)),-K20,0))</f>
        <v>-18341.440000000002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3</v>
      </c>
      <c r="D21" s="145">
        <v>42858</v>
      </c>
      <c r="E21" s="43" t="s">
        <v>435</v>
      </c>
      <c r="F21" s="205" t="s">
        <v>1046</v>
      </c>
      <c r="G21" s="23" t="s">
        <v>514</v>
      </c>
      <c r="H21" s="23" t="s">
        <v>476</v>
      </c>
      <c r="I21" s="23"/>
      <c r="J21" s="212">
        <v>0</v>
      </c>
      <c r="K21" s="212">
        <v>30</v>
      </c>
      <c r="L21" s="44" t="s">
        <v>446</v>
      </c>
      <c r="M21" s="126"/>
      <c r="N21" s="41">
        <f>N20+IF(AND(L21="Pago",OR(E21='PC Receitas'!$P$4,E21='PC Receitas'!$P$5,E21='PC Receitas'!$P$6)),K21,IF(AND(L21="Pago",OR(E21='PC Receitas'!$P$7,E21='PC Receitas'!$P$8,E21='PC Receitas'!$P$9,E21='PC Receitas'!$P$10,E21='PC Receitas'!$P$11,E21='PC Receitas'!$P$12,E21='PC Receitas'!$P$13,E21='PC Receitas'!$P$14)),-K21,0))</f>
        <v>-18371.440000000002</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42859</v>
      </c>
      <c r="E22" s="43" t="s">
        <v>435</v>
      </c>
      <c r="F22" s="205">
        <v>15039</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-18373.54</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42859</v>
      </c>
      <c r="E23" s="43" t="s">
        <v>435</v>
      </c>
      <c r="F23" s="205">
        <v>15260576741</v>
      </c>
      <c r="G23" s="43" t="s">
        <v>509</v>
      </c>
      <c r="H23" s="43" t="s">
        <v>476</v>
      </c>
      <c r="I23" s="43"/>
      <c r="J23" s="212">
        <v>0</v>
      </c>
      <c r="K23" s="212">
        <v>10.5</v>
      </c>
      <c r="L23" s="44" t="s">
        <v>446</v>
      </c>
      <c r="M23" s="126"/>
      <c r="N23" s="41">
        <f>N22+IF(AND(L23="Pago",OR(E23='PC Receitas'!$P$4,E23='PC Receitas'!$P$5,E23='PC Receitas'!$P$6)),K23,IF(AND(L23="Pago",OR(E23='PC Receitas'!$P$7,E23='PC Receitas'!$P$8,E23='PC Receitas'!$P$9,E23='PC Receitas'!$P$10,E23='PC Receitas'!$P$11,E23='PC Receitas'!$P$12,E23='PC Receitas'!$P$13,E23='PC Receitas'!$P$14)),-K23,0))</f>
        <v>-18384.04</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42859</v>
      </c>
      <c r="E24" s="43" t="s">
        <v>435</v>
      </c>
      <c r="F24" s="205">
        <v>15439</v>
      </c>
      <c r="G24" s="43" t="s">
        <v>509</v>
      </c>
      <c r="H24" s="43" t="s">
        <v>476</v>
      </c>
      <c r="I24" s="43"/>
      <c r="J24" s="212">
        <v>0</v>
      </c>
      <c r="K24" s="212">
        <v>2.1</v>
      </c>
      <c r="L24" s="44" t="s">
        <v>446</v>
      </c>
      <c r="M24" s="126"/>
      <c r="N24" s="41">
        <f>N23+IF(AND(L24="Pago",OR(E24='PC Receitas'!$P$4,E24='PC Receitas'!$P$5,E24='PC Receitas'!$P$6)),K24,IF(AND(L24="Pago",OR(E24='PC Receitas'!$P$7,E24='PC Receitas'!$P$8,E24='PC Receitas'!$P$9,E24='PC Receitas'!$P$10,E24='PC Receitas'!$P$11,E24='PC Receitas'!$P$12,E24='PC Receitas'!$P$13,E24='PC Receitas'!$P$14)),-K24,0))</f>
        <v>-18386.14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5</v>
      </c>
      <c r="D25" s="145">
        <v>42860</v>
      </c>
      <c r="E25" s="43" t="s">
        <v>121</v>
      </c>
      <c r="F25" s="205" t="s">
        <v>1038</v>
      </c>
      <c r="G25" s="43" t="s">
        <v>510</v>
      </c>
      <c r="H25" s="43" t="s">
        <v>477</v>
      </c>
      <c r="I25" s="43"/>
      <c r="J25" s="212">
        <v>0</v>
      </c>
      <c r="K25" s="212">
        <v>2053.15</v>
      </c>
      <c r="L25" s="44" t="s">
        <v>446</v>
      </c>
      <c r="M25" s="126"/>
      <c r="N25" s="41">
        <f>N24+IF(AND(L25="Pago",OR(E25='PC Receitas'!$P$4,E25='PC Receitas'!$P$5,E25='PC Receitas'!$P$6)),K25,IF(AND(L25="Pago",OR(E25='PC Receitas'!$P$7,E25='PC Receitas'!$P$8,E25='PC Receitas'!$P$9,E25='PC Receitas'!$P$10,E25='PC Receitas'!$P$11,E25='PC Receitas'!$P$12,E25='PC Receitas'!$P$13,E25='PC Receitas'!$P$14)),-K25,0))</f>
        <v>-20439.29</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43">
        <v>5</v>
      </c>
      <c r="D26" s="145">
        <v>42860</v>
      </c>
      <c r="E26" s="43" t="s">
        <v>121</v>
      </c>
      <c r="F26" s="205" t="s">
        <v>1039</v>
      </c>
      <c r="G26" s="43" t="s">
        <v>510</v>
      </c>
      <c r="H26" s="43" t="s">
        <v>477</v>
      </c>
      <c r="I26" s="43"/>
      <c r="J26" s="212">
        <v>0</v>
      </c>
      <c r="K26" s="212">
        <v>1600.15</v>
      </c>
      <c r="L26" s="44" t="s">
        <v>446</v>
      </c>
      <c r="M26" s="126"/>
      <c r="N26" s="41">
        <f>N25+IF(AND(L26="Pago",OR(E26='PC Receitas'!$P$4,E26='PC Receitas'!$P$5,E26='PC Receitas'!$P$6)),K26,IF(AND(L26="Pago",OR(E26='PC Receitas'!$P$7,E26='PC Receitas'!$P$8,E26='PC Receitas'!$P$9,E26='PC Receitas'!$P$10,E26='PC Receitas'!$P$11,E26='PC Receitas'!$P$12,E26='PC Receitas'!$P$13,E26='PC Receitas'!$P$14)),-K26,0))</f>
        <v>-22039.440000000002</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43">
        <v>5</v>
      </c>
      <c r="D27" s="145">
        <v>42860</v>
      </c>
      <c r="E27" s="43" t="s">
        <v>121</v>
      </c>
      <c r="F27" s="205" t="s">
        <v>1040</v>
      </c>
      <c r="G27" s="43" t="s">
        <v>510</v>
      </c>
      <c r="H27" s="43" t="s">
        <v>477</v>
      </c>
      <c r="I27" s="43"/>
      <c r="J27" s="212">
        <v>0</v>
      </c>
      <c r="K27" s="212">
        <v>1505.9</v>
      </c>
      <c r="L27" s="44" t="s">
        <v>446</v>
      </c>
      <c r="M27" s="126"/>
      <c r="N27" s="41">
        <f>N26+IF(AND(L27="Pago",OR(E27='PC Receitas'!$P$4,E27='PC Receitas'!$P$5,E27='PC Receitas'!$P$6)),K27,IF(AND(L27="Pago",OR(E27='PC Receitas'!$P$7,E27='PC Receitas'!$P$8,E27='PC Receitas'!$P$9,E27='PC Receitas'!$P$10,E27='PC Receitas'!$P$11,E27='PC Receitas'!$P$12,E27='PC Receitas'!$P$13,E27='PC Receitas'!$P$14)),-K27,0))</f>
        <v>-23545.340000000004</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43">
        <v>5</v>
      </c>
      <c r="D28" s="145">
        <v>42860</v>
      </c>
      <c r="E28" s="43" t="s">
        <v>435</v>
      </c>
      <c r="F28" s="205" t="s">
        <v>1041</v>
      </c>
      <c r="G28" s="43" t="s">
        <v>574</v>
      </c>
      <c r="H28" s="43" t="s">
        <v>477</v>
      </c>
      <c r="I28" s="43"/>
      <c r="J28" s="212">
        <v>0</v>
      </c>
      <c r="K28" s="212">
        <v>937.5</v>
      </c>
      <c r="L28" s="44" t="s">
        <v>446</v>
      </c>
      <c r="M28" s="126"/>
      <c r="N28" s="41">
        <f>N27+IF(AND(L28="Pago",OR(E28='PC Receitas'!$P$4,E28='PC Receitas'!$P$5,E28='PC Receitas'!$P$6)),K28,IF(AND(L28="Pago",OR(E28='PC Receitas'!$P$7,E28='PC Receitas'!$P$8,E28='PC Receitas'!$P$9,E28='PC Receitas'!$P$10,E28='PC Receitas'!$P$11,E28='PC Receitas'!$P$12,E28='PC Receitas'!$P$13,E28='PC Receitas'!$P$14)),-K28,0))</f>
        <v>-24482.840000000004</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42860</v>
      </c>
      <c r="E29" s="43" t="s">
        <v>121</v>
      </c>
      <c r="F29" s="205" t="s">
        <v>1044</v>
      </c>
      <c r="G29" s="43" t="s">
        <v>510</v>
      </c>
      <c r="H29" s="43" t="s">
        <v>477</v>
      </c>
      <c r="I29" s="43"/>
      <c r="J29" s="212">
        <v>0</v>
      </c>
      <c r="K29" s="212">
        <v>1125.8</v>
      </c>
      <c r="L29" s="44" t="s">
        <v>446</v>
      </c>
      <c r="M29" s="126"/>
      <c r="N29" s="41">
        <f>N28+IF(AND(L29="Pago",OR(E29='PC Receitas'!$P$4,E29='PC Receitas'!$P$5,E29='PC Receitas'!$P$6)),K29,IF(AND(L29="Pago",OR(E29='PC Receitas'!$P$7,E29='PC Receitas'!$P$8,E29='PC Receitas'!$P$9,E29='PC Receitas'!$P$10,E29='PC Receitas'!$P$11,E29='PC Receitas'!$P$12,E29='PC Receitas'!$P$13,E29='PC Receitas'!$P$14)),-K29,0))</f>
        <v>-25608.640000000003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43">
        <v>5</v>
      </c>
      <c r="D30" s="145">
        <v>42860</v>
      </c>
      <c r="E30" s="43" t="s">
        <v>121</v>
      </c>
      <c r="F30" s="205" t="s">
        <v>1045</v>
      </c>
      <c r="G30" s="23" t="s">
        <v>510</v>
      </c>
      <c r="H30" s="23" t="s">
        <v>477</v>
      </c>
      <c r="I30" s="23"/>
      <c r="J30" s="212">
        <v>0</v>
      </c>
      <c r="K30" s="212">
        <v>1910.05</v>
      </c>
      <c r="L30" s="44" t="s">
        <v>446</v>
      </c>
      <c r="M30" s="126"/>
      <c r="N30" s="41">
        <f>N29+IF(AND(L30="Pago",OR(E30='PC Receitas'!$P$4,E30='PC Receitas'!$P$5,E30='PC Receitas'!$P$6)),K30,IF(AND(L30="Pago",OR(E30='PC Receitas'!$P$7,E30='PC Receitas'!$P$8,E30='PC Receitas'!$P$9,E30='PC Receitas'!$P$10,E30='PC Receitas'!$P$11,E30='PC Receitas'!$P$12,E30='PC Receitas'!$P$13,E30='PC Receitas'!$P$14)),-K30,0))</f>
        <v>-27518.690000000002</v>
      </c>
      <c r="S30" s="112" t="str">
        <f t="shared" si="0"/>
        <v>Despesa</v>
      </c>
      <c r="T30" s="109" t="str">
        <f t="shared" si="1"/>
        <v/>
      </c>
      <c r="U30" s="109" t="str">
        <f t="shared" si="2"/>
        <v/>
      </c>
      <c r="V30" s="109" t="str">
        <f t="shared" si="3"/>
        <v>Despesa</v>
      </c>
      <c r="W30" s="113" t="str">
        <f>VLOOKUP(E30,'PC Receitas'!$P$4:$Q$14,2,FALSE)</f>
        <v>Despesas_com_RH</v>
      </c>
    </row>
    <row r="31" spans="1:23" ht="19.5" customHeight="1" thickTop="1" thickBot="1" x14ac:dyDescent="0.3">
      <c r="A31" s="247"/>
      <c r="C31" s="43">
        <v>5</v>
      </c>
      <c r="D31" s="145">
        <v>42860</v>
      </c>
      <c r="E31" s="43" t="s">
        <v>121</v>
      </c>
      <c r="F31" s="205" t="s">
        <v>1047</v>
      </c>
      <c r="G31" s="23" t="s">
        <v>510</v>
      </c>
      <c r="H31" s="23" t="s">
        <v>477</v>
      </c>
      <c r="I31" s="23"/>
      <c r="J31" s="212">
        <v>0</v>
      </c>
      <c r="K31" s="212">
        <v>31</v>
      </c>
      <c r="L31" s="44" t="s">
        <v>446</v>
      </c>
      <c r="M31" s="126"/>
      <c r="N31" s="41">
        <f>N30+IF(AND(L31="Pago",OR(E31='PC Receitas'!$P$4,E31='PC Receitas'!$P$5,E31='PC Receitas'!$P$6)),K31,IF(AND(L31="Pago",OR(E31='PC Receitas'!$P$7,E31='PC Receitas'!$P$8,E31='PC Receitas'!$P$9,E31='PC Receitas'!$P$10,E31='PC Receitas'!$P$11,E31='PC Receitas'!$P$12,E31='PC Receitas'!$P$13,E31='PC Receitas'!$P$14)),-K31,0))</f>
        <v>-27549.690000000002</v>
      </c>
      <c r="S31" s="112" t="str">
        <f t="shared" si="0"/>
        <v>Despesa</v>
      </c>
      <c r="T31" s="109" t="str">
        <f t="shared" si="1"/>
        <v/>
      </c>
      <c r="U31" s="109" t="str">
        <f t="shared" si="2"/>
        <v/>
      </c>
      <c r="V31" s="109" t="str">
        <f t="shared" si="3"/>
        <v>Despesa</v>
      </c>
      <c r="W31" s="113" t="str">
        <f>VLOOKUP(E31,'PC Receitas'!$P$4:$Q$14,2,FALSE)</f>
        <v>Despesas_com_RH</v>
      </c>
    </row>
    <row r="32" spans="1:23" ht="19.5" customHeight="1" thickTop="1" thickBot="1" x14ac:dyDescent="0.3">
      <c r="A32" s="247"/>
      <c r="C32" s="43">
        <v>5</v>
      </c>
      <c r="D32" s="145">
        <v>42860</v>
      </c>
      <c r="E32" s="43" t="s">
        <v>435</v>
      </c>
      <c r="F32" s="205">
        <v>15174265248</v>
      </c>
      <c r="G32" s="43" t="s">
        <v>509</v>
      </c>
      <c r="H32" s="43" t="s">
        <v>476</v>
      </c>
      <c r="I32" s="43"/>
      <c r="J32" s="212">
        <v>0</v>
      </c>
      <c r="K32" s="212">
        <v>6.3</v>
      </c>
      <c r="L32" s="44" t="s">
        <v>446</v>
      </c>
      <c r="M32" s="126"/>
      <c r="N32" s="41">
        <f>N31+IF(AND(L32="Pago",OR(E32='PC Receitas'!$P$4,E32='PC Receitas'!$P$5,E32='PC Receitas'!$P$6)),K32,IF(AND(L32="Pago",OR(E32='PC Receitas'!$P$7,E32='PC Receitas'!$P$8,E32='PC Receitas'!$P$9,E32='PC Receitas'!$P$10,E32='PC Receitas'!$P$11,E32='PC Receitas'!$P$12,E32='PC Receitas'!$P$13,E32='PC Receitas'!$P$14)),-K32,0))</f>
        <v>-27555.99</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42860</v>
      </c>
      <c r="E33" s="43" t="s">
        <v>435</v>
      </c>
      <c r="F33" s="205" t="s">
        <v>1049</v>
      </c>
      <c r="G33" s="43" t="s">
        <v>509</v>
      </c>
      <c r="H33" s="43" t="s">
        <v>476</v>
      </c>
      <c r="I33" s="43"/>
      <c r="J33" s="212">
        <v>0</v>
      </c>
      <c r="K33" s="212">
        <v>2.1</v>
      </c>
      <c r="L33" s="44" t="s">
        <v>446</v>
      </c>
      <c r="M33" s="126"/>
      <c r="N33" s="41">
        <f>N32+IF(AND(L33="Pago",OR(E33='PC Receitas'!$P$4,E33='PC Receitas'!$P$5,E33='PC Receitas'!$P$6)),K33,IF(AND(L33="Pago",OR(E33='PC Receitas'!$P$7,E33='PC Receitas'!$P$8,E33='PC Receitas'!$P$9,E33='PC Receitas'!$P$10,E33='PC Receitas'!$P$11,E33='PC Receitas'!$P$12,E33='PC Receitas'!$P$13,E33='PC Receitas'!$P$14)),-K33,0))</f>
        <v>-27558.09</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43">
        <v>7</v>
      </c>
      <c r="D34" s="145">
        <v>42862</v>
      </c>
      <c r="E34" s="43" t="s">
        <v>121</v>
      </c>
      <c r="F34" s="205" t="s">
        <v>1048</v>
      </c>
      <c r="G34" s="43" t="s">
        <v>444</v>
      </c>
      <c r="H34" s="43" t="s">
        <v>476</v>
      </c>
      <c r="I34" s="43"/>
      <c r="J34" s="212">
        <v>0</v>
      </c>
      <c r="K34" s="212">
        <v>1052.8399999999999</v>
      </c>
      <c r="L34" s="44" t="s">
        <v>446</v>
      </c>
      <c r="M34" s="126"/>
      <c r="N34" s="41">
        <f>N33+IF(AND(L34="Pago",OR(E34='PC Receitas'!$P$4,E34='PC Receitas'!$P$5,E34='PC Receitas'!$P$6)),K34,IF(AND(L34="Pago",OR(E34='PC Receitas'!$P$7,E34='PC Receitas'!$P$8,E34='PC Receitas'!$P$9,E34='PC Receitas'!$P$10,E34='PC Receitas'!$P$11,E34='PC Receitas'!$P$12,E34='PC Receitas'!$P$13,E34='PC Receitas'!$P$14)),-K34,0))</f>
        <v>-28610.93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8</v>
      </c>
      <c r="D35" s="145">
        <v>42863</v>
      </c>
      <c r="E35" s="43" t="s">
        <v>435</v>
      </c>
      <c r="F35" s="205">
        <v>845261</v>
      </c>
      <c r="G35" s="43" t="s">
        <v>516</v>
      </c>
      <c r="H35" s="43" t="s">
        <v>478</v>
      </c>
      <c r="I35" s="43"/>
      <c r="J35" s="212">
        <v>0</v>
      </c>
      <c r="K35" s="212">
        <v>283.66000000000003</v>
      </c>
      <c r="L35" s="44" t="s">
        <v>446</v>
      </c>
      <c r="M35" s="126"/>
      <c r="N35" s="41">
        <f>N34+IF(AND(L35="Pago",OR(E35='PC Receitas'!$P$4,E35='PC Receitas'!$P$5,E35='PC Receitas'!$P$6)),K35,IF(AND(L35="Pago",OR(E35='PC Receitas'!$P$7,E35='PC Receitas'!$P$8,E35='PC Receitas'!$P$9,E35='PC Receitas'!$P$10,E35='PC Receitas'!$P$11,E35='PC Receitas'!$P$12,E35='PC Receitas'!$P$13,E35='PC Receitas'!$P$14)),-K35,0))</f>
        <v>-28894.59</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43">
        <v>13</v>
      </c>
      <c r="D36" s="145">
        <v>42868</v>
      </c>
      <c r="E36" s="43" t="s">
        <v>435</v>
      </c>
      <c r="F36" s="205">
        <v>15115</v>
      </c>
      <c r="G36" s="23" t="s">
        <v>509</v>
      </c>
      <c r="H36" s="23" t="s">
        <v>476</v>
      </c>
      <c r="I36" s="2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-28896.69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23</v>
      </c>
      <c r="D37" s="145">
        <v>42878</v>
      </c>
      <c r="E37" s="43" t="s">
        <v>435</v>
      </c>
      <c r="F37" s="205">
        <v>15187</v>
      </c>
      <c r="G37" s="23" t="s">
        <v>509</v>
      </c>
      <c r="H37" s="23" t="s">
        <v>476</v>
      </c>
      <c r="I37" s="23"/>
      <c r="J37" s="212">
        <v>0</v>
      </c>
      <c r="K37" s="212">
        <v>2.1</v>
      </c>
      <c r="L37" s="44" t="s">
        <v>446</v>
      </c>
      <c r="M37" s="126"/>
      <c r="N37" s="41">
        <f>N36+IF(AND(L37="Pago",OR(E37='PC Receitas'!$P$4,E37='PC Receitas'!$P$5,E37='PC Receitas'!$P$6)),K37,IF(AND(L37="Pago",OR(E37='PC Receitas'!$P$7,E37='PC Receitas'!$P$8,E37='PC Receitas'!$P$9,E37='PC Receitas'!$P$10,E37='PC Receitas'!$P$11,E37='PC Receitas'!$P$12,E37='PC Receitas'!$P$13,E37='PC Receitas'!$P$14)),-K37,0))</f>
        <v>-28898.789999999997</v>
      </c>
      <c r="S37" s="112" t="str">
        <f t="shared" si="0"/>
        <v>Despesa</v>
      </c>
      <c r="T37" s="109" t="str">
        <f t="shared" si="1"/>
        <v/>
      </c>
      <c r="U37" s="109" t="str">
        <f t="shared" si="2"/>
        <v/>
      </c>
      <c r="V37" s="109" t="str">
        <f t="shared" si="3"/>
        <v>Despesa</v>
      </c>
      <c r="W37" s="113" t="str">
        <f>VLOOKUP(E37,'PC Receitas'!$P$4:$Q$14,2,FALSE)</f>
        <v>Despesas_Operacionais</v>
      </c>
    </row>
    <row r="38" spans="1:23" ht="19.5" customHeight="1" thickTop="1" thickBot="1" x14ac:dyDescent="0.3">
      <c r="A38" s="247"/>
      <c r="C38" s="43">
        <v>24</v>
      </c>
      <c r="D38" s="145">
        <v>42879</v>
      </c>
      <c r="E38" s="43" t="s">
        <v>435</v>
      </c>
      <c r="F38" s="205">
        <v>14994</v>
      </c>
      <c r="G38" s="43" t="s">
        <v>509</v>
      </c>
      <c r="H38" s="43" t="s">
        <v>476</v>
      </c>
      <c r="I38" s="43"/>
      <c r="J38" s="212">
        <v>0</v>
      </c>
      <c r="K38" s="212">
        <v>2.1</v>
      </c>
      <c r="L38" s="44" t="s">
        <v>446</v>
      </c>
      <c r="M38" s="126"/>
      <c r="N38" s="41">
        <f>N37+IF(AND(L38="Pago",OR(E38='PC Receitas'!$P$4,E38='PC Receitas'!$P$5,E38='PC Receitas'!$P$6)),K38,IF(AND(L38="Pago",OR(E38='PC Receitas'!$P$7,E38='PC Receitas'!$P$8,E38='PC Receitas'!$P$9,E38='PC Receitas'!$P$10,E38='PC Receitas'!$P$11,E38='PC Receitas'!$P$12,E38='PC Receitas'!$P$13,E38='PC Receitas'!$P$14)),-K38,0))</f>
        <v>-28900.889999999996</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43">
        <v>25</v>
      </c>
      <c r="D39" s="145">
        <v>42880</v>
      </c>
      <c r="E39" s="43" t="s">
        <v>435</v>
      </c>
      <c r="F39" s="205">
        <v>15207</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-28902.989999999994</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30</v>
      </c>
      <c r="D40" s="145">
        <v>42885</v>
      </c>
      <c r="E40" s="43" t="s">
        <v>435</v>
      </c>
      <c r="F40" s="205">
        <v>15222</v>
      </c>
      <c r="G40" s="43" t="s">
        <v>509</v>
      </c>
      <c r="H40" s="43" t="s">
        <v>476</v>
      </c>
      <c r="I40" s="43"/>
      <c r="J40" s="212">
        <v>0</v>
      </c>
      <c r="K40" s="212">
        <v>2.1</v>
      </c>
      <c r="L40" s="44" t="s">
        <v>446</v>
      </c>
      <c r="M40" s="126"/>
      <c r="N40" s="41">
        <f>N39+IF(AND(L40="Pago",OR(E40='PC Receitas'!$P$4,E40='PC Receitas'!$P$5,E40='PC Receitas'!$P$6)),K40,IF(AND(L40="Pago",OR(E40='PC Receitas'!$P$7,E40='PC Receitas'!$P$8,E40='PC Receitas'!$P$9,E40='PC Receitas'!$P$10,E40='PC Receitas'!$P$11,E40='PC Receitas'!$P$12,E40='PC Receitas'!$P$13,E40='PC Receitas'!$P$14)),-K40,0))</f>
        <v>-28905.089999999993</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30</v>
      </c>
      <c r="D41" s="145">
        <v>42885</v>
      </c>
      <c r="E41" s="43" t="s">
        <v>435</v>
      </c>
      <c r="F41" s="205">
        <v>15226</v>
      </c>
      <c r="G41" s="43" t="s">
        <v>509</v>
      </c>
      <c r="H41" s="43" t="s">
        <v>476</v>
      </c>
      <c r="I41" s="43"/>
      <c r="J41" s="212">
        <v>0</v>
      </c>
      <c r="K41" s="212">
        <v>2.1</v>
      </c>
      <c r="L41" s="44" t="s">
        <v>446</v>
      </c>
      <c r="M41" s="126"/>
      <c r="N41" s="41">
        <f>N40+IF(AND(L41="Pago",OR(E41='PC Receitas'!$P$4,E41='PC Receitas'!$P$5,E41='PC Receitas'!$P$6)),K41,IF(AND(L41="Pago",OR(E41='PC Receitas'!$P$7,E41='PC Receitas'!$P$8,E41='PC Receitas'!$P$9,E41='PC Receitas'!$P$10,E41='PC Receitas'!$P$11,E41='PC Receitas'!$P$12,E41='PC Receitas'!$P$13,E41='PC Receitas'!$P$14)),-K41,0))</f>
        <v>-28907.189999999991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30</v>
      </c>
      <c r="D42" s="145">
        <v>42885</v>
      </c>
      <c r="E42" s="43" t="s">
        <v>435</v>
      </c>
      <c r="F42" s="205" t="s">
        <v>1036</v>
      </c>
      <c r="G42" s="43" t="s">
        <v>509</v>
      </c>
      <c r="H42" s="43" t="s">
        <v>476</v>
      </c>
      <c r="I42" s="43"/>
      <c r="J42" s="212">
        <v>0</v>
      </c>
      <c r="K42" s="212">
        <v>2.1</v>
      </c>
      <c r="L42" s="44" t="s">
        <v>446</v>
      </c>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c r="D43" s="43"/>
      <c r="E43" s="43"/>
      <c r="F43" s="205"/>
      <c r="G43" s="23"/>
      <c r="H43" s="23"/>
      <c r="I43" s="2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23"/>
      <c r="H46" s="23"/>
      <c r="I46" s="2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23"/>
      <c r="H56" s="23"/>
      <c r="I56" s="2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43"/>
      <c r="H64" s="43"/>
      <c r="I64" s="4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23"/>
      <c r="H69" s="23"/>
      <c r="I69" s="2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43"/>
      <c r="H71" s="43"/>
      <c r="I71" s="4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23"/>
      <c r="H81" s="23"/>
      <c r="I81" s="2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23"/>
      <c r="H87" s="23"/>
      <c r="I87" s="2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23"/>
      <c r="H88" s="23"/>
      <c r="I88" s="2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23"/>
      <c r="H94" s="23"/>
      <c r="I94" s="2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23"/>
      <c r="H100" s="23"/>
      <c r="I100" s="23"/>
      <c r="J100" s="212"/>
      <c r="K100" s="212"/>
      <c r="L100" s="44"/>
      <c r="M100" s="126"/>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51" customWidth="1"/>
    <col min="2" max="2" width="1.425781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7"/>
      <c r="C1" s="85" t="s">
        <v>189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182</v>
      </c>
      <c r="Q5" s="284">
        <f>Mai!Q13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195</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43"/>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183</v>
      </c>
      <c r="Q5" s="284">
        <f>Jun!Q13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7"/>
      <c r="C1" s="85" t="s">
        <v>196</v>
      </c>
      <c r="D1" s="85"/>
      <c r="E1" s="85"/>
      <c r="F1" s="206"/>
      <c r="G1" s="85"/>
      <c r="H1" s="85"/>
      <c r="I1" s="156"/>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57"/>
      <c r="J2" s="104"/>
      <c r="K2" s="104"/>
      <c r="L2" s="104"/>
      <c r="M2" s="104"/>
      <c r="N2" s="104"/>
      <c r="O2" s="104"/>
      <c r="P2" s="104"/>
      <c r="Q2" s="104"/>
      <c r="S2" s="107"/>
      <c r="T2" s="107"/>
      <c r="U2" s="107"/>
      <c r="V2" s="107"/>
      <c r="W2" s="108"/>
      <c r="X2" s="105"/>
    </row>
    <row r="3" spans="1:24" ht="39" customHeight="1" thickTop="1" thickBot="1" x14ac:dyDescent="0.3">
      <c r="A3" s="247"/>
      <c r="C3" s="142"/>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43"/>
      <c r="H5" s="43"/>
      <c r="I5" s="43"/>
      <c r="J5" s="212"/>
      <c r="K5" s="212"/>
      <c r="L5" s="44"/>
      <c r="M5" s="43"/>
      <c r="N5" s="41">
        <f>Q5+IF(AND(L5="Pago",OR(E5='PC Receitas'!$P$4,E5='PC Receitas'!$P$5,E5='PC Receitas'!$P$6)),K5,IF(AND(L5="Pago",OR(E5='PC Receitas'!$P$7,E5='PC Receitas'!$P$8,E5='PC Receitas'!$P$9,E5='PC Receitas'!$P$10,E5='PC Receitas'!$P$11,E5='PC Receitas'!$P$12,E5='PC Receitas'!$P$13,E5='PC Receitas'!$P$14)),-K5,0))</f>
        <v>-28909.28999999999</v>
      </c>
      <c r="P5" s="283" t="s">
        <v>183</v>
      </c>
      <c r="Q5" s="284">
        <f>Jul!Q13</f>
        <v>-28909.28999999999</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43"/>
      <c r="N6" s="41">
        <f>N5+IF(AND(L6="Pago",OR(E6='PC Receitas'!$P$4,E6='PC Receitas'!$P$5,E6='PC Receitas'!$P$6)),K6,IF(AND(L6="Pago",OR(E6='PC Receitas'!$P$7,E6='PC Receitas'!$P$8,E6='PC Receitas'!$P$9,E6='PC Receitas'!$P$10,E6='PC Receitas'!$P$11,E6='PC Receitas'!$P$12,E6='PC Receitas'!$P$13,E6='PC Receitas'!$P$14)),-K6,0))</f>
        <v>-28909.28999999999</v>
      </c>
      <c r="P6" s="283"/>
      <c r="Q6" s="284"/>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7"/>
      <c r="C7" s="43"/>
      <c r="D7" s="43"/>
      <c r="E7" s="43"/>
      <c r="F7" s="205"/>
      <c r="G7" s="43"/>
      <c r="H7" s="43"/>
      <c r="I7" s="43"/>
      <c r="J7" s="212"/>
      <c r="K7" s="212"/>
      <c r="L7" s="44"/>
      <c r="M7" s="43"/>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43"/>
      <c r="N8" s="41">
        <f>N7+IF(AND(L8="Pago",OR(E8='PC Receitas'!$P$4,E8='PC Receitas'!$P$5,E8='PC Receitas'!$P$6)),K8,IF(AND(L8="Pago",OR(E8='PC Receitas'!$P$7,E8='PC Receitas'!$P$8,E8='PC Receitas'!$P$9,E8='PC Receitas'!$P$10,E8='PC Receitas'!$P$11,E8='PC Receitas'!$P$12,E8='PC Receitas'!$P$13,E8='PC Receitas'!$P$14)),-K8,0))</f>
        <v>-28909.28999999999</v>
      </c>
      <c r="P8" s="273"/>
      <c r="Q8" s="27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43"/>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43"/>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43"/>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43"/>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43"/>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43"/>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43"/>
      <c r="N15" s="41">
        <f>N14+IF(AND(L15="Pago",OR(E15='PC Receitas'!$P$4,E15='PC Receitas'!$P$5,E15='PC Receitas'!$P$6)),K15,IF(AND(L15="Pago",OR(E15='PC Receitas'!$P$7,E15='PC Receitas'!$P$8,E15='PC Receitas'!$P$9,E15='PC Receitas'!$P$10,E15='PC Receitas'!$P$11,E15='PC Receitas'!$P$12,E15='PC Receitas'!$P$13,E15='PC Receitas'!$P$14)),-K15,0))</f>
        <v>-28909.28999999999</v>
      </c>
      <c r="P15" s="109" t="str">
        <f>'PC Receitas'!P12</f>
        <v>DESPESAS DE MARKETING</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43"/>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Receitas'!P13</f>
        <v>IMPOSTOS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43"/>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Receitas'!P14</f>
        <v>INVESTIMENTOS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43"/>
      <c r="N18" s="41">
        <f>N17+IF(AND(L18="Pago",OR(E18='PC Receitas'!$P$4,E18='PC Receitas'!$P$5,E18='PC Receitas'!$P$6)),K18,IF(AND(L18="Pago",OR(E18='PC Receitas'!$P$7,E18='PC Receitas'!$P$8,E18='PC Receitas'!$P$9,E18='PC Receitas'!$P$10,E18='PC Receitas'!$P$11,E18='PC Receitas'!$P$12,E18='PC Receitas'!$P$13,E18='PC Receitas'!$P$14)),-K18,0))</f>
        <v>-28909.28999999999</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43"/>
      <c r="N19" s="41">
        <f>N18+IF(AND(L19="Pago",OR(E19='PC Receitas'!$P$4,E19='PC Receitas'!$P$5,E19='PC Receitas'!$P$6)),K19,IF(AND(L19="Pago",OR(E19='PC Receitas'!$P$7,E19='PC Receitas'!$P$8,E19='PC Receitas'!$P$9,E19='PC Receitas'!$P$10,E19='PC Receitas'!$P$11,E19='PC Receitas'!$P$12,E19='PC Receitas'!$P$13,E19='PC Receitas'!$P$14)),-K19,0))</f>
        <v>-28909.28999999999</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23"/>
      <c r="H20" s="23"/>
      <c r="I20" s="23"/>
      <c r="J20" s="212"/>
      <c r="K20" s="212"/>
      <c r="L20" s="44"/>
      <c r="M20" s="43"/>
      <c r="N20" s="41">
        <f>N19+IF(AND(L20="Pago",OR(E20='PC Receitas'!$P$4,E20='PC Receitas'!$P$5,E20='PC Receitas'!$P$6)),K20,IF(AND(L20="Pago",OR(E20='PC Receitas'!$P$7,E20='PC Receitas'!$P$8,E20='PC Receitas'!$P$9,E20='PC Receitas'!$P$10,E20='PC Receitas'!$P$11,E20='PC Receitas'!$P$12,E20='PC Receitas'!$P$13,E20='PC Receitas'!$P$14)),-K20,0))</f>
        <v>-28909.28999999999</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23"/>
      <c r="H21" s="23"/>
      <c r="I21" s="23"/>
      <c r="J21" s="212"/>
      <c r="K21" s="212"/>
      <c r="L21" s="44"/>
      <c r="M21" s="43"/>
      <c r="N21" s="41">
        <f>N20+IF(AND(L21="Pago",OR(E21='PC Receitas'!$P$4,E21='PC Receitas'!$P$5,E21='PC Receitas'!$P$6)),K21,IF(AND(L21="Pago",OR(E21='PC Receitas'!$P$7,E21='PC Receitas'!$P$8,E21='PC Receitas'!$P$9,E21='PC Receitas'!$P$10,E21='PC Receitas'!$P$11,E21='PC Receitas'!$P$12,E21='PC Receitas'!$P$13,E21='PC Receitas'!$P$14)),-K21,0))</f>
        <v>-28909.28999999999</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43"/>
      <c r="N22" s="41">
        <f>N21+IF(AND(L22="Pago",OR(E22='PC Receitas'!$P$4,E22='PC Receitas'!$P$5,E22='PC Receitas'!$P$6)),K22,IF(AND(L22="Pago",OR(E22='PC Receitas'!$P$7,E22='PC Receitas'!$P$8,E22='PC Receitas'!$P$9,E22='PC Receitas'!$P$10,E22='PC Receitas'!$P$11,E22='PC Receitas'!$P$12,E22='PC Receitas'!$P$13,E22='PC Receitas'!$P$14)),-K22,0))</f>
        <v>-28909.28999999999</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43"/>
      <c r="N23" s="41">
        <f>N22+IF(AND(L23="Pago",OR(E23='PC Receitas'!$P$4,E23='PC Receitas'!$P$5,E23='PC Receitas'!$P$6)),K23,IF(AND(L23="Pago",OR(E23='PC Receitas'!$P$7,E23='PC Receitas'!$P$8,E23='PC Receitas'!$P$9,E23='PC Receitas'!$P$10,E23='PC Receitas'!$P$11,E23='PC Receitas'!$P$12,E23='PC Receitas'!$P$13,E23='PC Receitas'!$P$14)),-K23,0))</f>
        <v>-28909.28999999999</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23"/>
      <c r="H24" s="23"/>
      <c r="I24" s="23"/>
      <c r="J24" s="212"/>
      <c r="K24" s="212"/>
      <c r="L24" s="44"/>
      <c r="M24" s="43"/>
      <c r="N24" s="41">
        <f>N23+IF(AND(L24="Pago",OR(E24='PC Receitas'!$P$4,E24='PC Receitas'!$P$5,E24='PC Receitas'!$P$6)),K24,IF(AND(L24="Pago",OR(E24='PC Receitas'!$P$7,E24='PC Receitas'!$P$8,E24='PC Receitas'!$P$9,E24='PC Receitas'!$P$10,E24='PC Receitas'!$P$11,E24='PC Receitas'!$P$12,E24='PC Receitas'!$P$13,E24='PC Receitas'!$P$14)),-K24,0))</f>
        <v>-28909.28999999999</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43"/>
      <c r="N25" s="41">
        <f>N24+IF(AND(L25="Pago",OR(E25='PC Receitas'!$P$4,E25='PC Receitas'!$P$5,E25='PC Receitas'!$P$6)),K25,IF(AND(L25="Pago",OR(E25='PC Receitas'!$P$7,E25='PC Receitas'!$P$8,E25='PC Receitas'!$P$9,E25='PC Receitas'!$P$10,E25='PC Receitas'!$P$11,E25='PC Receitas'!$P$12,E25='PC Receitas'!$P$13,E25='PC Receitas'!$P$14)),-K25,0))</f>
        <v>-28909.28999999999</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43"/>
      <c r="H26" s="43"/>
      <c r="I26" s="43"/>
      <c r="J26" s="212"/>
      <c r="K26" s="212"/>
      <c r="L26" s="44"/>
      <c r="M26" s="43"/>
      <c r="N26" s="41">
        <f>N25+IF(AND(L26="Pago",OR(E26='PC Receitas'!$P$4,E26='PC Receitas'!$P$5,E26='PC Receitas'!$P$6)),K26,IF(AND(L26="Pago",OR(E26='PC Receitas'!$P$7,E26='PC Receitas'!$P$8,E26='PC Receitas'!$P$9,E26='PC Receitas'!$P$10,E26='PC Receitas'!$P$11,E26='PC Receitas'!$P$12,E26='PC Receitas'!$P$13,E26='PC Receitas'!$P$14)),-K26,0))</f>
        <v>-28909.28999999999</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43"/>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43"/>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43"/>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43"/>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23"/>
      <c r="H31" s="23"/>
      <c r="I31" s="23"/>
      <c r="J31" s="212"/>
      <c r="K31" s="212"/>
      <c r="L31" s="44"/>
      <c r="M31" s="43"/>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43"/>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43"/>
      <c r="H33" s="43"/>
      <c r="I33" s="43"/>
      <c r="J33" s="212"/>
      <c r="K33" s="212"/>
      <c r="L33" s="44"/>
      <c r="M33" s="43"/>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43"/>
      <c r="H34" s="43"/>
      <c r="I34" s="43"/>
      <c r="J34" s="212"/>
      <c r="K34" s="212"/>
      <c r="L34" s="44"/>
      <c r="M34" s="43"/>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43"/>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43"/>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23"/>
      <c r="H37" s="23"/>
      <c r="I37" s="23"/>
      <c r="J37" s="212"/>
      <c r="K37" s="212"/>
      <c r="L37" s="44"/>
      <c r="M37" s="43"/>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43"/>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43"/>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43"/>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43"/>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43"/>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43"/>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43"/>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43"/>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43"/>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43"/>
      <c r="H47" s="43"/>
      <c r="I47" s="43"/>
      <c r="J47" s="212"/>
      <c r="K47" s="212"/>
      <c r="L47" s="44"/>
      <c r="M47" s="43"/>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43"/>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43"/>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43"/>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43"/>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43"/>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43"/>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43"/>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43"/>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43"/>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43"/>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43"/>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43"/>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43"/>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43"/>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7"/>
      <c r="C62" s="43"/>
      <c r="D62" s="43"/>
      <c r="E62" s="43"/>
      <c r="F62" s="205"/>
      <c r="G62" s="43"/>
      <c r="H62" s="43"/>
      <c r="I62" s="43"/>
      <c r="J62" s="212"/>
      <c r="K62" s="212"/>
      <c r="L62" s="44"/>
      <c r="M62" s="43"/>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7"/>
      <c r="C63" s="43"/>
      <c r="D63" s="43"/>
      <c r="E63" s="43"/>
      <c r="F63" s="205"/>
      <c r="G63" s="23"/>
      <c r="H63" s="23"/>
      <c r="I63" s="23"/>
      <c r="J63" s="212"/>
      <c r="K63" s="212"/>
      <c r="L63" s="44"/>
      <c r="M63" s="43"/>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7"/>
      <c r="C64" s="43"/>
      <c r="D64" s="43"/>
      <c r="E64" s="43"/>
      <c r="F64" s="205"/>
      <c r="G64" s="43"/>
      <c r="H64" s="43"/>
      <c r="I64" s="43"/>
      <c r="J64" s="212"/>
      <c r="K64" s="212"/>
      <c r="L64" s="44"/>
      <c r="M64" s="43"/>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7"/>
      <c r="C65" s="43"/>
      <c r="D65" s="43"/>
      <c r="E65" s="43"/>
      <c r="F65" s="205"/>
      <c r="G65" s="23"/>
      <c r="H65" s="23"/>
      <c r="I65" s="23"/>
      <c r="J65" s="212"/>
      <c r="K65" s="212"/>
      <c r="L65" s="44"/>
      <c r="M65" s="43"/>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7"/>
      <c r="C66" s="43"/>
      <c r="D66" s="43"/>
      <c r="E66" s="43"/>
      <c r="F66" s="205"/>
      <c r="G66" s="23"/>
      <c r="H66" s="23"/>
      <c r="I66" s="23"/>
      <c r="J66" s="212"/>
      <c r="K66" s="212"/>
      <c r="L66" s="44"/>
      <c r="M66" s="43"/>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7"/>
      <c r="C67" s="43"/>
      <c r="D67" s="43"/>
      <c r="E67" s="43"/>
      <c r="F67" s="205"/>
      <c r="G67" s="23"/>
      <c r="H67" s="23"/>
      <c r="I67" s="23"/>
      <c r="J67" s="212"/>
      <c r="K67" s="212"/>
      <c r="L67" s="44"/>
      <c r="M67" s="43"/>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7"/>
      <c r="C68" s="43"/>
      <c r="D68" s="43"/>
      <c r="E68" s="43"/>
      <c r="F68" s="205"/>
      <c r="G68" s="23"/>
      <c r="H68" s="23"/>
      <c r="I68" s="23"/>
      <c r="J68" s="212"/>
      <c r="K68" s="212"/>
      <c r="L68" s="44"/>
      <c r="M68" s="43"/>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43"/>
      <c r="D69" s="43"/>
      <c r="E69" s="43"/>
      <c r="F69" s="205"/>
      <c r="G69" s="43"/>
      <c r="H69" s="43"/>
      <c r="I69" s="43"/>
      <c r="J69" s="212"/>
      <c r="K69" s="212"/>
      <c r="L69" s="44"/>
      <c r="M69" s="43"/>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43"/>
      <c r="D70" s="43"/>
      <c r="E70" s="43"/>
      <c r="F70" s="205"/>
      <c r="G70" s="43"/>
      <c r="H70" s="43"/>
      <c r="I70" s="43"/>
      <c r="J70" s="212"/>
      <c r="K70" s="212"/>
      <c r="L70" s="44"/>
      <c r="M70" s="43"/>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43"/>
      <c r="D71" s="43"/>
      <c r="E71" s="43"/>
      <c r="F71" s="205"/>
      <c r="G71" s="43"/>
      <c r="H71" s="43"/>
      <c r="I71" s="43"/>
      <c r="J71" s="212"/>
      <c r="K71" s="212"/>
      <c r="L71" s="44"/>
      <c r="M71" s="43"/>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43"/>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23"/>
      <c r="H73" s="23"/>
      <c r="I73" s="23"/>
      <c r="J73" s="212"/>
      <c r="K73" s="212"/>
      <c r="L73" s="44"/>
      <c r="M73" s="43"/>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23"/>
      <c r="H74" s="23"/>
      <c r="I74" s="23"/>
      <c r="J74" s="212"/>
      <c r="K74" s="212"/>
      <c r="L74" s="44"/>
      <c r="M74" s="43"/>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23"/>
      <c r="H75" s="23"/>
      <c r="I75" s="23"/>
      <c r="J75" s="212"/>
      <c r="K75" s="212"/>
      <c r="L75" s="44"/>
      <c r="M75" s="43"/>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23"/>
      <c r="H76" s="23"/>
      <c r="I76" s="23"/>
      <c r="J76" s="212"/>
      <c r="K76" s="212"/>
      <c r="L76" s="44"/>
      <c r="M76" s="43"/>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23"/>
      <c r="H77" s="23"/>
      <c r="I77" s="23"/>
      <c r="J77" s="212"/>
      <c r="K77" s="212"/>
      <c r="L77" s="44"/>
      <c r="M77" s="43"/>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43"/>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43"/>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43"/>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43"/>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43"/>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43"/>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43"/>
      <c r="H84" s="43"/>
      <c r="I84" s="43"/>
      <c r="J84" s="212"/>
      <c r="K84" s="212"/>
      <c r="L84" s="44"/>
      <c r="M84" s="43"/>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43"/>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43"/>
      <c r="H86" s="43"/>
      <c r="I86" s="43"/>
      <c r="J86" s="212"/>
      <c r="K86" s="212"/>
      <c r="L86" s="44"/>
      <c r="M86" s="43"/>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43"/>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43"/>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43"/>
      <c r="H89" s="43"/>
      <c r="I89" s="43"/>
      <c r="J89" s="212"/>
      <c r="K89" s="212"/>
      <c r="L89" s="44"/>
      <c r="M89" s="43"/>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43"/>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43"/>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43"/>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43"/>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43"/>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43"/>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43"/>
      <c r="H96" s="43"/>
      <c r="I96" s="43"/>
      <c r="J96" s="212"/>
      <c r="K96" s="212"/>
      <c r="L96" s="44"/>
      <c r="M96" s="43"/>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43"/>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43"/>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43"/>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43"/>
      <c r="H100" s="43"/>
      <c r="I100" s="43"/>
      <c r="J100" s="212"/>
      <c r="K100" s="212"/>
      <c r="L100" s="44"/>
      <c r="M100" s="43"/>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205"/>
      <c r="G101" s="43"/>
      <c r="H101" s="43"/>
      <c r="I101" s="43"/>
      <c r="J101" s="212"/>
      <c r="K101" s="212"/>
      <c r="L101" s="44"/>
      <c r="M101" s="43"/>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205"/>
      <c r="G102" s="23"/>
      <c r="H102" s="23"/>
      <c r="I102" s="23"/>
      <c r="J102" s="212"/>
      <c r="K102" s="212"/>
      <c r="L102" s="44"/>
      <c r="M102" s="43"/>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205"/>
      <c r="G103" s="23"/>
      <c r="H103" s="23"/>
      <c r="I103" s="23"/>
      <c r="J103" s="212"/>
      <c r="K103" s="212"/>
      <c r="L103" s="44"/>
      <c r="M103" s="43"/>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205"/>
      <c r="G104" s="23"/>
      <c r="H104" s="23"/>
      <c r="I104" s="23"/>
      <c r="J104" s="212"/>
      <c r="K104" s="212"/>
      <c r="L104" s="44"/>
      <c r="M104" s="43"/>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205"/>
      <c r="G105" s="43"/>
      <c r="H105" s="43"/>
      <c r="I105" s="43"/>
      <c r="J105" s="212"/>
      <c r="K105" s="212"/>
      <c r="L105" s="44"/>
      <c r="M105" s="43"/>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205"/>
      <c r="G106" s="43"/>
      <c r="H106" s="43"/>
      <c r="I106" s="43"/>
      <c r="J106" s="212"/>
      <c r="K106" s="212"/>
      <c r="L106" s="44"/>
      <c r="M106" s="43"/>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205"/>
      <c r="G107" s="43"/>
      <c r="H107" s="43"/>
      <c r="I107" s="43"/>
      <c r="J107" s="212"/>
      <c r="K107" s="212"/>
      <c r="L107" s="44"/>
      <c r="M107" s="43"/>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205"/>
      <c r="G108" s="43"/>
      <c r="H108" s="43"/>
      <c r="I108" s="43"/>
      <c r="J108" s="212"/>
      <c r="K108" s="212"/>
      <c r="L108" s="44"/>
      <c r="M108" s="43"/>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205"/>
      <c r="G109" s="43"/>
      <c r="H109" s="43"/>
      <c r="I109" s="43"/>
      <c r="J109" s="212"/>
      <c r="K109" s="212"/>
      <c r="L109" s="44"/>
      <c r="M109" s="43"/>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205"/>
      <c r="G110" s="23"/>
      <c r="H110" s="23"/>
      <c r="I110" s="23"/>
      <c r="J110" s="212"/>
      <c r="K110" s="212"/>
      <c r="L110" s="44"/>
      <c r="M110" s="43"/>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205"/>
      <c r="G111" s="43"/>
      <c r="H111" s="43"/>
      <c r="I111" s="43"/>
      <c r="J111" s="212"/>
      <c r="K111" s="212"/>
      <c r="L111" s="44"/>
      <c r="M111" s="43"/>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205"/>
      <c r="G112" s="43"/>
      <c r="H112" s="43"/>
      <c r="I112" s="43"/>
      <c r="J112" s="212"/>
      <c r="K112" s="212"/>
      <c r="L112" s="44"/>
      <c r="M112" s="43"/>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205"/>
      <c r="G113" s="23"/>
      <c r="H113" s="23"/>
      <c r="I113" s="23"/>
      <c r="J113" s="212"/>
      <c r="K113" s="212"/>
      <c r="L113" s="44"/>
      <c r="M113" s="43"/>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205"/>
      <c r="G114" s="43"/>
      <c r="H114" s="43"/>
      <c r="I114" s="43"/>
      <c r="J114" s="212"/>
      <c r="K114" s="212"/>
      <c r="L114" s="44"/>
      <c r="M114" s="43"/>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205"/>
      <c r="G115" s="43"/>
      <c r="H115" s="43"/>
      <c r="I115" s="43"/>
      <c r="J115" s="212"/>
      <c r="K115" s="212"/>
      <c r="L115" s="44"/>
      <c r="M115" s="43"/>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44"/>
      <c r="M116" s="43"/>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44"/>
      <c r="M117" s="43"/>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23"/>
      <c r="H118" s="23"/>
      <c r="I118" s="23"/>
      <c r="J118" s="212"/>
      <c r="K118" s="212"/>
      <c r="L118" s="44"/>
      <c r="M118" s="43"/>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23"/>
      <c r="H119" s="23"/>
      <c r="I119" s="23"/>
      <c r="J119" s="212"/>
      <c r="K119" s="212"/>
      <c r="L119" s="44"/>
      <c r="M119" s="43"/>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3"/>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3"/>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3"/>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3"/>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3"/>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3"/>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3"/>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3"/>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3"/>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3"/>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3"/>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3"/>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3"/>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3"/>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3"/>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3"/>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3"/>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3"/>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3"/>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3"/>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3"/>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3"/>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3"/>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3"/>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3"/>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3"/>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3"/>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3"/>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3"/>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3"/>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3"/>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3"/>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3"/>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3"/>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3"/>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3"/>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3"/>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3"/>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3"/>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3"/>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3"/>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3"/>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3"/>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3"/>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3"/>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3"/>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3"/>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3"/>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3"/>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3"/>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3"/>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3"/>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3"/>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3"/>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3"/>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3"/>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3"/>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3"/>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3"/>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3"/>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3"/>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3"/>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3"/>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3"/>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3"/>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3"/>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3"/>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3"/>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3"/>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3"/>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3"/>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3"/>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3"/>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3"/>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3"/>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3"/>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3"/>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3"/>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3"/>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3"/>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3"/>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3"/>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3"/>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3"/>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3"/>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3"/>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3"/>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3"/>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3"/>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3"/>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3"/>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3"/>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3"/>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3"/>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3"/>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3"/>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3"/>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3"/>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3"/>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3"/>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3"/>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3"/>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3"/>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3"/>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3"/>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3"/>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3"/>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3"/>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3"/>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3"/>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3"/>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3"/>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3"/>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3"/>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3"/>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3"/>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3"/>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3"/>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3"/>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3"/>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3"/>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3"/>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3"/>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3"/>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3"/>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3"/>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3"/>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3"/>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3"/>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3"/>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3"/>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3"/>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3"/>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3"/>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3"/>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3"/>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3"/>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3"/>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3"/>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3"/>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3"/>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3"/>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3"/>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3"/>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3"/>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3"/>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3"/>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3"/>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3"/>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3"/>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3"/>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3"/>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3"/>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3"/>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3"/>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3"/>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3"/>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3"/>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3"/>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3"/>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3"/>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3"/>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3"/>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3"/>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3"/>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3"/>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3"/>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3"/>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3"/>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3"/>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3"/>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3"/>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3"/>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3"/>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3"/>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3"/>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3"/>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3"/>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3"/>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3"/>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3"/>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3"/>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3"/>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3"/>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3"/>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3"/>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3"/>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3"/>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3"/>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3"/>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3"/>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3"/>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3"/>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3"/>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3"/>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3"/>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3"/>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3"/>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3"/>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3"/>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3"/>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3"/>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3"/>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3"/>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3"/>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3"/>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3"/>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3"/>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3"/>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3"/>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3"/>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3"/>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3"/>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3"/>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3"/>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3"/>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3"/>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3"/>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3"/>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3"/>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3"/>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3"/>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3"/>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3"/>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3"/>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3"/>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3"/>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3"/>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3"/>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3"/>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3"/>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3"/>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3"/>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3"/>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3"/>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3"/>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3"/>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3"/>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3"/>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3"/>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3"/>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3"/>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3"/>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3"/>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3"/>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3"/>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3"/>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3"/>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3"/>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3"/>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3"/>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3"/>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3"/>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3"/>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3"/>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3"/>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3"/>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3"/>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3"/>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3"/>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3"/>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3"/>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3"/>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3"/>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3"/>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3"/>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3"/>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3"/>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3"/>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3"/>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3"/>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3"/>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3"/>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3"/>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3"/>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3"/>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3"/>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3"/>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3"/>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3"/>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3"/>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3"/>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3"/>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3"/>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3"/>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3"/>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3"/>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3"/>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3"/>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3"/>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3"/>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3"/>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3"/>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3"/>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3"/>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3"/>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3"/>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3"/>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3"/>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3"/>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3"/>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3"/>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3"/>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3"/>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3"/>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3"/>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3"/>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3"/>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3"/>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3"/>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3"/>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3"/>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3"/>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3"/>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3"/>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3"/>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3"/>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3"/>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3"/>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3"/>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3"/>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3"/>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3"/>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3"/>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3"/>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3"/>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3"/>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3"/>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3"/>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3"/>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3"/>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3"/>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3"/>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3"/>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3"/>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3"/>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3"/>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3"/>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3"/>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3"/>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3"/>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3"/>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3"/>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3"/>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3"/>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3"/>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3"/>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3"/>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3"/>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3"/>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3"/>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3"/>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3"/>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3"/>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3"/>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3"/>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3"/>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3"/>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3"/>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3"/>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3"/>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3"/>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3"/>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3"/>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3"/>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3"/>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3"/>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3"/>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3"/>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3"/>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3"/>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3"/>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3"/>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3"/>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3"/>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3"/>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3"/>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3"/>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3"/>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3"/>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3"/>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3"/>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3"/>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3"/>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3"/>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3"/>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3"/>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3"/>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3"/>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3"/>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3"/>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3"/>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3"/>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3"/>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3"/>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3"/>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3"/>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3"/>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3"/>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3"/>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3"/>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3"/>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3"/>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3"/>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3"/>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3"/>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3"/>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3"/>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3"/>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3"/>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3"/>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3"/>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3"/>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3"/>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3"/>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3"/>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3"/>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3"/>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3"/>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3"/>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3"/>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3"/>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3"/>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3"/>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3"/>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3"/>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3"/>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3"/>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3"/>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3"/>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3"/>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3"/>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3"/>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3"/>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3"/>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3"/>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3"/>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3"/>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3"/>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3"/>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3"/>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3"/>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3"/>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3"/>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3"/>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3"/>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3"/>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3"/>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3"/>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3"/>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3"/>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3"/>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3"/>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3"/>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3"/>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3"/>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3"/>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3"/>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3"/>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3"/>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3"/>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3"/>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3"/>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3"/>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3"/>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3"/>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3"/>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3"/>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3"/>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3"/>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3"/>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3"/>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3"/>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3"/>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3"/>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3"/>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3"/>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3"/>
      <c r="G597" s="43"/>
      <c r="H597" s="43"/>
      <c r="I597" s="43"/>
      <c r="J597" s="212"/>
      <c r="K597" s="212"/>
      <c r="L597" s="44"/>
      <c r="N597" s="28"/>
    </row>
    <row r="598" spans="1:23" x14ac:dyDescent="0.25">
      <c r="D598" s="43"/>
      <c r="E598" s="43"/>
      <c r="F598" s="143"/>
      <c r="G598" s="43"/>
      <c r="H598" s="43"/>
      <c r="I598" s="43"/>
      <c r="J598" s="212"/>
      <c r="K598" s="212"/>
      <c r="L598" s="44"/>
      <c r="N598" s="28"/>
    </row>
    <row r="599" spans="1:23" x14ac:dyDescent="0.25">
      <c r="D599" s="43"/>
      <c r="E599" s="43"/>
      <c r="F599" s="143"/>
      <c r="G599" s="43"/>
      <c r="H599" s="43"/>
      <c r="I599" s="43"/>
      <c r="J599" s="212"/>
      <c r="K599" s="212"/>
      <c r="L599" s="44"/>
      <c r="N599" s="28"/>
    </row>
    <row r="600" spans="1:23" x14ac:dyDescent="0.25">
      <c r="D600" s="43"/>
      <c r="E600" s="43"/>
      <c r="F600" s="143"/>
      <c r="G600" s="43"/>
      <c r="H600" s="43"/>
      <c r="I600" s="43"/>
      <c r="J600" s="212"/>
      <c r="K600" s="212"/>
      <c r="L600" s="44"/>
      <c r="N600" s="28"/>
    </row>
    <row r="601" spans="1:23" x14ac:dyDescent="0.25">
      <c r="D601" s="43"/>
      <c r="E601" s="43"/>
      <c r="F601" s="143"/>
      <c r="G601" s="43"/>
      <c r="H601" s="43"/>
      <c r="I601" s="43"/>
      <c r="J601" s="212"/>
      <c r="K601" s="212"/>
      <c r="L601" s="44"/>
      <c r="N601" s="28"/>
    </row>
    <row r="602" spans="1:23" hidden="1" x14ac:dyDescent="0.25">
      <c r="D602" s="43"/>
      <c r="E602" s="43"/>
      <c r="F602" s="143"/>
      <c r="G602" s="43"/>
      <c r="H602" s="43"/>
      <c r="I602" s="43"/>
      <c r="J602" s="212"/>
      <c r="K602" s="212"/>
      <c r="L602" s="44"/>
      <c r="N602" s="28"/>
    </row>
    <row r="603" spans="1:23" hidden="1" x14ac:dyDescent="0.25">
      <c r="D603" s="43"/>
      <c r="E603" s="43"/>
      <c r="F603" s="143"/>
      <c r="G603" s="43"/>
      <c r="H603" s="43"/>
      <c r="I603" s="43"/>
      <c r="J603" s="212"/>
      <c r="K603" s="212"/>
      <c r="L603" s="44"/>
      <c r="N603" s="28"/>
    </row>
    <row r="604" spans="1:23" hidden="1" x14ac:dyDescent="0.25">
      <c r="D604" s="43"/>
      <c r="E604" s="43"/>
      <c r="F604" s="143"/>
      <c r="G604" s="43"/>
      <c r="H604" s="43"/>
      <c r="I604" s="43"/>
      <c r="J604" s="212"/>
      <c r="K604" s="212"/>
      <c r="L604" s="44"/>
      <c r="N604" s="28"/>
    </row>
    <row r="605" spans="1:23" hidden="1" x14ac:dyDescent="0.25">
      <c r="D605" s="43"/>
      <c r="E605" s="43"/>
      <c r="F605" s="143"/>
      <c r="G605" s="43"/>
      <c r="H605" s="43"/>
      <c r="I605" s="43"/>
      <c r="J605" s="212"/>
      <c r="K605" s="212"/>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7"/>
      <c r="C1" s="85" t="s">
        <v>197</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184</v>
      </c>
      <c r="Q5" s="293">
        <f>Ago!Q13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9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205"/>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205"/>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205"/>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205"/>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205"/>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205"/>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205"/>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205"/>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205"/>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205"/>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205"/>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205"/>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205"/>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205"/>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205"/>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205"/>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205"/>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205"/>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205"/>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205"/>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205"/>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205"/>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205"/>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205"/>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205"/>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205"/>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205"/>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205"/>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205"/>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205"/>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205"/>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205"/>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205"/>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205"/>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205"/>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205"/>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205"/>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205"/>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205"/>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205"/>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205"/>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205"/>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205"/>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205"/>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205"/>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205"/>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205"/>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205"/>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205"/>
      <c r="G168" s="23"/>
      <c r="H168" s="23"/>
      <c r="I168" s="2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205"/>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205"/>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205"/>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205"/>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205"/>
      <c r="G173" s="23"/>
      <c r="H173" s="23"/>
      <c r="I173" s="2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205"/>
      <c r="G174" s="23"/>
      <c r="H174" s="23"/>
      <c r="I174" s="2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205"/>
      <c r="G175" s="23"/>
      <c r="H175" s="23"/>
      <c r="I175" s="2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205"/>
      <c r="G176" s="23"/>
      <c r="H176" s="23"/>
      <c r="I176" s="2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205"/>
      <c r="G177" s="23"/>
      <c r="H177" s="23"/>
      <c r="I177" s="2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205"/>
      <c r="G178" s="23"/>
      <c r="H178" s="23"/>
      <c r="I178" s="2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205"/>
      <c r="G179" s="23"/>
      <c r="H179" s="23"/>
      <c r="I179" s="2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205"/>
      <c r="G180" s="23"/>
      <c r="H180" s="23"/>
      <c r="I180" s="2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205"/>
      <c r="G181" s="23"/>
      <c r="H181" s="23"/>
      <c r="I181" s="2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205"/>
      <c r="G182" s="23"/>
      <c r="H182" s="23"/>
      <c r="I182" s="2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205"/>
      <c r="G183" s="23"/>
      <c r="H183" s="23"/>
      <c r="I183" s="2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205"/>
      <c r="G184" s="23"/>
      <c r="H184" s="23"/>
      <c r="I184" s="2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205"/>
      <c r="G185" s="23"/>
      <c r="H185" s="23"/>
      <c r="I185" s="2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205"/>
      <c r="G186" s="23"/>
      <c r="H186" s="23"/>
      <c r="I186" s="2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205"/>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205"/>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205"/>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205"/>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205"/>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205"/>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D608" s="253"/>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42578125" style="5" hidden="1" customWidth="1"/>
    <col min="3" max="3" width="13.570312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43"/>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185</v>
      </c>
      <c r="Q5" s="295">
        <f>Set!Q13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9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7"/>
      <c r="C1" s="85" t="s">
        <v>199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186</v>
      </c>
      <c r="Q5" s="284">
        <f>Out!Q13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7" t="s">
        <v>439</v>
      </c>
      <c r="C1" s="85" t="s">
        <v>200</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187</v>
      </c>
      <c r="Q5" s="284">
        <f>Nov!Q13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145"/>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145"/>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145"/>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7"/>
      <c r="C1" s="268" t="s">
        <v>900</v>
      </c>
      <c r="D1" s="268"/>
      <c r="E1" s="268"/>
      <c r="F1" s="268"/>
      <c r="G1" s="268"/>
      <c r="H1" s="268"/>
      <c r="I1" s="268"/>
      <c r="J1" s="268"/>
      <c r="K1" s="268"/>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7"/>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7"/>
      <c r="D3" s="6"/>
    </row>
    <row r="4" spans="1:43" ht="22.5" customHeight="1" x14ac:dyDescent="0.25">
      <c r="A4" s="247"/>
      <c r="C4" s="26" t="s">
        <v>19</v>
      </c>
      <c r="D4" s="6"/>
      <c r="E4" s="298" t="s">
        <v>196</v>
      </c>
      <c r="F4" s="299"/>
      <c r="G4" s="299"/>
      <c r="H4" s="300"/>
      <c r="J4" s="301" t="s">
        <v>23</v>
      </c>
      <c r="K4" s="301"/>
    </row>
    <row r="5" spans="1:43" ht="5.25" customHeight="1" x14ac:dyDescent="0.25">
      <c r="A5" s="247"/>
      <c r="C5" s="7"/>
      <c r="D5" s="6"/>
      <c r="E5" s="25"/>
      <c r="F5" s="25"/>
      <c r="G5" s="25"/>
      <c r="H5" s="25"/>
      <c r="J5" s="301"/>
      <c r="K5" s="301"/>
    </row>
    <row r="6" spans="1:43" ht="24.75" customHeight="1" thickBot="1" x14ac:dyDescent="0.3">
      <c r="A6" s="247"/>
      <c r="C6" s="25"/>
      <c r="D6" s="1"/>
      <c r="E6" s="176" t="s">
        <v>12</v>
      </c>
      <c r="F6" s="177" t="s">
        <v>20</v>
      </c>
      <c r="G6" s="177" t="s">
        <v>21</v>
      </c>
      <c r="H6" s="177" t="s">
        <v>22</v>
      </c>
      <c r="J6" s="302"/>
      <c r="K6" s="302"/>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3" ht="25.5" customHeight="1" thickTop="1" thickBot="1" x14ac:dyDescent="0.3">
      <c r="A7" s="247"/>
      <c r="E7" s="30">
        <v>1</v>
      </c>
      <c r="F7" s="27">
        <f>HLOOKUP($E$4,$Q$6:$AB$37,ROW(AM2),FALSE)</f>
        <v>0</v>
      </c>
      <c r="G7" s="27">
        <f>HLOOKUP($E$4,$AE$6:$AP$37,ROW(AN2),FALSE)</f>
        <v>0</v>
      </c>
      <c r="H7" s="27">
        <f>IF(ISERROR(F7-G7),"",F7-G7)</f>
        <v>0</v>
      </c>
      <c r="J7" s="273" t="s">
        <v>24</v>
      </c>
      <c r="K7" s="274">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3"/>
      <c r="K8" s="275"/>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7"/>
      <c r="E9" s="30">
        <v>3</v>
      </c>
      <c r="F9" s="27">
        <f t="shared" si="0"/>
        <v>0</v>
      </c>
      <c r="G9" s="27">
        <f t="shared" si="1"/>
        <v>0</v>
      </c>
      <c r="H9" s="27">
        <f t="shared" si="2"/>
        <v>0</v>
      </c>
      <c r="J9" s="296" t="s">
        <v>25</v>
      </c>
      <c r="K9" s="274">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7"/>
      <c r="E10" s="30">
        <v>4</v>
      </c>
      <c r="F10" s="27">
        <f t="shared" si="0"/>
        <v>0</v>
      </c>
      <c r="G10" s="27">
        <f t="shared" si="1"/>
        <v>0</v>
      </c>
      <c r="H10" s="27">
        <f t="shared" si="2"/>
        <v>0</v>
      </c>
      <c r="J10" s="297"/>
      <c r="K10" s="275"/>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7"/>
      <c r="E11" s="30">
        <v>5</v>
      </c>
      <c r="F11" s="27">
        <f t="shared" si="0"/>
        <v>0</v>
      </c>
      <c r="G11" s="27">
        <f t="shared" si="1"/>
        <v>0</v>
      </c>
      <c r="H11" s="27">
        <f t="shared" si="2"/>
        <v>0</v>
      </c>
      <c r="J11" s="273" t="s">
        <v>27</v>
      </c>
      <c r="K11" s="274">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7"/>
      <c r="E12" s="30">
        <v>6</v>
      </c>
      <c r="F12" s="27">
        <f t="shared" si="0"/>
        <v>0</v>
      </c>
      <c r="G12" s="27">
        <f t="shared" si="1"/>
        <v>0</v>
      </c>
      <c r="H12" s="27">
        <f t="shared" si="2"/>
        <v>0</v>
      </c>
      <c r="J12" s="273"/>
      <c r="K12" s="275"/>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7"/>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7"/>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7"/>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7"/>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7"/>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7"/>
      <c r="B1" s="18"/>
      <c r="C1" s="268" t="s">
        <v>900</v>
      </c>
      <c r="D1" s="268"/>
      <c r="E1" s="268"/>
      <c r="F1" s="268"/>
      <c r="G1" s="268"/>
      <c r="H1" s="268"/>
      <c r="I1" s="268"/>
      <c r="J1" s="268"/>
      <c r="K1" s="268"/>
      <c r="L1" s="18"/>
      <c r="M1" s="18"/>
      <c r="N1" s="100"/>
    </row>
    <row r="2" spans="1:42" s="89" customFormat="1" ht="37.5" hidden="1" customHeight="1" x14ac:dyDescent="0.25">
      <c r="A2" s="247"/>
      <c r="B2" s="18"/>
      <c r="C2" s="19"/>
      <c r="D2" s="19"/>
      <c r="E2" s="19"/>
      <c r="F2" s="19"/>
      <c r="G2" s="19"/>
      <c r="H2" s="19"/>
      <c r="I2" s="19"/>
      <c r="J2" s="19"/>
      <c r="K2" s="19"/>
      <c r="L2" s="19"/>
      <c r="M2" s="98"/>
      <c r="N2" s="101"/>
      <c r="O2" s="94"/>
      <c r="P2" s="94"/>
    </row>
    <row r="3" spans="1:42" ht="39" customHeight="1" x14ac:dyDescent="0.25">
      <c r="A3" s="247"/>
      <c r="D3" s="6"/>
    </row>
    <row r="4" spans="1:42" ht="22.5" customHeight="1" x14ac:dyDescent="0.25">
      <c r="A4" s="247"/>
      <c r="C4" s="96" t="s">
        <v>19</v>
      </c>
      <c r="D4" s="6"/>
      <c r="E4" s="298" t="s">
        <v>192</v>
      </c>
      <c r="F4" s="299"/>
      <c r="G4" s="299"/>
      <c r="H4" s="300"/>
      <c r="J4" s="301" t="s">
        <v>23</v>
      </c>
      <c r="K4" s="301"/>
    </row>
    <row r="5" spans="1:42" ht="5.25" customHeight="1" x14ac:dyDescent="0.25">
      <c r="A5" s="247"/>
      <c r="C5" s="7"/>
      <c r="D5" s="6"/>
      <c r="E5" s="25"/>
      <c r="F5" s="25"/>
      <c r="G5" s="25"/>
      <c r="H5" s="25"/>
      <c r="J5" s="301"/>
      <c r="K5" s="301"/>
    </row>
    <row r="6" spans="1:42" ht="24.75" customHeight="1" thickBot="1" x14ac:dyDescent="0.3">
      <c r="A6" s="247"/>
      <c r="C6" s="25"/>
      <c r="D6" s="1"/>
      <c r="E6" s="176" t="s">
        <v>12</v>
      </c>
      <c r="F6" s="177" t="s">
        <v>69</v>
      </c>
      <c r="G6" s="177" t="s">
        <v>70</v>
      </c>
      <c r="H6" s="177" t="s">
        <v>22</v>
      </c>
      <c r="J6" s="302"/>
      <c r="K6" s="302"/>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2" ht="25.5" customHeight="1" thickTop="1" thickBot="1" x14ac:dyDescent="0.3">
      <c r="A7" s="247"/>
      <c r="E7" s="30">
        <v>1</v>
      </c>
      <c r="F7" s="27">
        <f>HLOOKUP($E$4,$Q$6:$AB$37,ROW(AM2),FALSE)</f>
        <v>0</v>
      </c>
      <c r="G7" s="27">
        <f>HLOOKUP($E$4,$AE$6:$AP$37,ROW(AN2),FALSE)</f>
        <v>0</v>
      </c>
      <c r="H7" s="27">
        <f>IF(ISERROR(F7-G7),"",F7-G7)</f>
        <v>0</v>
      </c>
      <c r="J7" s="273" t="s">
        <v>262</v>
      </c>
      <c r="K7" s="274">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3"/>
      <c r="K8" s="275"/>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7"/>
      <c r="E9" s="30">
        <v>3</v>
      </c>
      <c r="F9" s="27">
        <f t="shared" si="0"/>
        <v>0</v>
      </c>
      <c r="G9" s="27">
        <f t="shared" si="1"/>
        <v>0</v>
      </c>
      <c r="H9" s="27">
        <f t="shared" si="2"/>
        <v>0</v>
      </c>
      <c r="J9" s="296" t="s">
        <v>263</v>
      </c>
      <c r="K9" s="274">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7"/>
      <c r="E10" s="30">
        <v>4</v>
      </c>
      <c r="F10" s="27">
        <f t="shared" si="0"/>
        <v>0</v>
      </c>
      <c r="G10" s="27">
        <f t="shared" si="1"/>
        <v>0</v>
      </c>
      <c r="H10" s="27">
        <f t="shared" si="2"/>
        <v>0</v>
      </c>
      <c r="J10" s="297"/>
      <c r="K10" s="275"/>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7"/>
      <c r="E11" s="30">
        <v>5</v>
      </c>
      <c r="F11" s="27">
        <f t="shared" si="0"/>
        <v>0</v>
      </c>
      <c r="G11" s="27">
        <f t="shared" si="1"/>
        <v>0</v>
      </c>
      <c r="H11" s="27">
        <f t="shared" si="2"/>
        <v>0</v>
      </c>
      <c r="J11" s="273" t="s">
        <v>71</v>
      </c>
      <c r="K11" s="274">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7"/>
      <c r="E12" s="30">
        <v>6</v>
      </c>
      <c r="F12" s="27">
        <f t="shared" si="0"/>
        <v>0</v>
      </c>
      <c r="G12" s="27">
        <f t="shared" si="1"/>
        <v>0</v>
      </c>
      <c r="H12" s="27">
        <f t="shared" si="2"/>
        <v>0</v>
      </c>
      <c r="J12" s="273"/>
      <c r="K12" s="275"/>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7"/>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7"/>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7"/>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7"/>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7"/>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5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5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7"/>
      <c r="C1" s="268" t="s">
        <v>901</v>
      </c>
      <c r="D1" s="268"/>
      <c r="E1" s="268"/>
      <c r="F1" s="268"/>
      <c r="G1" s="268"/>
      <c r="H1" s="268"/>
      <c r="I1" s="268"/>
      <c r="J1" s="268"/>
      <c r="K1" s="268"/>
    </row>
    <row r="2" spans="1:16" s="18" customFormat="1" ht="37.5" hidden="1" customHeight="1" x14ac:dyDescent="0.25">
      <c r="A2" s="247"/>
      <c r="C2" s="19"/>
      <c r="D2" s="19"/>
      <c r="E2" s="19"/>
      <c r="F2" s="19"/>
      <c r="G2" s="19"/>
      <c r="H2" s="19"/>
      <c r="I2" s="19"/>
      <c r="J2" s="19"/>
      <c r="K2" s="19"/>
      <c r="L2" s="19"/>
      <c r="M2" s="19"/>
      <c r="N2" s="19"/>
      <c r="O2" s="19"/>
      <c r="P2" s="19"/>
    </row>
    <row r="3" spans="1:16" ht="39" customHeight="1" thickBot="1" x14ac:dyDescent="0.3">
      <c r="A3" s="247"/>
      <c r="F3" s="12"/>
    </row>
    <row r="4" spans="1:16" ht="25.5" customHeight="1" thickTop="1" thickBot="1" x14ac:dyDescent="0.3">
      <c r="A4" s="247"/>
      <c r="C4" s="178" t="s">
        <v>233</v>
      </c>
      <c r="D4" s="179" t="s">
        <v>50</v>
      </c>
      <c r="E4" s="179" t="s">
        <v>51</v>
      </c>
      <c r="F4" s="179" t="s">
        <v>52</v>
      </c>
      <c r="G4" s="179" t="s">
        <v>53</v>
      </c>
      <c r="H4" s="179" t="s">
        <v>54</v>
      </c>
      <c r="I4" s="179" t="s">
        <v>55</v>
      </c>
      <c r="J4" s="179" t="s">
        <v>56</v>
      </c>
      <c r="K4" s="179" t="s">
        <v>57</v>
      </c>
      <c r="L4" s="179" t="s">
        <v>58</v>
      </c>
      <c r="M4" s="179" t="s">
        <v>59</v>
      </c>
      <c r="N4" s="179" t="s">
        <v>60</v>
      </c>
      <c r="O4" s="179" t="s">
        <v>61</v>
      </c>
      <c r="P4" s="179" t="s">
        <v>62</v>
      </c>
    </row>
    <row r="5" spans="1:16" ht="6" customHeight="1" thickTop="1" thickBot="1" x14ac:dyDescent="0.3">
      <c r="A5" s="247"/>
      <c r="C5" s="9"/>
      <c r="D5" s="10"/>
      <c r="E5" s="9"/>
      <c r="F5" s="9"/>
      <c r="G5" s="9"/>
      <c r="H5" s="9"/>
      <c r="I5" s="10"/>
      <c r="J5" s="10"/>
      <c r="K5" s="10"/>
      <c r="L5" s="10"/>
      <c r="M5" s="10"/>
      <c r="N5" s="10"/>
      <c r="O5" s="10"/>
      <c r="P5" s="10"/>
    </row>
    <row r="6" spans="1:16" ht="36.75" customHeight="1" thickTop="1" thickBot="1" x14ac:dyDescent="0.3">
      <c r="A6" s="247"/>
      <c r="C6" s="180" t="s">
        <v>63</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7"/>
      <c r="C7" s="180" t="s">
        <v>64</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7"/>
      <c r="C8" s="180" t="s">
        <v>65</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7"/>
      <c r="C9" s="180" t="s">
        <v>66</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7"/>
      <c r="C10" s="180" t="s">
        <v>48</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7"/>
      <c r="C11" s="180" t="s">
        <v>67</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7"/>
      <c r="B12"/>
      <c r="C12" s="9"/>
      <c r="E12" s="11"/>
      <c r="F12" s="11"/>
      <c r="G12" s="11"/>
      <c r="H12" s="11"/>
    </row>
    <row r="13" spans="1:16" s="1" customFormat="1" ht="36" customHeight="1" x14ac:dyDescent="0.35">
      <c r="A13" s="247"/>
      <c r="B13"/>
      <c r="C13" s="33" t="s">
        <v>68</v>
      </c>
      <c r="E13" s="11"/>
      <c r="F13" s="11"/>
      <c r="G13" s="11"/>
      <c r="H13" s="11"/>
    </row>
    <row r="14" spans="1:16" ht="39.75" customHeight="1" thickBot="1" x14ac:dyDescent="0.3">
      <c r="A14" s="247"/>
      <c r="C14" s="263" t="s">
        <v>190</v>
      </c>
      <c r="D14" s="263"/>
      <c r="E14" s="263"/>
      <c r="F14" s="263"/>
      <c r="G14" s="263"/>
      <c r="H14" s="263"/>
      <c r="I14" s="263"/>
      <c r="J14" s="263"/>
      <c r="K14" s="263"/>
      <c r="L14" s="263"/>
      <c r="M14" s="263"/>
    </row>
    <row r="15" spans="1:16" ht="33" customHeight="1" thickTop="1" thickBot="1" x14ac:dyDescent="0.3">
      <c r="A15" s="247"/>
      <c r="C15" s="31" t="s">
        <v>69</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7"/>
      <c r="C16" s="32" t="s">
        <v>70</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7"/>
      <c r="C17" s="16" t="s">
        <v>71</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7"/>
      <c r="B1" s="89"/>
      <c r="C1" s="268" t="s">
        <v>901</v>
      </c>
      <c r="D1" s="268"/>
      <c r="E1" s="268"/>
      <c r="F1" s="268"/>
      <c r="G1" s="268"/>
      <c r="H1" s="268"/>
      <c r="I1" s="268"/>
      <c r="J1" s="268"/>
      <c r="K1" s="268"/>
    </row>
    <row r="2" spans="1:17" s="18" customFormat="1" ht="37.5" hidden="1" customHeight="1" x14ac:dyDescent="0.25">
      <c r="A2" s="247"/>
      <c r="B2" s="89"/>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B4" s="61">
        <v>1</v>
      </c>
      <c r="C4" s="307" t="s">
        <v>232</v>
      </c>
      <c r="D4" s="307"/>
      <c r="E4" s="179" t="s">
        <v>192</v>
      </c>
      <c r="F4" s="179" t="s">
        <v>49</v>
      </c>
      <c r="G4" s="179" t="s">
        <v>193</v>
      </c>
      <c r="H4" s="179" t="s">
        <v>188</v>
      </c>
      <c r="I4" s="179" t="s">
        <v>194</v>
      </c>
      <c r="J4" s="179" t="s">
        <v>189</v>
      </c>
      <c r="K4" s="179" t="s">
        <v>195</v>
      </c>
      <c r="L4" s="179" t="s">
        <v>196</v>
      </c>
      <c r="M4" s="179" t="s">
        <v>197</v>
      </c>
      <c r="N4" s="179" t="s">
        <v>198</v>
      </c>
      <c r="O4" s="179" t="s">
        <v>199</v>
      </c>
      <c r="P4" s="179" t="s">
        <v>200</v>
      </c>
      <c r="Q4" s="179" t="s">
        <v>62</v>
      </c>
    </row>
    <row r="5" spans="1:17" ht="6" customHeight="1" thickTop="1" thickBot="1" x14ac:dyDescent="0.3">
      <c r="A5" s="247"/>
      <c r="B5" s="61">
        <v>2</v>
      </c>
      <c r="C5" s="14"/>
      <c r="D5" s="9"/>
      <c r="E5" s="10"/>
      <c r="F5" s="9"/>
      <c r="G5" s="9"/>
      <c r="H5" s="9"/>
      <c r="I5" s="9"/>
      <c r="J5" s="10"/>
      <c r="K5" s="10"/>
      <c r="L5" s="10"/>
      <c r="M5" s="10"/>
      <c r="N5" s="10"/>
      <c r="O5" s="10"/>
      <c r="P5" s="10"/>
      <c r="Q5" s="10"/>
    </row>
    <row r="6" spans="1:17" ht="30" customHeight="1" thickTop="1" thickBot="1" x14ac:dyDescent="0.3">
      <c r="A6" s="247"/>
      <c r="B6" s="61">
        <v>3</v>
      </c>
      <c r="C6" s="309" t="s">
        <v>76</v>
      </c>
      <c r="D6" s="309"/>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7"/>
      <c r="B7" s="61">
        <v>4</v>
      </c>
      <c r="C7" s="309" t="s">
        <v>72</v>
      </c>
      <c r="D7" s="309"/>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7"/>
      <c r="B8" s="61">
        <v>5</v>
      </c>
      <c r="C8" s="309" t="s">
        <v>73</v>
      </c>
      <c r="D8" s="309"/>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7"/>
      <c r="B9" s="61">
        <v>6</v>
      </c>
      <c r="C9" s="309" t="s">
        <v>74</v>
      </c>
      <c r="D9" s="309"/>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7"/>
      <c r="B10" s="61">
        <v>7</v>
      </c>
      <c r="C10" s="309" t="s">
        <v>234</v>
      </c>
      <c r="D10" s="309"/>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7"/>
      <c r="B11" s="61">
        <v>8</v>
      </c>
      <c r="C11" s="309" t="s">
        <v>47</v>
      </c>
      <c r="D11" s="309"/>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7"/>
      <c r="B12" s="61">
        <v>9</v>
      </c>
      <c r="C12" s="310" t="s">
        <v>77</v>
      </c>
      <c r="D12" s="311"/>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7"/>
      <c r="B13" s="61">
        <v>10</v>
      </c>
      <c r="C13" s="309" t="s">
        <v>238</v>
      </c>
      <c r="D13" s="309"/>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7"/>
      <c r="B14" s="61">
        <v>11</v>
      </c>
      <c r="C14" s="309" t="s">
        <v>430</v>
      </c>
      <c r="D14" s="309"/>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7"/>
      <c r="B15" s="61">
        <v>12</v>
      </c>
      <c r="C15" s="308" t="s">
        <v>78</v>
      </c>
      <c r="D15" s="308"/>
      <c r="E15" s="308"/>
      <c r="F15" s="308"/>
      <c r="G15" s="308"/>
      <c r="H15" s="308"/>
      <c r="I15" s="67"/>
      <c r="J15" s="67"/>
      <c r="K15" s="67"/>
      <c r="L15" s="67"/>
      <c r="M15" s="67"/>
      <c r="N15" s="67"/>
      <c r="O15" s="67"/>
      <c r="P15" s="67"/>
      <c r="Q15" s="68"/>
    </row>
    <row r="16" spans="1:17" ht="33.75" customHeight="1" thickTop="1" thickBot="1" x14ac:dyDescent="0.3">
      <c r="A16" s="247"/>
      <c r="B16" s="61">
        <v>13</v>
      </c>
      <c r="C16" s="307" t="s">
        <v>76</v>
      </c>
      <c r="D16" s="307"/>
      <c r="E16" s="181">
        <f>E18+E118</f>
        <v>0</v>
      </c>
      <c r="F16" s="181">
        <f t="shared" ref="F16:Q16" si="9">F18+F118</f>
        <v>0</v>
      </c>
      <c r="G16" s="181">
        <f t="shared" si="9"/>
        <v>0</v>
      </c>
      <c r="H16" s="181">
        <f t="shared" si="9"/>
        <v>0</v>
      </c>
      <c r="I16" s="181">
        <f t="shared" si="9"/>
        <v>0</v>
      </c>
      <c r="J16" s="181">
        <f t="shared" si="9"/>
        <v>0</v>
      </c>
      <c r="K16" s="181">
        <f t="shared" si="9"/>
        <v>0</v>
      </c>
      <c r="L16" s="181">
        <f t="shared" si="9"/>
        <v>0</v>
      </c>
      <c r="M16" s="181">
        <f t="shared" si="9"/>
        <v>0</v>
      </c>
      <c r="N16" s="181">
        <f t="shared" si="9"/>
        <v>0</v>
      </c>
      <c r="O16" s="181">
        <f t="shared" si="9"/>
        <v>0</v>
      </c>
      <c r="P16" s="181">
        <f t="shared" si="9"/>
        <v>0</v>
      </c>
      <c r="Q16" s="181">
        <f t="shared" si="9"/>
        <v>0</v>
      </c>
    </row>
    <row r="17" spans="1:17" ht="12.75" customHeight="1" thickTop="1" thickBot="1" x14ac:dyDescent="0.3">
      <c r="A17" s="247"/>
      <c r="B17" s="61">
        <v>14</v>
      </c>
      <c r="C17" s="36"/>
      <c r="D17" s="36"/>
      <c r="E17" s="69"/>
      <c r="F17" s="69"/>
      <c r="G17" s="69"/>
      <c r="H17" s="69"/>
      <c r="I17" s="70"/>
      <c r="J17" s="70"/>
      <c r="K17" s="70"/>
      <c r="L17" s="70"/>
      <c r="M17" s="70"/>
      <c r="N17" s="70"/>
      <c r="O17" s="70"/>
      <c r="P17" s="70"/>
      <c r="Q17" s="70"/>
    </row>
    <row r="18" spans="1:17" ht="33.75" customHeight="1" thickTop="1" thickBot="1" x14ac:dyDescent="0.3">
      <c r="A18" s="247"/>
      <c r="B18" s="61">
        <v>15</v>
      </c>
      <c r="C18" s="182" t="str">
        <f>'PC Receitas'!C4</f>
        <v>4.1</v>
      </c>
      <c r="D18" s="183" t="str">
        <f>VLOOKUP(C18,'PC Receitas'!C4:D103,2,FALSE)</f>
        <v>RECEITAS COM PRODUTO</v>
      </c>
      <c r="E18" s="184">
        <f t="shared" ref="E18:Q18" si="10">SUM(E19:E117)</f>
        <v>0</v>
      </c>
      <c r="F18" s="184">
        <f t="shared" si="10"/>
        <v>0</v>
      </c>
      <c r="G18" s="184">
        <f t="shared" si="10"/>
        <v>0</v>
      </c>
      <c r="H18" s="184">
        <f t="shared" si="10"/>
        <v>0</v>
      </c>
      <c r="I18" s="184">
        <f t="shared" si="10"/>
        <v>0</v>
      </c>
      <c r="J18" s="184">
        <f t="shared" si="10"/>
        <v>0</v>
      </c>
      <c r="K18" s="184">
        <f t="shared" si="10"/>
        <v>0</v>
      </c>
      <c r="L18" s="184">
        <f t="shared" si="10"/>
        <v>0</v>
      </c>
      <c r="M18" s="184">
        <f t="shared" si="10"/>
        <v>0</v>
      </c>
      <c r="N18" s="184">
        <f t="shared" si="10"/>
        <v>0</v>
      </c>
      <c r="O18" s="184">
        <f t="shared" si="10"/>
        <v>0</v>
      </c>
      <c r="P18" s="184">
        <f t="shared" si="10"/>
        <v>0</v>
      </c>
      <c r="Q18" s="184">
        <f t="shared" si="10"/>
        <v>0</v>
      </c>
    </row>
    <row r="19" spans="1:17" ht="28.5" customHeight="1" thickTop="1" thickBot="1" x14ac:dyDescent="0.3">
      <c r="A19" s="247"/>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7"/>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7"/>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7"/>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7"/>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7"/>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7"/>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7"/>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7"/>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7"/>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7"/>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7"/>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7"/>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7"/>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7"/>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7"/>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7"/>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7"/>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7"/>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7"/>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7"/>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7"/>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7"/>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7"/>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7"/>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7"/>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7"/>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7"/>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7"/>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7"/>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7"/>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7"/>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7"/>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7"/>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7"/>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7"/>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7"/>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7"/>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7"/>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7"/>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7"/>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7"/>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7"/>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7"/>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7"/>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7"/>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7"/>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7"/>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7"/>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7"/>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7"/>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7"/>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7"/>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7"/>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7"/>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7"/>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7"/>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7"/>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7"/>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7"/>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7"/>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7"/>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7"/>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7"/>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7"/>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7"/>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7"/>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7"/>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7"/>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7"/>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7"/>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7"/>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7"/>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7"/>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7"/>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7"/>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7"/>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7"/>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7"/>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7"/>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7"/>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7"/>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7"/>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7"/>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7"/>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7"/>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7"/>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7"/>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7"/>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7"/>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7"/>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7"/>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7"/>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7"/>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7"/>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7"/>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7"/>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7"/>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7"/>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7"/>
      <c r="B118" s="61">
        <v>115</v>
      </c>
      <c r="C118" s="34">
        <f>'PC Receitas'!C104</f>
        <v>0</v>
      </c>
      <c r="D118" s="35" t="str">
        <f>IFERROR(VLOOKUP(C118,'PC Receitas'!$C$4:$D$103,2,FALSE),"")</f>
        <v/>
      </c>
      <c r="E118" s="184">
        <f t="shared" ref="E118:Q118" si="13">SUM(E119:E217)</f>
        <v>0</v>
      </c>
      <c r="F118" s="184">
        <f t="shared" si="13"/>
        <v>0</v>
      </c>
      <c r="G118" s="184">
        <f t="shared" si="13"/>
        <v>0</v>
      </c>
      <c r="H118" s="184">
        <f t="shared" si="13"/>
        <v>0</v>
      </c>
      <c r="I118" s="184">
        <f t="shared" si="13"/>
        <v>0</v>
      </c>
      <c r="J118" s="184">
        <f t="shared" si="13"/>
        <v>0</v>
      </c>
      <c r="K118" s="184">
        <f t="shared" si="13"/>
        <v>0</v>
      </c>
      <c r="L118" s="184">
        <f t="shared" si="13"/>
        <v>0</v>
      </c>
      <c r="M118" s="184">
        <f t="shared" si="13"/>
        <v>0</v>
      </c>
      <c r="N118" s="184">
        <f t="shared" si="13"/>
        <v>0</v>
      </c>
      <c r="O118" s="184">
        <f t="shared" si="13"/>
        <v>0</v>
      </c>
      <c r="P118" s="184">
        <f t="shared" si="13"/>
        <v>0</v>
      </c>
      <c r="Q118" s="184">
        <f t="shared" si="13"/>
        <v>0</v>
      </c>
    </row>
    <row r="119" spans="1:17" ht="28.5" customHeight="1" thickTop="1" thickBot="1" x14ac:dyDescent="0.3">
      <c r="A119" s="247"/>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7"/>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7"/>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7"/>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7"/>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7"/>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7"/>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7"/>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7"/>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7"/>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7"/>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7"/>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7"/>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7"/>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7"/>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7"/>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7"/>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7"/>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7"/>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7"/>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7"/>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7"/>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7"/>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7"/>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7"/>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7"/>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7"/>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7"/>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7"/>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7"/>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7"/>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7"/>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7"/>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7"/>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7"/>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7"/>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7"/>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7"/>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7"/>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7"/>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7"/>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7"/>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7"/>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7"/>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7"/>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7"/>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7"/>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7"/>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7"/>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7"/>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7"/>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7"/>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7"/>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7"/>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7"/>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7"/>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7"/>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7"/>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7"/>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7"/>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7"/>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7"/>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7"/>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7"/>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7"/>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7"/>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7"/>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7"/>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7"/>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7"/>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7"/>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7"/>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7"/>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7"/>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7"/>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7"/>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7"/>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7"/>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7"/>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7"/>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7"/>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7"/>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7"/>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7"/>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7"/>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7"/>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7"/>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7"/>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7"/>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7"/>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7"/>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7"/>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7"/>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7"/>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7"/>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7"/>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7"/>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7"/>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7"/>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7"/>
      <c r="B218" s="61">
        <v>215</v>
      </c>
      <c r="E218" s="71"/>
      <c r="F218" s="71"/>
      <c r="G218" s="71"/>
      <c r="H218" s="71"/>
      <c r="I218" s="71"/>
      <c r="J218" s="71"/>
      <c r="K218" s="71"/>
      <c r="L218" s="71"/>
      <c r="M218" s="71"/>
      <c r="N218" s="71"/>
      <c r="O218" s="71"/>
      <c r="P218" s="71"/>
      <c r="Q218" s="71"/>
    </row>
    <row r="219" spans="1:17" ht="33.75" customHeight="1" thickTop="1" thickBot="1" x14ac:dyDescent="0.3">
      <c r="A219" s="247"/>
      <c r="B219" s="61">
        <v>216</v>
      </c>
      <c r="C219" s="307" t="s">
        <v>72</v>
      </c>
      <c r="D219" s="307"/>
      <c r="E219" s="181">
        <f>E221+E321</f>
        <v>0</v>
      </c>
      <c r="F219" s="181">
        <f t="shared" ref="F219:Q219" si="16">F221+F321</f>
        <v>0</v>
      </c>
      <c r="G219" s="181">
        <f t="shared" si="16"/>
        <v>0</v>
      </c>
      <c r="H219" s="181">
        <f t="shared" si="16"/>
        <v>0</v>
      </c>
      <c r="I219" s="181">
        <f t="shared" si="16"/>
        <v>0</v>
      </c>
      <c r="J219" s="181">
        <f t="shared" si="16"/>
        <v>0</v>
      </c>
      <c r="K219" s="181">
        <f t="shared" si="16"/>
        <v>0</v>
      </c>
      <c r="L219" s="181">
        <f t="shared" si="16"/>
        <v>0</v>
      </c>
      <c r="M219" s="181">
        <f t="shared" si="16"/>
        <v>0</v>
      </c>
      <c r="N219" s="181">
        <f t="shared" si="16"/>
        <v>0</v>
      </c>
      <c r="O219" s="181">
        <f t="shared" si="16"/>
        <v>0</v>
      </c>
      <c r="P219" s="181">
        <f t="shared" si="16"/>
        <v>0</v>
      </c>
      <c r="Q219" s="181">
        <f t="shared" si="16"/>
        <v>0</v>
      </c>
    </row>
    <row r="220" spans="1:17" ht="12.75" customHeight="1" thickTop="1" thickBot="1" x14ac:dyDescent="0.3">
      <c r="A220" s="247"/>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7"/>
      <c r="B221" s="61">
        <v>218</v>
      </c>
      <c r="C221" s="182" t="str">
        <f>'PC Despesas'!C$4</f>
        <v>5.1</v>
      </c>
      <c r="D221" s="183" t="str">
        <f>VLOOKUP(C221,'PC Despesas'!$C$4:$D$103,2,FALSE)</f>
        <v>DESPESAS COM PRODUTOS</v>
      </c>
      <c r="E221" s="184">
        <f t="shared" ref="E221:Q221" si="17">SUM(E222:E320)</f>
        <v>0</v>
      </c>
      <c r="F221" s="184">
        <f t="shared" si="17"/>
        <v>0</v>
      </c>
      <c r="G221" s="184">
        <f t="shared" si="17"/>
        <v>0</v>
      </c>
      <c r="H221" s="184">
        <f t="shared" si="17"/>
        <v>0</v>
      </c>
      <c r="I221" s="184">
        <f t="shared" si="17"/>
        <v>0</v>
      </c>
      <c r="J221" s="184">
        <f t="shared" si="17"/>
        <v>0</v>
      </c>
      <c r="K221" s="184">
        <f t="shared" si="17"/>
        <v>0</v>
      </c>
      <c r="L221" s="184">
        <f t="shared" si="17"/>
        <v>0</v>
      </c>
      <c r="M221" s="184">
        <f t="shared" si="17"/>
        <v>0</v>
      </c>
      <c r="N221" s="184">
        <f t="shared" si="17"/>
        <v>0</v>
      </c>
      <c r="O221" s="184">
        <f t="shared" si="17"/>
        <v>0</v>
      </c>
      <c r="P221" s="184">
        <f t="shared" si="17"/>
        <v>0</v>
      </c>
      <c r="Q221" s="184">
        <f t="shared" si="17"/>
        <v>0</v>
      </c>
    </row>
    <row r="222" spans="1:17" ht="28.5" customHeight="1" thickTop="1" thickBot="1" x14ac:dyDescent="0.3">
      <c r="A222" s="247"/>
      <c r="B222" s="61">
        <v>219</v>
      </c>
      <c r="C222" s="34" t="str">
        <f>'PC Despesas'!C5</f>
        <v>5.1.1</v>
      </c>
      <c r="D222" s="35" t="str">
        <f>IFERROR(VLOOKUP(C222,'PC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7"/>
      <c r="B223" s="61">
        <v>220</v>
      </c>
      <c r="C223" s="34" t="str">
        <f>'PC Despesas'!C6</f>
        <v>5.1.2</v>
      </c>
      <c r="D223" s="35" t="str">
        <f>IFERROR(VLOOKUP(C223,'PC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7"/>
      <c r="B224" s="61">
        <v>221</v>
      </c>
      <c r="C224" s="34" t="str">
        <f>'PC Despesas'!C7</f>
        <v>5.1.3</v>
      </c>
      <c r="D224" s="35" t="str">
        <f>IFERROR(VLOOKUP(C224,'PC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7"/>
      <c r="B225" s="61">
        <v>222</v>
      </c>
      <c r="C225" s="34" t="str">
        <f>'PC Despesas'!C8</f>
        <v>5.1.4</v>
      </c>
      <c r="D225" s="35" t="str">
        <f>IFERROR(VLOOKUP(C225,'PC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7"/>
      <c r="B226" s="61">
        <v>223</v>
      </c>
      <c r="C226" s="34" t="str">
        <f>'PC Despesas'!C9</f>
        <v>5.1.5</v>
      </c>
      <c r="D226" s="35" t="str">
        <f>IFERROR(VLOOKUP(C226,'PC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7"/>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7"/>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7"/>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7"/>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7"/>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7"/>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7"/>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7"/>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7"/>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7"/>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7"/>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7"/>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7"/>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7"/>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7"/>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7"/>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7"/>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7"/>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7"/>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7"/>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7"/>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7"/>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7"/>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7"/>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7"/>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7"/>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7"/>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7"/>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7"/>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7"/>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7"/>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7"/>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7"/>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7"/>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7"/>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7"/>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7"/>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7"/>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7"/>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7"/>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7"/>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7"/>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7"/>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7"/>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7"/>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7"/>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7"/>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7"/>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7"/>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7"/>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7"/>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7"/>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7"/>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7"/>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7"/>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7"/>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7"/>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7"/>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7"/>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7"/>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7"/>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7"/>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7"/>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7"/>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7"/>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7"/>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7"/>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7"/>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7"/>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7"/>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7"/>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7"/>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7"/>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7"/>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7"/>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7"/>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7"/>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7"/>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7"/>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7"/>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7"/>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7"/>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7"/>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7"/>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7"/>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7"/>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7"/>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7"/>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7"/>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7"/>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7"/>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7"/>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7"/>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7"/>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7"/>
      <c r="B321" s="61">
        <v>318</v>
      </c>
      <c r="C321" s="182" t="str">
        <f>'PC Despesas'!F$4</f>
        <v>5.2</v>
      </c>
      <c r="D321" s="183" t="str">
        <f>VLOOKUP(C321,'PC Despesas'!$F$4:$G$103,2,FALSE)</f>
        <v>DESPESAS COM SERVIÇOS</v>
      </c>
      <c r="E321" s="184">
        <f t="shared" ref="E321:Q321" si="20">SUM(E322:E420)</f>
        <v>0</v>
      </c>
      <c r="F321" s="184">
        <f t="shared" si="20"/>
        <v>0</v>
      </c>
      <c r="G321" s="184">
        <f t="shared" si="20"/>
        <v>0</v>
      </c>
      <c r="H321" s="184">
        <f t="shared" si="20"/>
        <v>0</v>
      </c>
      <c r="I321" s="184">
        <f t="shared" si="20"/>
        <v>0</v>
      </c>
      <c r="J321" s="184">
        <f t="shared" si="20"/>
        <v>0</v>
      </c>
      <c r="K321" s="184">
        <f t="shared" si="20"/>
        <v>0</v>
      </c>
      <c r="L321" s="184">
        <f t="shared" si="20"/>
        <v>0</v>
      </c>
      <c r="M321" s="184">
        <f t="shared" si="20"/>
        <v>0</v>
      </c>
      <c r="N321" s="184">
        <f t="shared" si="20"/>
        <v>0</v>
      </c>
      <c r="O321" s="184">
        <f t="shared" si="20"/>
        <v>0</v>
      </c>
      <c r="P321" s="184">
        <f t="shared" si="20"/>
        <v>0</v>
      </c>
      <c r="Q321" s="184">
        <f t="shared" si="20"/>
        <v>0</v>
      </c>
    </row>
    <row r="322" spans="1:17" ht="28.5" customHeight="1" thickTop="1" thickBot="1" x14ac:dyDescent="0.3">
      <c r="A322" s="247"/>
      <c r="B322" s="61">
        <v>319</v>
      </c>
      <c r="C322" s="34" t="str">
        <f>'PC Despesas'!F5</f>
        <v>5.2.1</v>
      </c>
      <c r="D322" s="35" t="str">
        <f>IFERROR(VLOOKUP(C322,'PC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7"/>
      <c r="B323" s="61">
        <v>320</v>
      </c>
      <c r="C323" s="34" t="str">
        <f>'PC Despesas'!F6</f>
        <v>5.2.2</v>
      </c>
      <c r="D323" s="35" t="str">
        <f>IFERROR(VLOOKUP(C323,'PC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7"/>
      <c r="B324" s="61">
        <v>321</v>
      </c>
      <c r="C324" s="34" t="str">
        <f>'PC Despesas'!F7</f>
        <v>5.2.3</v>
      </c>
      <c r="D324" s="35" t="str">
        <f>IFERROR(VLOOKUP(C324,'PC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7"/>
      <c r="B325" s="61">
        <v>322</v>
      </c>
      <c r="C325" s="34" t="str">
        <f>'PC Despesas'!F8</f>
        <v>5.2.4</v>
      </c>
      <c r="D325" s="35" t="str">
        <f>IFERROR(VLOOKUP(C325,'PC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7"/>
      <c r="B326" s="61">
        <v>323</v>
      </c>
      <c r="C326" s="34" t="str">
        <f>'PC Despesas'!F9</f>
        <v>5.2.5</v>
      </c>
      <c r="D326" s="35" t="str">
        <f>IFERROR(VLOOKUP(C326,'PC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7"/>
      <c r="B327" s="61">
        <v>324</v>
      </c>
      <c r="C327" s="34" t="str">
        <f>'PC Despesas'!F10</f>
        <v>5.2.6</v>
      </c>
      <c r="D327" s="35" t="str">
        <f>IFERROR(VLOOKUP(C327,'PC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7"/>
      <c r="B328" s="61">
        <v>325</v>
      </c>
      <c r="C328" s="34" t="str">
        <f>'PC Despesas'!F11</f>
        <v>5.2.7</v>
      </c>
      <c r="D328" s="35" t="str">
        <f>IFERROR(VLOOKUP(C328,'PC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7"/>
      <c r="B329" s="61">
        <v>326</v>
      </c>
      <c r="C329" s="34" t="str">
        <f>'PC Despesas'!F12</f>
        <v>5.2.8</v>
      </c>
      <c r="D329" s="35" t="str">
        <f>IFERROR(VLOOKUP(C329,'PC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7"/>
      <c r="B330" s="61">
        <v>327</v>
      </c>
      <c r="C330" s="34" t="str">
        <f>'PC Despesas'!F13</f>
        <v>5.2.9</v>
      </c>
      <c r="D330" s="35" t="str">
        <f>IFERROR(VLOOKUP(C330,'PC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7"/>
      <c r="B331" s="61">
        <v>328</v>
      </c>
      <c r="C331" s="34" t="str">
        <f>'PC Despesas'!F14</f>
        <v>5.2.10</v>
      </c>
      <c r="D331" s="35" t="str">
        <f>IFERROR(VLOOKUP(C331,'PC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7"/>
      <c r="B332" s="61">
        <v>329</v>
      </c>
      <c r="C332" s="34" t="str">
        <f>'PC Despesas'!F15</f>
        <v>5.2.11</v>
      </c>
      <c r="D332" s="35" t="str">
        <f>IFERROR(VLOOKUP(C332,'PC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7"/>
      <c r="B333" s="61">
        <v>330</v>
      </c>
      <c r="C333" s="34" t="str">
        <f>'PC Despesas'!F16</f>
        <v>5.2.12</v>
      </c>
      <c r="D333" s="35" t="str">
        <f>IFERROR(VLOOKUP(C333,'PC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7"/>
      <c r="B334" s="61">
        <v>331</v>
      </c>
      <c r="C334" s="34" t="str">
        <f>'PC Despesas'!F17</f>
        <v>5.2.13</v>
      </c>
      <c r="D334" s="35" t="str">
        <f>IFERROR(VLOOKUP(C334,'PC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7"/>
      <c r="B335" s="61">
        <v>332</v>
      </c>
      <c r="C335" s="34" t="str">
        <f>'PC Despesas'!F18</f>
        <v>5.2.14</v>
      </c>
      <c r="D335" s="35" t="str">
        <f>IFERROR(VLOOKUP(C335,'PC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7"/>
      <c r="B336" s="61">
        <v>333</v>
      </c>
      <c r="C336" s="34" t="str">
        <f>'PC Despesas'!F19</f>
        <v>5.2.15</v>
      </c>
      <c r="D336" s="35" t="str">
        <f>IFERROR(VLOOKUP(C336,'PC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7"/>
      <c r="B337" s="61">
        <v>334</v>
      </c>
      <c r="C337" s="34" t="str">
        <f>'PC Despesas'!F20</f>
        <v>5.2.16</v>
      </c>
      <c r="D337" s="35" t="str">
        <f>IFERROR(VLOOKUP(C337,'PC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7"/>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7"/>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7"/>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7"/>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7"/>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7"/>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7"/>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7"/>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7"/>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7"/>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7"/>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7"/>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7"/>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7"/>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7"/>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7"/>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7"/>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7"/>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7"/>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7"/>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7"/>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7"/>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7"/>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7"/>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7"/>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7"/>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7"/>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7"/>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7"/>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7"/>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7"/>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7"/>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7"/>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7"/>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7"/>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7"/>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7"/>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7"/>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7"/>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7"/>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7"/>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7"/>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7"/>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7"/>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7"/>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7"/>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7"/>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7"/>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7"/>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7"/>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7"/>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7"/>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7"/>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7"/>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7"/>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7"/>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7"/>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7"/>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7"/>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7"/>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7"/>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7"/>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7"/>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7"/>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7"/>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7"/>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7"/>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7"/>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7"/>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7"/>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7"/>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7"/>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7"/>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7"/>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7"/>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7"/>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7"/>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7"/>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7"/>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7"/>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7"/>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7"/>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7"/>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7"/>
      <c r="B421" s="61">
        <v>418</v>
      </c>
      <c r="E421" s="71"/>
      <c r="F421" s="71"/>
      <c r="G421" s="71"/>
      <c r="H421" s="71"/>
      <c r="I421" s="71"/>
      <c r="J421" s="71"/>
      <c r="K421" s="71"/>
      <c r="L421" s="71"/>
      <c r="M421" s="71"/>
      <c r="N421" s="71"/>
      <c r="O421" s="71"/>
      <c r="P421" s="71"/>
      <c r="Q421" s="71"/>
    </row>
    <row r="422" spans="1:17" ht="33.75" customHeight="1" thickTop="1" thickBot="1" x14ac:dyDescent="0.3">
      <c r="A422" s="247"/>
      <c r="B422" s="61">
        <v>419</v>
      </c>
      <c r="C422" s="303" t="s">
        <v>92</v>
      </c>
      <c r="D422" s="304"/>
      <c r="E422" s="181">
        <f t="shared" ref="E422:P422" si="23">E16-E219</f>
        <v>0</v>
      </c>
      <c r="F422" s="181">
        <f t="shared" si="23"/>
        <v>0</v>
      </c>
      <c r="G422" s="181">
        <f t="shared" si="23"/>
        <v>0</v>
      </c>
      <c r="H422" s="181">
        <f t="shared" si="23"/>
        <v>0</v>
      </c>
      <c r="I422" s="181">
        <f t="shared" si="23"/>
        <v>0</v>
      </c>
      <c r="J422" s="181">
        <f t="shared" si="23"/>
        <v>0</v>
      </c>
      <c r="K422" s="181">
        <f t="shared" si="23"/>
        <v>0</v>
      </c>
      <c r="L422" s="181">
        <f t="shared" si="23"/>
        <v>0</v>
      </c>
      <c r="M422" s="181">
        <f t="shared" si="23"/>
        <v>0</v>
      </c>
      <c r="N422" s="181">
        <f t="shared" si="23"/>
        <v>0</v>
      </c>
      <c r="O422" s="181">
        <f t="shared" si="23"/>
        <v>0</v>
      </c>
      <c r="P422" s="181">
        <f t="shared" si="23"/>
        <v>0</v>
      </c>
      <c r="Q422" s="181">
        <f>SUM(E422:P422)</f>
        <v>0</v>
      </c>
    </row>
    <row r="423" spans="1:17" ht="12.75" customHeight="1" thickTop="1" thickBot="1" x14ac:dyDescent="0.3">
      <c r="A423" s="247"/>
      <c r="B423" s="61">
        <v>420</v>
      </c>
      <c r="E423" s="71"/>
      <c r="F423" s="71"/>
      <c r="G423" s="71"/>
      <c r="H423" s="71"/>
      <c r="I423" s="71"/>
      <c r="J423" s="71"/>
      <c r="K423" s="71"/>
      <c r="L423" s="71"/>
      <c r="M423" s="71"/>
      <c r="N423" s="71"/>
      <c r="O423" s="71"/>
      <c r="P423" s="71"/>
      <c r="Q423" s="71"/>
    </row>
    <row r="424" spans="1:17" ht="33.75" customHeight="1" thickTop="1" thickBot="1" x14ac:dyDescent="0.3">
      <c r="A424" s="247"/>
      <c r="B424" s="61">
        <v>421</v>
      </c>
      <c r="C424" s="305" t="s">
        <v>74</v>
      </c>
      <c r="D424" s="306"/>
      <c r="E424" s="181">
        <f>E426+E626+E526</f>
        <v>0</v>
      </c>
      <c r="F424" s="181">
        <f t="shared" ref="F424:P424" si="24">F426+F626+F526</f>
        <v>0</v>
      </c>
      <c r="G424" s="181">
        <f t="shared" si="24"/>
        <v>0</v>
      </c>
      <c r="H424" s="181">
        <f t="shared" si="24"/>
        <v>0</v>
      </c>
      <c r="I424" s="181">
        <f t="shared" si="24"/>
        <v>0</v>
      </c>
      <c r="J424" s="181">
        <f t="shared" si="24"/>
        <v>0</v>
      </c>
      <c r="K424" s="181">
        <f t="shared" si="24"/>
        <v>0</v>
      </c>
      <c r="L424" s="181">
        <f t="shared" si="24"/>
        <v>0</v>
      </c>
      <c r="M424" s="181">
        <f t="shared" si="24"/>
        <v>0</v>
      </c>
      <c r="N424" s="181">
        <f t="shared" si="24"/>
        <v>0</v>
      </c>
      <c r="O424" s="181">
        <f t="shared" si="24"/>
        <v>0</v>
      </c>
      <c r="P424" s="181">
        <f t="shared" si="24"/>
        <v>0</v>
      </c>
      <c r="Q424" s="181">
        <f>SUM(E424:P424)</f>
        <v>0</v>
      </c>
    </row>
    <row r="425" spans="1:17" ht="12.75" customHeight="1" thickTop="1" thickBot="1" x14ac:dyDescent="0.3">
      <c r="A425" s="247"/>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7"/>
      <c r="B426" s="61">
        <v>423</v>
      </c>
      <c r="C426" s="182" t="s">
        <v>116</v>
      </c>
      <c r="D426" s="183" t="str">
        <f>VLOOKUP(C426,'PC Despesas'!$L$4:$M$103,2,FALSE)</f>
        <v>DESPESAS COM RH</v>
      </c>
      <c r="E426" s="184">
        <f t="shared" ref="E426:Q426" si="25">SUM(E427:E525)</f>
        <v>0</v>
      </c>
      <c r="F426" s="184">
        <f t="shared" si="25"/>
        <v>0</v>
      </c>
      <c r="G426" s="184">
        <f t="shared" si="25"/>
        <v>0</v>
      </c>
      <c r="H426" s="184">
        <f t="shared" si="25"/>
        <v>0</v>
      </c>
      <c r="I426" s="184">
        <f t="shared" si="25"/>
        <v>0</v>
      </c>
      <c r="J426" s="184">
        <f t="shared" si="25"/>
        <v>0</v>
      </c>
      <c r="K426" s="184">
        <f t="shared" si="25"/>
        <v>0</v>
      </c>
      <c r="L426" s="184">
        <f t="shared" si="25"/>
        <v>0</v>
      </c>
      <c r="M426" s="184">
        <f t="shared" si="25"/>
        <v>0</v>
      </c>
      <c r="N426" s="184">
        <f t="shared" si="25"/>
        <v>0</v>
      </c>
      <c r="O426" s="184">
        <f t="shared" si="25"/>
        <v>0</v>
      </c>
      <c r="P426" s="184">
        <f t="shared" si="25"/>
        <v>0</v>
      </c>
      <c r="Q426" s="184">
        <f t="shared" si="25"/>
        <v>0</v>
      </c>
    </row>
    <row r="427" spans="1:17" ht="28.5" customHeight="1" thickTop="1" thickBot="1" x14ac:dyDescent="0.3">
      <c r="A427" s="247"/>
      <c r="B427" s="61">
        <v>424</v>
      </c>
      <c r="C427" s="34" t="str">
        <f>'PC Despesas'!L5</f>
        <v>5.4.1</v>
      </c>
      <c r="D427" s="35" t="str">
        <f>IFERROR(VLOOKUP(C427,'PC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7"/>
      <c r="B428" s="61">
        <v>425</v>
      </c>
      <c r="C428" s="34" t="str">
        <f>'PC Despesas'!L6</f>
        <v>5.4.2</v>
      </c>
      <c r="D428" s="35" t="str">
        <f>IFERROR(VLOOKUP(C428,'PC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7"/>
      <c r="B429" s="61">
        <v>426</v>
      </c>
      <c r="C429" s="34" t="str">
        <f>'PC Despesas'!L7</f>
        <v>5.4.3</v>
      </c>
      <c r="D429" s="35" t="str">
        <f>IFERROR(VLOOKUP(C429,'PC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7"/>
      <c r="B430" s="61">
        <v>427</v>
      </c>
      <c r="C430" s="34" t="str">
        <f>'PC Despesas'!L8</f>
        <v>5.4.4</v>
      </c>
      <c r="D430" s="35" t="str">
        <f>IFERROR(VLOOKUP(C430,'PC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7"/>
      <c r="B431" s="61">
        <v>428</v>
      </c>
      <c r="C431" s="34" t="str">
        <f>'PC Despesas'!L9</f>
        <v>5.4.5</v>
      </c>
      <c r="D431" s="35" t="str">
        <f>IFERROR(VLOOKUP(C431,'PC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7"/>
      <c r="B432" s="61">
        <v>429</v>
      </c>
      <c r="C432" s="34" t="str">
        <f>'PC Despesas'!L10</f>
        <v>5.4.6</v>
      </c>
      <c r="D432" s="35" t="str">
        <f>IFERROR(VLOOKUP(C432,'PC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7"/>
      <c r="B433" s="61">
        <v>430</v>
      </c>
      <c r="C433" s="34" t="str">
        <f>'PC Despesas'!L11</f>
        <v>5.4.7</v>
      </c>
      <c r="D433" s="35" t="str">
        <f>IFERROR(VLOOKUP(C433,'PC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7"/>
      <c r="B434" s="61">
        <v>431</v>
      </c>
      <c r="C434" s="34" t="str">
        <f>'PC Despesas'!L12</f>
        <v>5.4.8</v>
      </c>
      <c r="D434" s="35" t="str">
        <f>IFERROR(VLOOKUP(C434,'PC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7"/>
      <c r="B435" s="61">
        <v>432</v>
      </c>
      <c r="C435" s="34" t="str">
        <f>'PC Despesas'!L13</f>
        <v>5.4.9</v>
      </c>
      <c r="D435" s="35" t="str">
        <f>IFERROR(VLOOKUP(C435,'PC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7"/>
      <c r="B436" s="61">
        <v>433</v>
      </c>
      <c r="C436" s="34" t="str">
        <f>'PC Despesas'!L14</f>
        <v>5.4.10</v>
      </c>
      <c r="D436" s="35" t="str">
        <f>IFERROR(VLOOKUP(C436,'PC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7"/>
      <c r="B437" s="61">
        <v>434</v>
      </c>
      <c r="C437" s="34" t="str">
        <f>'PC Despesas'!L15</f>
        <v>5.4.11</v>
      </c>
      <c r="D437" s="35" t="str">
        <f>IFERROR(VLOOKUP(C437,'PC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7"/>
      <c r="B438" s="61">
        <v>435</v>
      </c>
      <c r="C438" s="34" t="str">
        <f>'PC Despesas'!L16</f>
        <v>5.4.12</v>
      </c>
      <c r="D438" s="35" t="str">
        <f>IFERROR(VLOOKUP(C438,'PC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7"/>
      <c r="B439" s="61">
        <v>436</v>
      </c>
      <c r="C439" s="34" t="str">
        <f>'PC Despesas'!L17</f>
        <v>5.4.13</v>
      </c>
      <c r="D439" s="35" t="str">
        <f>IFERROR(VLOOKUP(C439,'PC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7"/>
      <c r="B440" s="61">
        <v>437</v>
      </c>
      <c r="C440" s="34" t="str">
        <f>'PC Despesas'!L18</f>
        <v>5.4.14</v>
      </c>
      <c r="D440" s="35" t="str">
        <f>IFERROR(VLOOKUP(C440,'PC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7"/>
      <c r="B441" s="61">
        <v>438</v>
      </c>
      <c r="C441" s="34" t="str">
        <f>'PC Despesas'!L19</f>
        <v>5.4.15</v>
      </c>
      <c r="D441" s="35" t="str">
        <f>IFERROR(VLOOKUP(C441,'PC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7"/>
      <c r="B442" s="61">
        <v>439</v>
      </c>
      <c r="C442" s="34" t="str">
        <f>'PC Despesas'!L20</f>
        <v>5.4.16</v>
      </c>
      <c r="D442" s="35" t="str">
        <f>IFERROR(VLOOKUP(C442,'PC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7"/>
      <c r="B443" s="61">
        <v>440</v>
      </c>
      <c r="C443" s="34" t="str">
        <f>'PC Despesas'!L21</f>
        <v>5.4.17</v>
      </c>
      <c r="D443" s="35" t="str">
        <f>IFERROR(VLOOKUP(C443,'PC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7"/>
      <c r="B444" s="61">
        <v>441</v>
      </c>
      <c r="C444" s="34" t="str">
        <f>'PC Despesas'!L22</f>
        <v>5.4.18</v>
      </c>
      <c r="D444" s="35" t="str">
        <f>IFERROR(VLOOKUP(C444,'PC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7"/>
      <c r="B445" s="61">
        <v>442</v>
      </c>
      <c r="C445" s="34" t="str">
        <f>'PC Despesas'!L23</f>
        <v>5.4.19</v>
      </c>
      <c r="D445" s="35" t="str">
        <f>IFERROR(VLOOKUP(C445,'PC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7"/>
      <c r="B446" s="61">
        <v>443</v>
      </c>
      <c r="C446" s="34" t="str">
        <f>'PC Despesas'!L24</f>
        <v>5.4.20</v>
      </c>
      <c r="D446" s="35" t="str">
        <f>IFERROR(VLOOKUP(C446,'PC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7"/>
      <c r="B447" s="61">
        <v>444</v>
      </c>
      <c r="C447" s="34" t="str">
        <f>'PC Despesas'!L25</f>
        <v>5.4.21</v>
      </c>
      <c r="D447" s="35" t="str">
        <f>IFERROR(VLOOKUP(C447,'PC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7"/>
      <c r="B448" s="61">
        <v>445</v>
      </c>
      <c r="C448" s="34" t="str">
        <f>'PC Despesas'!L26</f>
        <v>5.4.22</v>
      </c>
      <c r="D448" s="35" t="str">
        <f>IFERROR(VLOOKUP(C448,'PC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7"/>
      <c r="B449" s="61">
        <v>446</v>
      </c>
      <c r="C449" s="34" t="str">
        <f>'PC Despesas'!L27</f>
        <v>5.4.23</v>
      </c>
      <c r="D449" s="35" t="str">
        <f>IFERROR(VLOOKUP(C449,'PC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7"/>
      <c r="B450" s="61">
        <v>447</v>
      </c>
      <c r="C450" s="34" t="str">
        <f>'PC Despesas'!L28</f>
        <v>5.4.24</v>
      </c>
      <c r="D450" s="35" t="str">
        <f>IFERROR(VLOOKUP(C450,'PC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7"/>
      <c r="B451" s="61">
        <v>448</v>
      </c>
      <c r="C451" s="34" t="str">
        <f>'PC Despesas'!L29</f>
        <v>5.4.25</v>
      </c>
      <c r="D451" s="35" t="str">
        <f>IFERROR(VLOOKUP(C451,'PC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7"/>
      <c r="B452" s="61">
        <v>449</v>
      </c>
      <c r="C452" s="34" t="str">
        <f>'PC Despesas'!L30</f>
        <v>5.4.26</v>
      </c>
      <c r="D452" s="35" t="str">
        <f>IFERROR(VLOOKUP(C452,'PC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7"/>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7"/>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7"/>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7"/>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7"/>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7"/>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7"/>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7"/>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7"/>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7"/>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7"/>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7"/>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7"/>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7"/>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7"/>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7"/>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7"/>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7"/>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7"/>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7"/>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7"/>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7"/>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7"/>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7"/>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7"/>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7"/>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7"/>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7"/>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7"/>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7"/>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7"/>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7"/>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7"/>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7"/>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7"/>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7"/>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7"/>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7"/>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7"/>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7"/>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7"/>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7"/>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7"/>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7"/>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7"/>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7"/>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7"/>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7"/>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7"/>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7"/>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7"/>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7"/>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7"/>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7"/>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7"/>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7"/>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7"/>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7"/>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7"/>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7"/>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7"/>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7"/>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7"/>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7"/>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7"/>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7"/>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7"/>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7"/>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7"/>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7"/>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7"/>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7"/>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7"/>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7"/>
      <c r="B526" s="61">
        <v>523</v>
      </c>
      <c r="C526" s="182" t="s">
        <v>117</v>
      </c>
      <c r="D526" s="183" t="str">
        <f>VLOOKUP(C526,'PC Despesas'!$O$4:$P$103,2,FALSE)</f>
        <v>DESPESAS OPERACIONAIS</v>
      </c>
      <c r="E526" s="184">
        <f t="shared" ref="E526:Q526" si="28">SUM(E527:E625)</f>
        <v>0</v>
      </c>
      <c r="F526" s="184">
        <f t="shared" si="28"/>
        <v>0</v>
      </c>
      <c r="G526" s="184">
        <f t="shared" si="28"/>
        <v>0</v>
      </c>
      <c r="H526" s="184">
        <f t="shared" si="28"/>
        <v>0</v>
      </c>
      <c r="I526" s="184">
        <f t="shared" si="28"/>
        <v>0</v>
      </c>
      <c r="J526" s="184">
        <f t="shared" si="28"/>
        <v>0</v>
      </c>
      <c r="K526" s="184">
        <f t="shared" si="28"/>
        <v>0</v>
      </c>
      <c r="L526" s="184">
        <f t="shared" si="28"/>
        <v>0</v>
      </c>
      <c r="M526" s="184">
        <f t="shared" si="28"/>
        <v>0</v>
      </c>
      <c r="N526" s="184">
        <f t="shared" si="28"/>
        <v>0</v>
      </c>
      <c r="O526" s="184">
        <f t="shared" si="28"/>
        <v>0</v>
      </c>
      <c r="P526" s="184">
        <f t="shared" si="28"/>
        <v>0</v>
      </c>
      <c r="Q526" s="184">
        <f t="shared" si="28"/>
        <v>0</v>
      </c>
    </row>
    <row r="527" spans="1:17" ht="27.75" customHeight="1" thickTop="1" thickBot="1" x14ac:dyDescent="0.3">
      <c r="A527" s="247"/>
      <c r="B527" s="61">
        <v>524</v>
      </c>
      <c r="C527" s="34" t="str">
        <f>'PC Despesas'!O5</f>
        <v>5.5.1</v>
      </c>
      <c r="D527" s="35" t="str">
        <f>IFERROR(VLOOKUP(C527,'PC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7"/>
      <c r="B528" s="61">
        <v>525</v>
      </c>
      <c r="C528" s="34" t="str">
        <f>'PC Despesas'!O6</f>
        <v>5.5.2</v>
      </c>
      <c r="D528" s="35" t="str">
        <f>IFERROR(VLOOKUP(C528,'PC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7"/>
      <c r="B529" s="61">
        <v>526</v>
      </c>
      <c r="C529" s="34" t="str">
        <f>'PC Despesas'!O7</f>
        <v>5.5.3</v>
      </c>
      <c r="D529" s="35" t="str">
        <f>IFERROR(VLOOKUP(C529,'PC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7"/>
      <c r="B530" s="61">
        <v>527</v>
      </c>
      <c r="C530" s="34" t="str">
        <f>'PC Despesas'!O8</f>
        <v>5.5.4</v>
      </c>
      <c r="D530" s="35" t="str">
        <f>IFERROR(VLOOKUP(C530,'PC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7"/>
      <c r="B531" s="61">
        <v>528</v>
      </c>
      <c r="C531" s="34" t="str">
        <f>'PC Despesas'!O9</f>
        <v>5.5.5</v>
      </c>
      <c r="D531" s="35" t="str">
        <f>IFERROR(VLOOKUP(C531,'PC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7"/>
      <c r="B532" s="61">
        <v>529</v>
      </c>
      <c r="C532" s="34" t="str">
        <f>'PC Despesas'!O10</f>
        <v>5.5.6</v>
      </c>
      <c r="D532" s="35" t="str">
        <f>IFERROR(VLOOKUP(C532,'PC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7"/>
      <c r="B533" s="61">
        <v>530</v>
      </c>
      <c r="C533" s="34" t="str">
        <f>'PC Despesas'!O11</f>
        <v>5.5.7</v>
      </c>
      <c r="D533" s="35" t="str">
        <f>IFERROR(VLOOKUP(C533,'PC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7"/>
      <c r="B534" s="61">
        <v>531</v>
      </c>
      <c r="C534" s="34" t="str">
        <f>'PC Despesas'!O12</f>
        <v>5.5.8</v>
      </c>
      <c r="D534" s="35" t="str">
        <f>IFERROR(VLOOKUP(C534,'PC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7"/>
      <c r="B535" s="61">
        <v>532</v>
      </c>
      <c r="C535" s="34" t="str">
        <f>'PC Despesas'!O13</f>
        <v>5.5.9</v>
      </c>
      <c r="D535" s="35" t="str">
        <f>IFERROR(VLOOKUP(C535,'PC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7"/>
      <c r="B536" s="61">
        <v>533</v>
      </c>
      <c r="C536" s="34" t="str">
        <f>'PC Despesas'!O14</f>
        <v>5.5.10</v>
      </c>
      <c r="D536" s="35" t="str">
        <f>IFERROR(VLOOKUP(C536,'PC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7"/>
      <c r="B537" s="61">
        <v>534</v>
      </c>
      <c r="C537" s="34" t="str">
        <f>'PC Despesas'!O15</f>
        <v>5.5.11</v>
      </c>
      <c r="D537" s="35" t="str">
        <f>IFERROR(VLOOKUP(C537,'PC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7"/>
      <c r="B538" s="61">
        <v>535</v>
      </c>
      <c r="C538" s="34" t="str">
        <f>'PC Despesas'!O16</f>
        <v>5.5.12</v>
      </c>
      <c r="D538" s="35" t="str">
        <f>IFERROR(VLOOKUP(C538,'PC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7"/>
      <c r="B539" s="61">
        <v>536</v>
      </c>
      <c r="C539" s="34" t="str">
        <f>'PC Despesas'!O17</f>
        <v>5.5.13</v>
      </c>
      <c r="D539" s="35" t="str">
        <f>IFERROR(VLOOKUP(C539,'PC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7"/>
      <c r="B540" s="61">
        <v>537</v>
      </c>
      <c r="C540" s="34" t="str">
        <f>'PC Despesas'!O18</f>
        <v>5.5.14</v>
      </c>
      <c r="D540" s="35" t="str">
        <f>IFERROR(VLOOKUP(C540,'PC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7"/>
      <c r="B541" s="61">
        <v>538</v>
      </c>
      <c r="C541" s="34" t="str">
        <f>'PC Despesas'!O19</f>
        <v>5.5.15</v>
      </c>
      <c r="D541" s="35" t="str">
        <f>IFERROR(VLOOKUP(C541,'PC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7"/>
      <c r="B542" s="61">
        <v>539</v>
      </c>
      <c r="C542" s="34" t="str">
        <f>'PC Despesas'!O20</f>
        <v>5.5.16</v>
      </c>
      <c r="D542" s="35" t="str">
        <f>IFERROR(VLOOKUP(C542,'PC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7"/>
      <c r="B543" s="61">
        <v>540</v>
      </c>
      <c r="C543" s="34" t="str">
        <f>'PC Despesas'!O21</f>
        <v>5.5.17</v>
      </c>
      <c r="D543" s="35" t="str">
        <f>IFERROR(VLOOKUP(C543,'PC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7"/>
      <c r="B544" s="61">
        <v>541</v>
      </c>
      <c r="C544" s="34" t="str">
        <f>'PC Despesas'!O22</f>
        <v>5.5.18</v>
      </c>
      <c r="D544" s="35" t="str">
        <f>IFERROR(VLOOKUP(C544,'PC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7"/>
      <c r="B545" s="61">
        <v>542</v>
      </c>
      <c r="C545" s="34" t="str">
        <f>'PC Despesas'!O23</f>
        <v>5.5.19</v>
      </c>
      <c r="D545" s="35" t="str">
        <f>IFERROR(VLOOKUP(C545,'PC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7"/>
      <c r="B546" s="61">
        <v>543</v>
      </c>
      <c r="C546" s="34" t="str">
        <f>'PC Despesas'!O24</f>
        <v>5.5.20</v>
      </c>
      <c r="D546" s="35" t="str">
        <f>IFERROR(VLOOKUP(C546,'PC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7"/>
      <c r="B547" s="61">
        <v>544</v>
      </c>
      <c r="C547" s="34" t="str">
        <f>'PC Despesas'!O25</f>
        <v>5.5.21</v>
      </c>
      <c r="D547" s="35" t="str">
        <f>IFERROR(VLOOKUP(C547,'PC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7"/>
      <c r="B548" s="61">
        <v>545</v>
      </c>
      <c r="C548" s="34" t="str">
        <f>'PC Despesas'!O26</f>
        <v>5.5.22</v>
      </c>
      <c r="D548" s="35" t="str">
        <f>IFERROR(VLOOKUP(C548,'PC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7"/>
      <c r="B549" s="61">
        <v>546</v>
      </c>
      <c r="C549" s="34" t="str">
        <f>'PC Despesas'!O27</f>
        <v>5.5.23</v>
      </c>
      <c r="D549" s="35" t="str">
        <f>IFERROR(VLOOKUP(C549,'PC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7"/>
      <c r="B550" s="61">
        <v>547</v>
      </c>
      <c r="C550" s="34" t="str">
        <f>'PC Despesas'!O28</f>
        <v>5.5.24</v>
      </c>
      <c r="D550" s="35" t="str">
        <f>IFERROR(VLOOKUP(C550,'PC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7"/>
      <c r="B551" s="61">
        <v>548</v>
      </c>
      <c r="C551" s="34" t="str">
        <f>'PC Despesas'!O29</f>
        <v>5.5.25</v>
      </c>
      <c r="D551" s="35" t="str">
        <f>IFERROR(VLOOKUP(C551,'PC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7"/>
      <c r="B552" s="61">
        <v>549</v>
      </c>
      <c r="C552" s="34" t="str">
        <f>'PC Despesas'!O30</f>
        <v>5.5.26</v>
      </c>
      <c r="D552" s="35" t="str">
        <f>IFERROR(VLOOKUP(C552,'PC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7"/>
      <c r="B553" s="61">
        <v>550</v>
      </c>
      <c r="C553" s="34" t="str">
        <f>'PC Despesas'!O31</f>
        <v>5.5.27</v>
      </c>
      <c r="D553" s="35" t="str">
        <f>IFERROR(VLOOKUP(C553,'PC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7"/>
      <c r="B554" s="61">
        <v>551</v>
      </c>
      <c r="C554" s="34" t="str">
        <f>'PC Despesas'!O32</f>
        <v>5.5.28</v>
      </c>
      <c r="D554" s="35" t="str">
        <f>IFERROR(VLOOKUP(C554,'PC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7"/>
      <c r="B555" s="61">
        <v>552</v>
      </c>
      <c r="C555" s="34" t="str">
        <f>'PC Despesas'!O33</f>
        <v>5.5.29</v>
      </c>
      <c r="D555" s="35" t="str">
        <f>IFERROR(VLOOKUP(C555,'PC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7"/>
      <c r="B556" s="61">
        <v>553</v>
      </c>
      <c r="C556" s="34" t="str">
        <f>'PC Despesas'!O34</f>
        <v>5.5.30</v>
      </c>
      <c r="D556" s="35" t="str">
        <f>IFERROR(VLOOKUP(C556,'PC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7"/>
      <c r="B557" s="61">
        <v>554</v>
      </c>
      <c r="C557" s="34" t="str">
        <f>'PC Despesas'!O35</f>
        <v>5.5.31</v>
      </c>
      <c r="D557" s="35" t="str">
        <f>IFERROR(VLOOKUP(C557,'PC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7"/>
      <c r="B558" s="61">
        <v>555</v>
      </c>
      <c r="C558" s="34" t="str">
        <f>'PC Despesas'!O36</f>
        <v>5.5.32</v>
      </c>
      <c r="D558" s="35" t="str">
        <f>IFERROR(VLOOKUP(C558,'PC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7"/>
      <c r="B559" s="61">
        <v>556</v>
      </c>
      <c r="C559" s="34" t="str">
        <f>'PC Despesas'!O37</f>
        <v>5.5.33</v>
      </c>
      <c r="D559" s="35" t="str">
        <f>IFERROR(VLOOKUP(C559,'PC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7"/>
      <c r="B560" s="61">
        <v>557</v>
      </c>
      <c r="C560" s="34" t="str">
        <f>'PC Despesas'!O38</f>
        <v>5.5.34</v>
      </c>
      <c r="D560" s="35" t="str">
        <f>IFERROR(VLOOKUP(C560,'PC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7"/>
      <c r="B561" s="61">
        <v>558</v>
      </c>
      <c r="C561" s="34" t="str">
        <f>'PC Despesas'!O39</f>
        <v>5.5.35</v>
      </c>
      <c r="D561" s="35" t="str">
        <f>IFERROR(VLOOKUP(C561,'PC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7"/>
      <c r="B562" s="61">
        <v>559</v>
      </c>
      <c r="C562" s="34" t="str">
        <f>'PC Despesas'!O40</f>
        <v>5.5.36</v>
      </c>
      <c r="D562" s="35" t="str">
        <f>IFERROR(VLOOKUP(C562,'PC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7"/>
      <c r="B563" s="61">
        <v>560</v>
      </c>
      <c r="C563" s="34" t="str">
        <f>'PC Despesas'!O41</f>
        <v>5.5.37</v>
      </c>
      <c r="D563" s="35" t="str">
        <f>IFERROR(VLOOKUP(C563,'PC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7"/>
      <c r="B564" s="61">
        <v>561</v>
      </c>
      <c r="C564" s="34" t="str">
        <f>'PC Despesas'!O42</f>
        <v>5.5.38</v>
      </c>
      <c r="D564" s="35" t="str">
        <f>IFERROR(VLOOKUP(C564,'PC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7"/>
      <c r="B565" s="61">
        <v>562</v>
      </c>
      <c r="C565" s="34" t="str">
        <f>'PC Despesas'!O43</f>
        <v>5.5.39</v>
      </c>
      <c r="D565" s="35" t="str">
        <f>IFERROR(VLOOKUP(C565,'PC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7"/>
      <c r="B566" s="61">
        <v>563</v>
      </c>
      <c r="C566" s="34" t="str">
        <f>'PC Despesas'!O44</f>
        <v>5.5.40</v>
      </c>
      <c r="D566" s="35" t="str">
        <f>IFERROR(VLOOKUP(C566,'PC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7"/>
      <c r="B567" s="61">
        <v>564</v>
      </c>
      <c r="C567" s="34" t="str">
        <f>'PC Despesas'!O45</f>
        <v>5.5.41</v>
      </c>
      <c r="D567" s="35" t="str">
        <f>IFERROR(VLOOKUP(C567,'PC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7"/>
      <c r="B568" s="61">
        <v>565</v>
      </c>
      <c r="C568" s="34" t="str">
        <f>'PC Despesas'!O46</f>
        <v>5.5.42</v>
      </c>
      <c r="D568" s="35" t="str">
        <f>IFERROR(VLOOKUP(C568,'PC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7"/>
      <c r="B569" s="61">
        <v>566</v>
      </c>
      <c r="C569" s="34" t="str">
        <f>'PC Despesas'!O47</f>
        <v>5.5.43</v>
      </c>
      <c r="D569" s="35" t="str">
        <f>IFERROR(VLOOKUP(C569,'PC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7"/>
      <c r="B570" s="61">
        <v>567</v>
      </c>
      <c r="C570" s="34" t="str">
        <f>'PC Despesas'!O48</f>
        <v>5.5.44</v>
      </c>
      <c r="D570" s="35" t="str">
        <f>IFERROR(VLOOKUP(C570,'PC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7"/>
      <c r="B571" s="61">
        <v>568</v>
      </c>
      <c r="C571" s="34" t="str">
        <f>'PC Despesas'!O49</f>
        <v>5.5.45</v>
      </c>
      <c r="D571" s="35" t="str">
        <f>IFERROR(VLOOKUP(C571,'PC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7"/>
      <c r="B572" s="61">
        <v>569</v>
      </c>
      <c r="C572" s="34" t="str">
        <f>'PC Despesas'!O50</f>
        <v>5.5.46</v>
      </c>
      <c r="D572" s="35" t="str">
        <f>IFERROR(VLOOKUP(C572,'PC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7"/>
      <c r="B573" s="61">
        <v>570</v>
      </c>
      <c r="C573" s="34" t="str">
        <f>'PC Despesas'!O51</f>
        <v>5.5.47</v>
      </c>
      <c r="D573" s="35" t="str">
        <f>IFERROR(VLOOKUP(C573,'PC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7"/>
      <c r="B574" s="61">
        <v>571</v>
      </c>
      <c r="C574" s="34" t="str">
        <f>'PC Despesas'!O52</f>
        <v>5.5.48</v>
      </c>
      <c r="D574" s="35" t="str">
        <f>IFERROR(VLOOKUP(C574,'PC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7"/>
      <c r="B575" s="61">
        <v>572</v>
      </c>
      <c r="C575" s="34" t="str">
        <f>'PC Despesas'!O53</f>
        <v>5.5.49</v>
      </c>
      <c r="D575" s="35" t="str">
        <f>IFERROR(VLOOKUP(C575,'PC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7"/>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7"/>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7"/>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7"/>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7"/>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7"/>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7"/>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7"/>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7"/>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7"/>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7"/>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7"/>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7"/>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7"/>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7"/>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7"/>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7"/>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7"/>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7"/>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7"/>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7"/>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7"/>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7"/>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7"/>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7"/>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7"/>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7"/>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7"/>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7"/>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7"/>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7"/>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7"/>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7"/>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7"/>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7"/>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7"/>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7"/>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7"/>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7"/>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7"/>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7"/>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7"/>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7"/>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7"/>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7"/>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7"/>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7"/>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7"/>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7"/>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7"/>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7"/>
      <c r="B626" s="61">
        <v>623</v>
      </c>
      <c r="C626" s="182" t="s">
        <v>118</v>
      </c>
      <c r="D626" s="183" t="str">
        <f>VLOOKUP(C626,'PC Despesas'!$R$4:$S$103,2,FALSE)</f>
        <v>DESPESAS DE MARKETING</v>
      </c>
      <c r="E626" s="184">
        <f t="shared" ref="E626:Q626" si="31">SUM(E627:E725)</f>
        <v>0</v>
      </c>
      <c r="F626" s="184">
        <f t="shared" si="31"/>
        <v>0</v>
      </c>
      <c r="G626" s="184">
        <f t="shared" si="31"/>
        <v>0</v>
      </c>
      <c r="H626" s="184">
        <f t="shared" si="31"/>
        <v>0</v>
      </c>
      <c r="I626" s="184">
        <f t="shared" si="31"/>
        <v>0</v>
      </c>
      <c r="J626" s="184">
        <f t="shared" si="31"/>
        <v>0</v>
      </c>
      <c r="K626" s="184">
        <f t="shared" si="31"/>
        <v>0</v>
      </c>
      <c r="L626" s="184">
        <f t="shared" si="31"/>
        <v>0</v>
      </c>
      <c r="M626" s="184">
        <f t="shared" si="31"/>
        <v>0</v>
      </c>
      <c r="N626" s="184">
        <f t="shared" si="31"/>
        <v>0</v>
      </c>
      <c r="O626" s="184">
        <f t="shared" si="31"/>
        <v>0</v>
      </c>
      <c r="P626" s="184">
        <f t="shared" si="31"/>
        <v>0</v>
      </c>
      <c r="Q626" s="184">
        <f t="shared" si="31"/>
        <v>0</v>
      </c>
    </row>
    <row r="627" spans="1:17" ht="27.75" customHeight="1" thickTop="1" thickBot="1" x14ac:dyDescent="0.3">
      <c r="A627" s="247"/>
      <c r="B627" s="61">
        <v>624</v>
      </c>
      <c r="C627" s="34" t="str">
        <f>'PC Despesas'!R5</f>
        <v>5.6.1</v>
      </c>
      <c r="D627" s="35" t="str">
        <f>IFERROR(VLOOKUP(C627,'PC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7"/>
      <c r="B628" s="61">
        <v>625</v>
      </c>
      <c r="C628" s="34" t="str">
        <f>'PC Despesas'!R6</f>
        <v>5.6.2</v>
      </c>
      <c r="D628" s="35" t="str">
        <f>IFERROR(VLOOKUP(C628,'PC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7"/>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7"/>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7"/>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7"/>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7"/>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7"/>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7"/>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7"/>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7"/>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7"/>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7"/>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7"/>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7"/>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7"/>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7"/>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7"/>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7"/>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7"/>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7"/>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7"/>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7"/>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7"/>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7"/>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7"/>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7"/>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7"/>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7"/>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7"/>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7"/>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7"/>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7"/>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7"/>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7"/>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7"/>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7"/>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7"/>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7"/>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7"/>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7"/>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7"/>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7"/>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7"/>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7"/>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7"/>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7"/>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7"/>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7"/>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7"/>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7"/>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7"/>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7"/>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7"/>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7"/>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7"/>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7"/>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7"/>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7"/>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7"/>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7"/>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7"/>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7"/>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7"/>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7"/>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7"/>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7"/>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7"/>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7"/>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7"/>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7"/>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7"/>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7"/>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7"/>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7"/>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7"/>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7"/>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7"/>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7"/>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7"/>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7"/>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7"/>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7"/>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7"/>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7"/>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7"/>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7"/>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7"/>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7"/>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7"/>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7"/>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7"/>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7"/>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7"/>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7"/>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7"/>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7"/>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7"/>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7"/>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7"/>
      <c r="B726" s="61">
        <v>723</v>
      </c>
      <c r="E726" s="71"/>
      <c r="F726" s="71"/>
      <c r="G726" s="71"/>
      <c r="H726" s="71"/>
      <c r="I726" s="71"/>
      <c r="J726" s="71"/>
      <c r="K726" s="71"/>
      <c r="L726" s="71"/>
      <c r="M726" s="71"/>
      <c r="N726" s="71"/>
      <c r="O726" s="71"/>
      <c r="P726" s="71"/>
      <c r="Q726" s="71"/>
    </row>
    <row r="727" spans="1:17" ht="33.75" customHeight="1" thickTop="1" thickBot="1" x14ac:dyDescent="0.3">
      <c r="A727" s="247"/>
      <c r="B727" s="61">
        <v>724</v>
      </c>
      <c r="C727" s="305" t="s">
        <v>75</v>
      </c>
      <c r="D727" s="306"/>
      <c r="E727" s="181">
        <f>E729-E829</f>
        <v>0</v>
      </c>
      <c r="F727" s="181">
        <f t="shared" ref="F727:Q727" si="34">F729-F829</f>
        <v>0</v>
      </c>
      <c r="G727" s="181">
        <f t="shared" si="34"/>
        <v>0</v>
      </c>
      <c r="H727" s="181">
        <f t="shared" si="34"/>
        <v>0</v>
      </c>
      <c r="I727" s="181">
        <f t="shared" si="34"/>
        <v>0</v>
      </c>
      <c r="J727" s="181">
        <f t="shared" si="34"/>
        <v>0</v>
      </c>
      <c r="K727" s="181">
        <f t="shared" si="34"/>
        <v>0</v>
      </c>
      <c r="L727" s="181">
        <f t="shared" si="34"/>
        <v>0</v>
      </c>
      <c r="M727" s="181">
        <f t="shared" si="34"/>
        <v>0</v>
      </c>
      <c r="N727" s="181">
        <f t="shared" si="34"/>
        <v>0</v>
      </c>
      <c r="O727" s="181">
        <f t="shared" si="34"/>
        <v>0</v>
      </c>
      <c r="P727" s="181">
        <f t="shared" si="34"/>
        <v>0</v>
      </c>
      <c r="Q727" s="181">
        <f t="shared" si="34"/>
        <v>0</v>
      </c>
    </row>
    <row r="728" spans="1:17" ht="12.75" customHeight="1" thickTop="1" thickBot="1" x14ac:dyDescent="0.3">
      <c r="A728" s="247"/>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7"/>
      <c r="B729" s="61">
        <v>726</v>
      </c>
      <c r="C729" s="185" t="str">
        <f>'PC Receitas'!K$4</f>
        <v>4.3</v>
      </c>
      <c r="D729" s="186" t="str">
        <f>VLOOKUP(C729,'PC Receitas'!$K$4:$L$19,2,FALSE)</f>
        <v>RECEITAS NÃO OPERACIONAIS</v>
      </c>
      <c r="E729" s="184">
        <f t="shared" ref="E729:Q729" si="35">SUM(E730:E828)</f>
        <v>0</v>
      </c>
      <c r="F729" s="184">
        <f t="shared" si="35"/>
        <v>0</v>
      </c>
      <c r="G729" s="184">
        <f t="shared" si="35"/>
        <v>0</v>
      </c>
      <c r="H729" s="184">
        <f t="shared" si="35"/>
        <v>0</v>
      </c>
      <c r="I729" s="184">
        <f t="shared" si="35"/>
        <v>0</v>
      </c>
      <c r="J729" s="184">
        <f t="shared" si="35"/>
        <v>0</v>
      </c>
      <c r="K729" s="184">
        <f t="shared" si="35"/>
        <v>0</v>
      </c>
      <c r="L729" s="184">
        <f t="shared" si="35"/>
        <v>0</v>
      </c>
      <c r="M729" s="184">
        <f t="shared" si="35"/>
        <v>0</v>
      </c>
      <c r="N729" s="184">
        <f t="shared" si="35"/>
        <v>0</v>
      </c>
      <c r="O729" s="184">
        <f t="shared" si="35"/>
        <v>0</v>
      </c>
      <c r="P729" s="184">
        <f t="shared" si="35"/>
        <v>0</v>
      </c>
      <c r="Q729" s="184">
        <f t="shared" si="35"/>
        <v>0</v>
      </c>
    </row>
    <row r="730" spans="1:17" ht="27.75" customHeight="1" thickTop="1" thickBot="1" x14ac:dyDescent="0.3">
      <c r="A730" s="247"/>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7"/>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7"/>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7"/>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7"/>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7"/>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7"/>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7"/>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7"/>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7"/>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7"/>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7"/>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7"/>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7"/>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7"/>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7"/>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7"/>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7"/>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7"/>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7"/>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7"/>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7"/>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7"/>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7"/>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7"/>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7"/>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7"/>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7"/>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7"/>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7"/>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7"/>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7"/>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7"/>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7"/>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7"/>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7"/>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7"/>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7"/>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7"/>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7"/>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7"/>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7"/>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7"/>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7"/>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7"/>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7"/>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7"/>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7"/>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7"/>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7"/>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7"/>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7"/>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7"/>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7"/>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7"/>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7"/>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7"/>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7"/>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7"/>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7"/>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7"/>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7"/>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7"/>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7"/>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7"/>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7"/>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7"/>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7"/>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7"/>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7"/>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7"/>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7"/>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7"/>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7"/>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7"/>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7"/>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7"/>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7"/>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7"/>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7"/>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7"/>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7"/>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7"/>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7"/>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7"/>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7"/>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7"/>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7"/>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7"/>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7"/>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7"/>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7"/>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7"/>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7"/>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7"/>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7"/>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7"/>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7"/>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7"/>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7"/>
      <c r="B829" s="61">
        <v>826</v>
      </c>
      <c r="C829" s="182" t="str">
        <f>'PC Despesas'!I4</f>
        <v>5.3</v>
      </c>
      <c r="D829" s="183" t="str">
        <f>VLOOKUP(C829,'PC Despesas'!$I$4:$J$103,2,FALSE)</f>
        <v>DESPESAS NÃO OPERACIONAIS</v>
      </c>
      <c r="E829" s="184">
        <f t="shared" ref="E829:Q829" si="38">SUM(E830:E928)</f>
        <v>0</v>
      </c>
      <c r="F829" s="184">
        <f t="shared" si="38"/>
        <v>0</v>
      </c>
      <c r="G829" s="184">
        <f t="shared" si="38"/>
        <v>0</v>
      </c>
      <c r="H829" s="184">
        <f t="shared" si="38"/>
        <v>0</v>
      </c>
      <c r="I829" s="184">
        <f t="shared" si="38"/>
        <v>0</v>
      </c>
      <c r="J829" s="184">
        <f t="shared" si="38"/>
        <v>0</v>
      </c>
      <c r="K829" s="184">
        <f t="shared" si="38"/>
        <v>0</v>
      </c>
      <c r="L829" s="184">
        <f t="shared" si="38"/>
        <v>0</v>
      </c>
      <c r="M829" s="184">
        <f t="shared" si="38"/>
        <v>0</v>
      </c>
      <c r="N829" s="184">
        <f t="shared" si="38"/>
        <v>0</v>
      </c>
      <c r="O829" s="184">
        <f t="shared" si="38"/>
        <v>0</v>
      </c>
      <c r="P829" s="184">
        <f t="shared" si="38"/>
        <v>0</v>
      </c>
      <c r="Q829" s="184">
        <f t="shared" si="38"/>
        <v>0</v>
      </c>
    </row>
    <row r="830" spans="1:17" ht="27.75" customHeight="1" thickTop="1" thickBot="1" x14ac:dyDescent="0.3">
      <c r="A830" s="247"/>
      <c r="B830" s="61">
        <v>827</v>
      </c>
      <c r="C830" s="34" t="str">
        <f>'PC Despesas'!I5</f>
        <v>5.3.1</v>
      </c>
      <c r="D830" s="35" t="str">
        <f>IFERROR(VLOOKUP(C830,'PC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7"/>
      <c r="B831" s="61">
        <v>828</v>
      </c>
      <c r="C831" s="34" t="str">
        <f>'PC Despesas'!I6</f>
        <v>5.3.2</v>
      </c>
      <c r="D831" s="35" t="str">
        <f>IFERROR(VLOOKUP(C831,'PC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7"/>
      <c r="B832" s="61">
        <v>829</v>
      </c>
      <c r="C832" s="34" t="str">
        <f>'PC Despesas'!I7</f>
        <v>5.3.3</v>
      </c>
      <c r="D832" s="35" t="str">
        <f>IFERROR(VLOOKUP(C832,'PC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7"/>
      <c r="B833" s="61">
        <v>830</v>
      </c>
      <c r="C833" s="34" t="str">
        <f>'PC Despesas'!I8</f>
        <v>5.3.4</v>
      </c>
      <c r="D833" s="35" t="str">
        <f>IFERROR(VLOOKUP(C833,'PC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7"/>
      <c r="B834" s="61">
        <v>831</v>
      </c>
      <c r="C834" s="34" t="str">
        <f>'PC Despesas'!I9</f>
        <v>5.3.5</v>
      </c>
      <c r="D834" s="35" t="str">
        <f>IFERROR(VLOOKUP(C834,'PC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7"/>
      <c r="B835" s="61">
        <v>832</v>
      </c>
      <c r="C835" s="34" t="str">
        <f>'PC Despesas'!I10</f>
        <v>5.3.6</v>
      </c>
      <c r="D835" s="35" t="str">
        <f>IFERROR(VLOOKUP(C835,'PC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7"/>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7"/>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7"/>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7"/>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7"/>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7"/>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7"/>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7"/>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7"/>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7"/>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7"/>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7"/>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7"/>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7"/>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7"/>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7"/>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7"/>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7"/>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7"/>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7"/>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7"/>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7"/>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7"/>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7"/>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7"/>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7"/>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7"/>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7"/>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7"/>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7"/>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7"/>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7"/>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7"/>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7"/>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7"/>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7"/>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7"/>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7"/>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7"/>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7"/>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7"/>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7"/>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7"/>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7"/>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7"/>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7"/>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7"/>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7"/>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7"/>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7"/>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7"/>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7"/>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7"/>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7"/>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7"/>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7"/>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7"/>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7"/>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7"/>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7"/>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7"/>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7"/>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7"/>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7"/>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7"/>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7"/>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7"/>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7"/>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7"/>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7"/>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7"/>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7"/>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7"/>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7"/>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7"/>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7"/>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7"/>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7"/>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7"/>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7"/>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7"/>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7"/>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7"/>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7"/>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7"/>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7"/>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7"/>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7"/>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7"/>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7"/>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7"/>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7"/>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7"/>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7"/>
      <c r="B929" s="61">
        <v>926</v>
      </c>
      <c r="E929" s="71"/>
      <c r="F929" s="71"/>
      <c r="G929" s="71"/>
      <c r="H929" s="71"/>
      <c r="I929" s="71"/>
      <c r="J929" s="71"/>
      <c r="K929" s="71"/>
      <c r="L929" s="71"/>
      <c r="M929" s="71"/>
      <c r="N929" s="71"/>
      <c r="O929" s="71"/>
      <c r="P929" s="71"/>
      <c r="Q929" s="71"/>
    </row>
    <row r="930" spans="1:17" ht="35.25" customHeight="1" thickTop="1" thickBot="1" x14ac:dyDescent="0.3">
      <c r="A930" s="247"/>
      <c r="B930" s="61">
        <v>927</v>
      </c>
      <c r="C930" s="182" t="s">
        <v>119</v>
      </c>
      <c r="D930" s="183" t="str">
        <f>VLOOKUP(C930,'PC Despesas'!$U$4:$V$103,2,FALSE)</f>
        <v>IMPOSTOS</v>
      </c>
      <c r="E930" s="184">
        <f>SUM(E931:E1029)</f>
        <v>0</v>
      </c>
      <c r="F930" s="184">
        <f t="shared" ref="F930:O930" si="41">SUM(F931:F1029)</f>
        <v>0</v>
      </c>
      <c r="G930" s="184">
        <f t="shared" si="41"/>
        <v>0</v>
      </c>
      <c r="H930" s="184">
        <f t="shared" si="41"/>
        <v>0</v>
      </c>
      <c r="I930" s="184">
        <f t="shared" si="41"/>
        <v>0</v>
      </c>
      <c r="J930" s="184">
        <f t="shared" si="41"/>
        <v>0</v>
      </c>
      <c r="K930" s="184">
        <f t="shared" si="41"/>
        <v>0</v>
      </c>
      <c r="L930" s="184">
        <f t="shared" si="41"/>
        <v>0</v>
      </c>
      <c r="M930" s="184">
        <f t="shared" si="41"/>
        <v>0</v>
      </c>
      <c r="N930" s="184">
        <f t="shared" si="41"/>
        <v>0</v>
      </c>
      <c r="O930" s="184">
        <f t="shared" si="41"/>
        <v>0</v>
      </c>
      <c r="P930" s="184">
        <f>SUM(P931:P1029)</f>
        <v>0</v>
      </c>
      <c r="Q930" s="184">
        <f>SUM(Q931:Q1029)</f>
        <v>0</v>
      </c>
    </row>
    <row r="931" spans="1:17" ht="28.5" customHeight="1" thickTop="1" thickBot="1" x14ac:dyDescent="0.3">
      <c r="A931" s="247"/>
      <c r="B931" s="61">
        <v>928</v>
      </c>
      <c r="C931" s="34" t="str">
        <f>'PC Despesas'!U5</f>
        <v>5.7.1</v>
      </c>
      <c r="D931" s="35" t="str">
        <f>IFERROR(VLOOKUP(C931,'PC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7"/>
      <c r="B932" s="61">
        <v>929</v>
      </c>
      <c r="C932" s="34" t="str">
        <f>'PC Despesas'!U6</f>
        <v>5.7.2</v>
      </c>
      <c r="D932" s="35" t="str">
        <f>IFERROR(VLOOKUP(C932,'PC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7"/>
      <c r="B933" s="61">
        <v>930</v>
      </c>
      <c r="C933" s="34" t="str">
        <f>'PC Despesas'!U7</f>
        <v>5.7.3</v>
      </c>
      <c r="D933" s="35" t="str">
        <f>IFERROR(VLOOKUP(C933,'PC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7"/>
      <c r="B934" s="61">
        <v>931</v>
      </c>
      <c r="C934" s="34" t="str">
        <f>'PC Despesas'!U8</f>
        <v>5.7.4</v>
      </c>
      <c r="D934" s="35" t="str">
        <f>IFERROR(VLOOKUP(C934,'PC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7"/>
      <c r="B935" s="61">
        <v>932</v>
      </c>
      <c r="C935" s="34" t="str">
        <f>'PC Despesas'!U9</f>
        <v>5.7.5</v>
      </c>
      <c r="D935" s="35" t="str">
        <f>IFERROR(VLOOKUP(C935,'PC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7"/>
      <c r="B936" s="61">
        <v>933</v>
      </c>
      <c r="C936" s="34" t="str">
        <f>'PC Despesas'!U10</f>
        <v>5.7.6</v>
      </c>
      <c r="D936" s="35" t="str">
        <f>IFERROR(VLOOKUP(C936,'PC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7"/>
      <c r="B937" s="61">
        <v>934</v>
      </c>
      <c r="C937" s="34" t="str">
        <f>'PC Despesas'!U11</f>
        <v>5.7.7</v>
      </c>
      <c r="D937" s="35" t="str">
        <f>IFERROR(VLOOKUP(C937,'PC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7"/>
      <c r="B938" s="61">
        <v>935</v>
      </c>
      <c r="C938" s="34" t="str">
        <f>'PC Despesas'!U12</f>
        <v>5.7.8</v>
      </c>
      <c r="D938" s="35" t="str">
        <f>IFERROR(VLOOKUP(C938,'PC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7"/>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7"/>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7"/>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7"/>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7"/>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7"/>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7"/>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7"/>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7"/>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7"/>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7"/>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7"/>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7"/>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7"/>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7"/>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7"/>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7"/>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7"/>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7"/>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7"/>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7"/>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7"/>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7"/>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7"/>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7"/>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7"/>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7"/>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7"/>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7"/>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7"/>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7"/>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7"/>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7"/>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7"/>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7"/>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7"/>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7"/>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7"/>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7"/>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7"/>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7"/>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7"/>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7"/>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7"/>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7"/>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7"/>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7"/>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7"/>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7"/>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7"/>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7"/>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7"/>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7"/>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7"/>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7"/>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7"/>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7"/>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7"/>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7"/>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7"/>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7"/>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7"/>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7"/>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7"/>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7"/>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7"/>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7"/>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7"/>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7"/>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7"/>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7"/>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7"/>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7"/>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7"/>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7"/>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7"/>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7"/>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7"/>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7"/>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7"/>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7"/>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7"/>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7"/>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7"/>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7"/>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7"/>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7"/>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7"/>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7"/>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7"/>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7"/>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7"/>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7"/>
      <c r="B1031" s="61">
        <v>1028</v>
      </c>
      <c r="C1031" s="303" t="s">
        <v>177</v>
      </c>
      <c r="D1031" s="304"/>
      <c r="E1031" s="181">
        <f>E422-E424+E727-E930</f>
        <v>0</v>
      </c>
      <c r="F1031" s="181">
        <f t="shared" ref="F1031:Q1031" si="44">F422-F424+F727-F930</f>
        <v>0</v>
      </c>
      <c r="G1031" s="181">
        <f t="shared" si="44"/>
        <v>0</v>
      </c>
      <c r="H1031" s="181">
        <f t="shared" si="44"/>
        <v>0</v>
      </c>
      <c r="I1031" s="181">
        <f t="shared" si="44"/>
        <v>0</v>
      </c>
      <c r="J1031" s="181">
        <f t="shared" si="44"/>
        <v>0</v>
      </c>
      <c r="K1031" s="181">
        <f t="shared" si="44"/>
        <v>0</v>
      </c>
      <c r="L1031" s="181">
        <f t="shared" si="44"/>
        <v>0</v>
      </c>
      <c r="M1031" s="181">
        <f t="shared" si="44"/>
        <v>0</v>
      </c>
      <c r="N1031" s="181">
        <f t="shared" si="44"/>
        <v>0</v>
      </c>
      <c r="O1031" s="181">
        <f t="shared" si="44"/>
        <v>0</v>
      </c>
      <c r="P1031" s="181">
        <f t="shared" si="44"/>
        <v>0</v>
      </c>
      <c r="Q1031" s="181">
        <f t="shared" si="44"/>
        <v>0</v>
      </c>
    </row>
    <row r="1032" spans="1:17" ht="16.5" thickTop="1" thickBot="1" x14ac:dyDescent="0.3">
      <c r="A1032" s="247"/>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7"/>
      <c r="B1033" s="61">
        <v>1030</v>
      </c>
      <c r="C1033" s="182" t="s">
        <v>230</v>
      </c>
      <c r="D1033" s="183" t="str">
        <f>VLOOKUP(C1033,'PC Despesas'!$X$4:$Y$103,2,FALSE)</f>
        <v>INVESTIMENTOS</v>
      </c>
      <c r="E1033" s="184">
        <f>SUM(E1034:E1132)</f>
        <v>0</v>
      </c>
      <c r="F1033" s="184">
        <f t="shared" ref="F1033:O1033" si="45">SUM(F1034:F1132)</f>
        <v>0</v>
      </c>
      <c r="G1033" s="184">
        <f t="shared" si="45"/>
        <v>0</v>
      </c>
      <c r="H1033" s="184">
        <f t="shared" si="45"/>
        <v>0</v>
      </c>
      <c r="I1033" s="184">
        <f t="shared" si="45"/>
        <v>0</v>
      </c>
      <c r="J1033" s="184">
        <f t="shared" si="45"/>
        <v>0</v>
      </c>
      <c r="K1033" s="184">
        <f t="shared" si="45"/>
        <v>0</v>
      </c>
      <c r="L1033" s="184">
        <f t="shared" si="45"/>
        <v>0</v>
      </c>
      <c r="M1033" s="184">
        <f t="shared" si="45"/>
        <v>0</v>
      </c>
      <c r="N1033" s="184">
        <f t="shared" si="45"/>
        <v>0</v>
      </c>
      <c r="O1033" s="184">
        <f t="shared" si="45"/>
        <v>0</v>
      </c>
      <c r="P1033" s="184">
        <f>SUM(P1034:P1132)</f>
        <v>0</v>
      </c>
      <c r="Q1033" s="184">
        <f>SUM(Q1034:Q1132)</f>
        <v>0</v>
      </c>
    </row>
    <row r="1034" spans="1:17" ht="28.5" customHeight="1" thickTop="1" thickBot="1" x14ac:dyDescent="0.3">
      <c r="A1034" s="247"/>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7"/>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7"/>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7"/>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7"/>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7"/>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7"/>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7"/>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7"/>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7"/>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7"/>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7"/>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7"/>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7"/>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7"/>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7"/>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7"/>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7"/>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7"/>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7"/>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7"/>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7"/>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7"/>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7"/>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7"/>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7"/>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7"/>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7"/>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7"/>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7"/>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7"/>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7"/>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7"/>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7"/>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7"/>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7"/>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7"/>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7"/>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7"/>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7"/>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7"/>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7"/>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7"/>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7"/>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7"/>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7"/>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7"/>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7"/>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7"/>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7"/>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7"/>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7"/>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7"/>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7"/>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7"/>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7"/>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7"/>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7"/>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7"/>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7"/>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7"/>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7"/>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7"/>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7"/>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7"/>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7"/>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7"/>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7"/>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7"/>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7"/>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7"/>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7"/>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7"/>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7"/>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7"/>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7"/>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7"/>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7"/>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7"/>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7"/>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7"/>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7"/>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7"/>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7"/>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7"/>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7"/>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7"/>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7"/>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7"/>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7"/>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7"/>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7"/>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7"/>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7"/>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7"/>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7"/>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7"/>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7"/>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7"/>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7"/>
      <c r="C1" s="268" t="s">
        <v>901</v>
      </c>
      <c r="D1" s="268"/>
      <c r="E1" s="268"/>
      <c r="F1" s="268"/>
      <c r="G1" s="268"/>
      <c r="H1" s="268"/>
      <c r="I1" s="268"/>
      <c r="J1" s="268"/>
      <c r="K1" s="268"/>
    </row>
    <row r="2" spans="1:17" s="18" customFormat="1" ht="37.5" hidden="1" customHeight="1" x14ac:dyDescent="0.25">
      <c r="A2" s="247"/>
      <c r="B2" s="57"/>
      <c r="C2" s="19"/>
      <c r="D2" s="19"/>
      <c r="E2" s="19"/>
      <c r="F2" s="19"/>
      <c r="G2" s="19"/>
      <c r="H2" s="19"/>
      <c r="I2" s="19"/>
      <c r="J2" s="19"/>
      <c r="K2" s="19"/>
      <c r="L2" s="19"/>
      <c r="M2" s="19"/>
      <c r="N2" s="19"/>
      <c r="O2" s="19"/>
      <c r="P2" s="19"/>
    </row>
    <row r="3" spans="1:17" ht="39" customHeight="1" thickBot="1" x14ac:dyDescent="0.3">
      <c r="A3" s="247"/>
      <c r="B3" s="1"/>
      <c r="G3" s="12"/>
    </row>
    <row r="4" spans="1:17" ht="25.5" customHeight="1" thickTop="1" thickBot="1" x14ac:dyDescent="0.3">
      <c r="A4" s="247"/>
      <c r="C4" s="307" t="s">
        <v>70</v>
      </c>
      <c r="D4" s="307"/>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89"/>
      <c r="D5" s="190"/>
      <c r="E5" s="191"/>
      <c r="F5" s="190"/>
      <c r="G5" s="190"/>
      <c r="H5" s="190"/>
      <c r="I5" s="190"/>
      <c r="J5" s="191"/>
      <c r="K5" s="191"/>
      <c r="L5" s="191"/>
      <c r="M5" s="191"/>
      <c r="N5" s="191"/>
      <c r="O5" s="191"/>
      <c r="P5" s="191"/>
      <c r="Q5" s="191"/>
    </row>
    <row r="6" spans="1:17" ht="30" customHeight="1" thickTop="1" thickBot="1" x14ac:dyDescent="0.3">
      <c r="A6" s="247"/>
      <c r="C6" s="307" t="s">
        <v>191</v>
      </c>
      <c r="D6" s="307"/>
      <c r="E6" s="192">
        <f>E8+E108+E208+E308+E408+E508+E608+E708</f>
        <v>0</v>
      </c>
      <c r="F6" s="192">
        <f t="shared" ref="F6:P6" si="0">F8+F108+F208+F308+F408+F508+F608+F708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row>
    <row r="7" spans="1:17" ht="17.25" customHeight="1" thickTop="1" thickBot="1" x14ac:dyDescent="0.3">
      <c r="A7" s="247"/>
      <c r="C7" s="312"/>
      <c r="D7" s="312"/>
      <c r="E7" s="52"/>
      <c r="F7" s="52"/>
      <c r="G7" s="52"/>
      <c r="H7" s="52"/>
      <c r="I7" s="52"/>
      <c r="J7" s="52"/>
      <c r="K7" s="52"/>
      <c r="L7" s="52"/>
      <c r="M7" s="52"/>
      <c r="N7" s="52"/>
      <c r="O7" s="52"/>
      <c r="P7" s="52"/>
      <c r="Q7" s="52"/>
    </row>
    <row r="8" spans="1:17" ht="30.75" customHeight="1" thickTop="1" thickBot="1" x14ac:dyDescent="0.3">
      <c r="A8" s="247"/>
      <c r="C8" s="182" t="str">
        <f>'PC Despesas'!C4</f>
        <v>5.1</v>
      </c>
      <c r="D8" s="183" t="str">
        <f>VLOOKUP(C8,'PC Despesas'!$C$4:$D$103,2,FALSE)</f>
        <v>DESPESAS COM PRODUTOS</v>
      </c>
      <c r="E8" s="193">
        <f>SUM(E9:E107)</f>
        <v>0</v>
      </c>
      <c r="F8" s="193">
        <f t="shared" ref="F8:Q8" si="1">SUM(F9:F107)</f>
        <v>0</v>
      </c>
      <c r="G8" s="193">
        <f t="shared" si="1"/>
        <v>0</v>
      </c>
      <c r="H8" s="193">
        <f t="shared" si="1"/>
        <v>0</v>
      </c>
      <c r="I8" s="193">
        <f t="shared" si="1"/>
        <v>0</v>
      </c>
      <c r="J8" s="193">
        <f t="shared" si="1"/>
        <v>0</v>
      </c>
      <c r="K8" s="193">
        <f t="shared" si="1"/>
        <v>0</v>
      </c>
      <c r="L8" s="193">
        <f t="shared" si="1"/>
        <v>0</v>
      </c>
      <c r="M8" s="193">
        <f t="shared" si="1"/>
        <v>0</v>
      </c>
      <c r="N8" s="193">
        <f t="shared" si="1"/>
        <v>0</v>
      </c>
      <c r="O8" s="193">
        <f t="shared" si="1"/>
        <v>0</v>
      </c>
      <c r="P8" s="193">
        <f t="shared" si="1"/>
        <v>0</v>
      </c>
      <c r="Q8" s="193">
        <f t="shared" si="1"/>
        <v>0</v>
      </c>
    </row>
    <row r="9" spans="1:17" ht="28.5" customHeight="1" thickTop="1" thickBot="1" x14ac:dyDescent="0.3">
      <c r="A9" s="247"/>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7"/>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7"/>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7"/>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7"/>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7"/>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7"/>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7"/>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7"/>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7"/>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7"/>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7"/>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7"/>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7"/>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7"/>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7"/>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7"/>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7"/>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7"/>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7"/>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7"/>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7"/>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7"/>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7"/>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7"/>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7"/>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7"/>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7"/>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7"/>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7"/>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7"/>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7"/>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7"/>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7"/>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7"/>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7"/>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7"/>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7"/>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7"/>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7"/>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7"/>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7"/>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7"/>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7"/>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7"/>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7"/>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7"/>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7"/>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7"/>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7"/>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7"/>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7"/>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7"/>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7"/>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7"/>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7"/>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7"/>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7"/>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7"/>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7"/>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7"/>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7"/>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7"/>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7"/>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7"/>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7"/>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7"/>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7"/>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7"/>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7"/>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7"/>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7"/>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7"/>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7"/>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7"/>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7"/>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7"/>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7"/>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7"/>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7"/>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7"/>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7"/>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7"/>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7"/>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7"/>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7"/>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7"/>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7"/>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7"/>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7"/>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7"/>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7"/>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7"/>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7"/>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7"/>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7"/>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7"/>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7"/>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7"/>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7"/>
      <c r="C108" s="185" t="str">
        <f>'PC Despesas'!F4</f>
        <v>5.2</v>
      </c>
      <c r="D108" s="194" t="str">
        <f>VLOOKUP(C108,'PC Despesas'!$F$4:$G$103,2,FALSE)</f>
        <v>DESPESAS COM SERVIÇOS</v>
      </c>
      <c r="E108" s="193">
        <f t="shared" ref="E108:Q108" si="4">SUM(E109:E207)</f>
        <v>0</v>
      </c>
      <c r="F108" s="193">
        <f t="shared" si="4"/>
        <v>0</v>
      </c>
      <c r="G108" s="193">
        <f t="shared" si="4"/>
        <v>0</v>
      </c>
      <c r="H108" s="193">
        <f t="shared" si="4"/>
        <v>0</v>
      </c>
      <c r="I108" s="193">
        <f t="shared" si="4"/>
        <v>0</v>
      </c>
      <c r="J108" s="193">
        <f t="shared" si="4"/>
        <v>0</v>
      </c>
      <c r="K108" s="193">
        <f t="shared" si="4"/>
        <v>0</v>
      </c>
      <c r="L108" s="193">
        <f t="shared" si="4"/>
        <v>0</v>
      </c>
      <c r="M108" s="193">
        <f t="shared" si="4"/>
        <v>0</v>
      </c>
      <c r="N108" s="193">
        <f t="shared" si="4"/>
        <v>0</v>
      </c>
      <c r="O108" s="193">
        <f t="shared" si="4"/>
        <v>0</v>
      </c>
      <c r="P108" s="193">
        <f t="shared" si="4"/>
        <v>0</v>
      </c>
      <c r="Q108" s="193">
        <f t="shared" si="4"/>
        <v>0</v>
      </c>
    </row>
    <row r="109" spans="1:17" ht="28.5" customHeight="1" thickTop="1" thickBot="1" x14ac:dyDescent="0.3">
      <c r="A109" s="247"/>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7"/>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7"/>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7"/>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7"/>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7"/>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7"/>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7"/>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7"/>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7"/>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7"/>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7"/>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7"/>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7"/>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7"/>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7"/>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7"/>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7"/>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7"/>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7"/>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7"/>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7"/>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7"/>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7"/>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7"/>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7"/>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7"/>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7"/>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7"/>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7"/>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7"/>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7"/>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7"/>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7"/>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7"/>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7"/>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7"/>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7"/>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7"/>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7"/>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7"/>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7"/>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7"/>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7"/>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7"/>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7"/>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7"/>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7"/>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7"/>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7"/>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7"/>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7"/>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7"/>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7"/>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7"/>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7"/>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7"/>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7"/>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7"/>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7"/>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7"/>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7"/>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7"/>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7"/>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7"/>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7"/>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7"/>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7"/>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7"/>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7"/>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7"/>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7"/>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7"/>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7"/>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7"/>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7"/>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7"/>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7"/>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7"/>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7"/>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7"/>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7"/>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7"/>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7"/>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7"/>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7"/>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7"/>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7"/>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7"/>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7"/>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7"/>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7"/>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7"/>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7"/>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7"/>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7"/>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7"/>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7"/>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7"/>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7"/>
      <c r="C208" s="185" t="str">
        <f>'PC Despesas'!I4</f>
        <v>5.3</v>
      </c>
      <c r="D208" s="195" t="str">
        <f>VLOOKUP(C208,'PC Despesas'!$I$4:$J$103,2,FALSE)</f>
        <v>DESPESAS NÃO OPERACIONAIS</v>
      </c>
      <c r="E208" s="193">
        <f t="shared" ref="E208:Q208" si="7">SUM(E209:E307)</f>
        <v>0</v>
      </c>
      <c r="F208" s="193">
        <f t="shared" si="7"/>
        <v>0</v>
      </c>
      <c r="G208" s="193">
        <f t="shared" si="7"/>
        <v>0</v>
      </c>
      <c r="H208" s="193">
        <f t="shared" si="7"/>
        <v>0</v>
      </c>
      <c r="I208" s="193">
        <f t="shared" si="7"/>
        <v>0</v>
      </c>
      <c r="J208" s="193">
        <f t="shared" si="7"/>
        <v>0</v>
      </c>
      <c r="K208" s="193">
        <f t="shared" si="7"/>
        <v>0</v>
      </c>
      <c r="L208" s="193">
        <f t="shared" si="7"/>
        <v>0</v>
      </c>
      <c r="M208" s="193">
        <f t="shared" si="7"/>
        <v>0</v>
      </c>
      <c r="N208" s="193">
        <f t="shared" si="7"/>
        <v>0</v>
      </c>
      <c r="O208" s="193">
        <f t="shared" si="7"/>
        <v>0</v>
      </c>
      <c r="P208" s="193">
        <f t="shared" si="7"/>
        <v>0</v>
      </c>
      <c r="Q208" s="193">
        <f t="shared" si="7"/>
        <v>0</v>
      </c>
    </row>
    <row r="209" spans="1:17" ht="28.5" customHeight="1" thickTop="1" thickBot="1" x14ac:dyDescent="0.3">
      <c r="A209" s="247"/>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7"/>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7"/>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7"/>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7"/>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7"/>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7"/>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7"/>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7"/>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7"/>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7"/>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7"/>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7"/>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7"/>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7"/>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7"/>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7"/>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7"/>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7"/>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7"/>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7"/>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7"/>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7"/>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7"/>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7"/>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7"/>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7"/>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7"/>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7"/>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7"/>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7"/>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7"/>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7"/>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7"/>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7"/>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7"/>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7"/>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7"/>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7"/>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7"/>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7"/>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7"/>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7"/>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7"/>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7"/>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7"/>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7"/>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7"/>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7"/>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7"/>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7"/>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7"/>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7"/>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7"/>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7"/>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7"/>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7"/>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7"/>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7"/>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7"/>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7"/>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7"/>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7"/>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7"/>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7"/>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7"/>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7"/>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7"/>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7"/>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7"/>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7"/>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7"/>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7"/>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7"/>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7"/>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7"/>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7"/>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7"/>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7"/>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7"/>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7"/>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7"/>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7"/>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7"/>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7"/>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7"/>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7"/>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7"/>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7"/>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7"/>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7"/>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7"/>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7"/>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7"/>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7"/>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7"/>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7"/>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7"/>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7"/>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7"/>
      <c r="C308" s="182" t="str">
        <f>'PC Despesas'!L4</f>
        <v>5.4</v>
      </c>
      <c r="D308" s="183" t="str">
        <f>VLOOKUP(C308,'PC Despesas'!$L$4:$M$103,2,FALSE)</f>
        <v>DESPESAS COM RH</v>
      </c>
      <c r="E308" s="193">
        <f t="shared" ref="E308:Q308" si="10">SUM(E309:E407)</f>
        <v>0</v>
      </c>
      <c r="F308" s="193">
        <f t="shared" si="10"/>
        <v>0</v>
      </c>
      <c r="G308" s="193">
        <f t="shared" si="10"/>
        <v>0</v>
      </c>
      <c r="H308" s="193">
        <f t="shared" si="10"/>
        <v>0</v>
      </c>
      <c r="I308" s="193">
        <f t="shared" si="10"/>
        <v>0</v>
      </c>
      <c r="J308" s="193">
        <f t="shared" si="10"/>
        <v>0</v>
      </c>
      <c r="K308" s="193">
        <f t="shared" si="10"/>
        <v>0</v>
      </c>
      <c r="L308" s="193">
        <f t="shared" si="10"/>
        <v>0</v>
      </c>
      <c r="M308" s="193">
        <f t="shared" si="10"/>
        <v>0</v>
      </c>
      <c r="N308" s="193">
        <f t="shared" si="10"/>
        <v>0</v>
      </c>
      <c r="O308" s="193">
        <f t="shared" si="10"/>
        <v>0</v>
      </c>
      <c r="P308" s="193">
        <f t="shared" si="10"/>
        <v>0</v>
      </c>
      <c r="Q308" s="193">
        <f t="shared" si="10"/>
        <v>0</v>
      </c>
    </row>
    <row r="309" spans="1:17" ht="28.5" customHeight="1" thickTop="1" thickBot="1" x14ac:dyDescent="0.3">
      <c r="A309" s="247"/>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7"/>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7"/>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7"/>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7"/>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7"/>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7"/>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7"/>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7"/>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7"/>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7"/>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7"/>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7"/>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7"/>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7"/>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7"/>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7"/>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7"/>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7"/>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7"/>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7"/>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7"/>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7"/>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7"/>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7"/>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7"/>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7"/>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7"/>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7"/>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7"/>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7"/>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7"/>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7"/>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7"/>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7"/>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7"/>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7"/>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7"/>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7"/>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7"/>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7"/>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7"/>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7"/>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7"/>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7"/>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7"/>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7"/>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7"/>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7"/>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7"/>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7"/>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7"/>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7"/>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7"/>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7"/>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7"/>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7"/>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7"/>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7"/>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7"/>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7"/>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7"/>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7"/>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7"/>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7"/>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7"/>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7"/>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7"/>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7"/>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7"/>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7"/>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7"/>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7"/>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7"/>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7"/>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7"/>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7"/>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7"/>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7"/>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7"/>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7"/>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7"/>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7"/>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7"/>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7"/>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7"/>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7"/>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7"/>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7"/>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7"/>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7"/>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7"/>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7"/>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7"/>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7"/>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7"/>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7"/>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7"/>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7"/>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7"/>
      <c r="C408" s="182" t="str">
        <f>'PC Despesas'!O4</f>
        <v>5.5</v>
      </c>
      <c r="D408" s="183" t="str">
        <f>VLOOKUP(C408,'PC Despesas'!$O$4:$P$103,2,FALSE)</f>
        <v>DESPESAS OPERACIONAIS</v>
      </c>
      <c r="E408" s="193">
        <f t="shared" ref="E408:Q408" si="13">SUM(E409:E507)</f>
        <v>0</v>
      </c>
      <c r="F408" s="193">
        <f t="shared" si="13"/>
        <v>0</v>
      </c>
      <c r="G408" s="193">
        <f t="shared" si="13"/>
        <v>0</v>
      </c>
      <c r="H408" s="193">
        <f t="shared" si="13"/>
        <v>0</v>
      </c>
      <c r="I408" s="193">
        <f t="shared" si="13"/>
        <v>0</v>
      </c>
      <c r="J408" s="193">
        <f t="shared" si="13"/>
        <v>0</v>
      </c>
      <c r="K408" s="193">
        <f t="shared" si="13"/>
        <v>0</v>
      </c>
      <c r="L408" s="193">
        <f t="shared" si="13"/>
        <v>0</v>
      </c>
      <c r="M408" s="193">
        <f t="shared" si="13"/>
        <v>0</v>
      </c>
      <c r="N408" s="193">
        <f t="shared" si="13"/>
        <v>0</v>
      </c>
      <c r="O408" s="193">
        <f t="shared" si="13"/>
        <v>0</v>
      </c>
      <c r="P408" s="193">
        <f t="shared" si="13"/>
        <v>0</v>
      </c>
      <c r="Q408" s="193">
        <f t="shared" si="13"/>
        <v>0</v>
      </c>
    </row>
    <row r="409" spans="1:17" ht="28.5" customHeight="1" thickTop="1" thickBot="1" x14ac:dyDescent="0.3">
      <c r="A409" s="247"/>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7"/>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7"/>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7"/>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7"/>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7"/>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7"/>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7"/>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7"/>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7"/>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7"/>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7"/>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7"/>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7"/>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7"/>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7"/>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7"/>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7"/>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7"/>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7"/>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7"/>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7"/>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7"/>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7"/>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7"/>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7"/>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7"/>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7"/>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7"/>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7"/>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7"/>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7"/>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7"/>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7"/>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7"/>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7"/>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7"/>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7"/>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7"/>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7"/>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7"/>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7"/>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7"/>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7"/>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7"/>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7"/>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7"/>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7"/>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7"/>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7"/>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7"/>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7"/>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7"/>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7"/>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7"/>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7"/>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7"/>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7"/>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7"/>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7"/>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7"/>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7"/>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7"/>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7"/>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7"/>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7"/>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7"/>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7"/>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7"/>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7"/>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7"/>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7"/>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7"/>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7"/>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7"/>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7"/>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7"/>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7"/>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7"/>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7"/>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7"/>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7"/>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7"/>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7"/>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7"/>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7"/>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7"/>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7"/>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7"/>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7"/>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7"/>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7"/>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7"/>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7"/>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7"/>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7"/>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7"/>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7"/>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7"/>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7"/>
      <c r="C508" s="182" t="str">
        <f>'PC Despesas'!R4</f>
        <v>5.6</v>
      </c>
      <c r="D508" s="183" t="str">
        <f>VLOOKUP(C508,'PC Despesas'!$R$4:$S$103,2,FALSE)</f>
        <v>DESPESAS DE MARKETING</v>
      </c>
      <c r="E508" s="193">
        <f t="shared" ref="E508:Q508" si="16">SUM(E509:E607)</f>
        <v>0</v>
      </c>
      <c r="F508" s="193">
        <f t="shared" si="16"/>
        <v>0</v>
      </c>
      <c r="G508" s="193">
        <f t="shared" si="16"/>
        <v>0</v>
      </c>
      <c r="H508" s="193">
        <f t="shared" si="16"/>
        <v>0</v>
      </c>
      <c r="I508" s="193">
        <f t="shared" si="16"/>
        <v>0</v>
      </c>
      <c r="J508" s="193">
        <f t="shared" si="16"/>
        <v>0</v>
      </c>
      <c r="K508" s="193">
        <f t="shared" si="16"/>
        <v>0</v>
      </c>
      <c r="L508" s="193">
        <f t="shared" si="16"/>
        <v>0</v>
      </c>
      <c r="M508" s="193">
        <f t="shared" si="16"/>
        <v>0</v>
      </c>
      <c r="N508" s="193">
        <f t="shared" si="16"/>
        <v>0</v>
      </c>
      <c r="O508" s="193">
        <f t="shared" si="16"/>
        <v>0</v>
      </c>
      <c r="P508" s="193">
        <f t="shared" si="16"/>
        <v>0</v>
      </c>
      <c r="Q508" s="193">
        <f t="shared" si="16"/>
        <v>0</v>
      </c>
    </row>
    <row r="509" spans="1:17" ht="28.5" customHeight="1" thickTop="1" thickBot="1" x14ac:dyDescent="0.3">
      <c r="A509" s="247"/>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7"/>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7"/>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7"/>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7"/>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7"/>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7"/>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7"/>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7"/>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7"/>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7"/>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7"/>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7"/>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7"/>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7"/>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7"/>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7"/>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7"/>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7"/>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7"/>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7"/>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7"/>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7"/>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7"/>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7"/>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7"/>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7"/>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7"/>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7"/>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7"/>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7"/>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7"/>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7"/>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7"/>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7"/>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7"/>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7"/>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7"/>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7"/>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7"/>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7"/>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7"/>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7"/>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7"/>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7"/>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7"/>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7"/>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7"/>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7"/>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7"/>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7"/>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7"/>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7"/>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7"/>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7"/>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7"/>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7"/>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7"/>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7"/>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7"/>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7"/>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7"/>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7"/>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7"/>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7"/>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7"/>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7"/>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7"/>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7"/>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7"/>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7"/>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7"/>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7"/>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7"/>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7"/>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7"/>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7"/>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7"/>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7"/>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7"/>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7"/>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7"/>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7"/>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7"/>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7"/>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7"/>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7"/>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7"/>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7"/>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7"/>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7"/>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7"/>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7"/>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7"/>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7"/>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7"/>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7"/>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7"/>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7"/>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7"/>
      <c r="C608" s="182" t="str">
        <f>'PC Despesas'!U4</f>
        <v>5.7</v>
      </c>
      <c r="D608" s="183" t="str">
        <f>VLOOKUP(C608,'PC Despesas'!$U$4:$V$103,2,FALSE)</f>
        <v>IMPOSTOS</v>
      </c>
      <c r="E608" s="193">
        <f t="shared" ref="E608:Q608" si="19">SUM(E609:E707)</f>
        <v>0</v>
      </c>
      <c r="F608" s="193">
        <f t="shared" si="19"/>
        <v>0</v>
      </c>
      <c r="G608" s="193">
        <f t="shared" si="19"/>
        <v>0</v>
      </c>
      <c r="H608" s="193">
        <f t="shared" si="19"/>
        <v>0</v>
      </c>
      <c r="I608" s="193">
        <f t="shared" si="19"/>
        <v>0</v>
      </c>
      <c r="J608" s="193">
        <f t="shared" si="19"/>
        <v>0</v>
      </c>
      <c r="K608" s="193">
        <f t="shared" si="19"/>
        <v>0</v>
      </c>
      <c r="L608" s="193">
        <f t="shared" si="19"/>
        <v>0</v>
      </c>
      <c r="M608" s="193">
        <f t="shared" si="19"/>
        <v>0</v>
      </c>
      <c r="N608" s="193">
        <f t="shared" si="19"/>
        <v>0</v>
      </c>
      <c r="O608" s="193">
        <f t="shared" si="19"/>
        <v>0</v>
      </c>
      <c r="P608" s="193">
        <f t="shared" si="19"/>
        <v>0</v>
      </c>
      <c r="Q608" s="193">
        <f t="shared" si="19"/>
        <v>0</v>
      </c>
    </row>
    <row r="609" spans="1:17" ht="28.5" customHeight="1" thickTop="1" thickBot="1" x14ac:dyDescent="0.3">
      <c r="A609" s="247"/>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7"/>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7"/>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7"/>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7"/>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7"/>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7"/>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7"/>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7"/>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7"/>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7"/>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7"/>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7"/>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7"/>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7"/>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7"/>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7"/>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7"/>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7"/>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7"/>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7"/>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7"/>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7"/>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7"/>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7"/>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7"/>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7"/>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7"/>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7"/>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7"/>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7"/>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7"/>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7"/>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7"/>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7"/>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7"/>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7"/>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7"/>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7"/>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7"/>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7"/>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7"/>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7"/>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7"/>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7"/>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7"/>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7"/>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7"/>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7"/>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7"/>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7"/>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7"/>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7"/>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7"/>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7"/>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7"/>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7"/>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7"/>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7"/>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7"/>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7"/>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7"/>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7"/>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7"/>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7"/>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7"/>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7"/>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7"/>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7"/>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7"/>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7"/>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7"/>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7"/>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7"/>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7"/>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7"/>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7"/>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7"/>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7"/>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7"/>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7"/>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7"/>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7"/>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7"/>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7"/>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7"/>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7"/>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7"/>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7"/>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7"/>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7"/>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7"/>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7"/>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7"/>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7"/>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7"/>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7"/>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7"/>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7"/>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7"/>
      <c r="C708" s="182" t="str">
        <f>'PC Despesas'!X4</f>
        <v>5.8</v>
      </c>
      <c r="D708" s="183" t="str">
        <f>VLOOKUP(C708,'PC Despesas'!$X$4:$Y$103,2,FALSE)</f>
        <v>INVESTIMENTOS</v>
      </c>
      <c r="E708" s="193">
        <f>SUM(E709:E807)</f>
        <v>0</v>
      </c>
      <c r="F708" s="193">
        <f t="shared" ref="F708:Q708" si="22">SUM(F709:F807)</f>
        <v>0</v>
      </c>
      <c r="G708" s="193">
        <f t="shared" si="22"/>
        <v>0</v>
      </c>
      <c r="H708" s="193">
        <f t="shared" si="22"/>
        <v>0</v>
      </c>
      <c r="I708" s="193">
        <f t="shared" si="22"/>
        <v>0</v>
      </c>
      <c r="J708" s="193">
        <f t="shared" si="22"/>
        <v>0</v>
      </c>
      <c r="K708" s="193">
        <f t="shared" si="22"/>
        <v>0</v>
      </c>
      <c r="L708" s="193">
        <f t="shared" si="22"/>
        <v>0</v>
      </c>
      <c r="M708" s="193">
        <f t="shared" si="22"/>
        <v>0</v>
      </c>
      <c r="N708" s="193">
        <f t="shared" si="22"/>
        <v>0</v>
      </c>
      <c r="O708" s="193">
        <f t="shared" si="22"/>
        <v>0</v>
      </c>
      <c r="P708" s="193">
        <f t="shared" si="22"/>
        <v>0</v>
      </c>
      <c r="Q708" s="193">
        <f t="shared" si="22"/>
        <v>0</v>
      </c>
    </row>
    <row r="709" spans="1:17" ht="29.25" customHeight="1" thickTop="1" thickBot="1" x14ac:dyDescent="0.3">
      <c r="A709" s="247"/>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7"/>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7"/>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7"/>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7"/>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7"/>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7"/>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7"/>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7"/>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7"/>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7"/>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7"/>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7"/>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7"/>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7"/>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7"/>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7"/>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7"/>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7"/>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7"/>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7"/>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7"/>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7"/>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7"/>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7"/>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7"/>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7"/>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7"/>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7"/>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7"/>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7"/>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7"/>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7"/>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7"/>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7"/>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7"/>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7"/>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7"/>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7"/>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7"/>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7"/>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7"/>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7"/>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7"/>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7"/>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7"/>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7"/>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7"/>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7"/>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7"/>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7"/>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7"/>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7"/>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7"/>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7"/>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7"/>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7"/>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7"/>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7"/>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7"/>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7"/>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7"/>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7"/>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7"/>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7"/>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7"/>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7"/>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7"/>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7"/>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7"/>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7"/>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7"/>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7"/>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7"/>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7"/>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7"/>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7"/>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7"/>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7"/>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7"/>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7"/>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7"/>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7"/>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7"/>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7"/>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7"/>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7"/>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7"/>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7"/>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7"/>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7"/>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7"/>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7"/>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7"/>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7"/>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7"/>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7"/>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7"/>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7"/>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7"/>
      <c r="C1" s="268" t="s">
        <v>901</v>
      </c>
      <c r="D1" s="268"/>
      <c r="E1" s="268"/>
      <c r="F1" s="268"/>
      <c r="G1" s="268"/>
      <c r="H1" s="268"/>
      <c r="I1" s="268"/>
      <c r="J1" s="268"/>
      <c r="K1" s="268"/>
    </row>
    <row r="2" spans="1:17" s="18" customFormat="1" ht="37.5" hidden="1" customHeight="1" x14ac:dyDescent="0.25">
      <c r="A2" s="247"/>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C4" s="307" t="s">
        <v>69</v>
      </c>
      <c r="D4" s="307"/>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4"/>
      <c r="D5" s="9"/>
      <c r="E5" s="10"/>
      <c r="F5" s="9"/>
      <c r="G5" s="9"/>
      <c r="H5" s="9"/>
      <c r="I5" s="9"/>
      <c r="J5" s="10"/>
      <c r="K5" s="10"/>
      <c r="L5" s="10"/>
      <c r="M5" s="10"/>
      <c r="N5" s="10"/>
      <c r="O5" s="10"/>
      <c r="P5" s="10"/>
      <c r="Q5" s="10"/>
    </row>
    <row r="6" spans="1:17" ht="30" customHeight="1" thickTop="1" thickBot="1" x14ac:dyDescent="0.3">
      <c r="A6" s="247"/>
      <c r="C6" s="307" t="s">
        <v>79</v>
      </c>
      <c r="D6" s="307"/>
      <c r="E6" s="192">
        <f>E8+E108+E208</f>
        <v>0</v>
      </c>
      <c r="F6" s="192">
        <f t="shared" ref="F6:Q6" si="0">F8+F108+F208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f t="shared" si="0"/>
        <v>0</v>
      </c>
    </row>
    <row r="7" spans="1:17" ht="17.25" customHeight="1" thickTop="1" thickBot="1" x14ac:dyDescent="0.3">
      <c r="A7" s="247"/>
      <c r="C7" s="313"/>
      <c r="D7" s="313"/>
      <c r="E7" s="53"/>
      <c r="F7" s="53"/>
      <c r="G7" s="53"/>
      <c r="H7" s="53"/>
      <c r="I7" s="53"/>
      <c r="J7" s="53"/>
      <c r="K7" s="53"/>
      <c r="L7" s="53"/>
      <c r="M7" s="53"/>
      <c r="N7" s="53"/>
      <c r="O7" s="53"/>
      <c r="P7" s="53"/>
      <c r="Q7" s="53"/>
    </row>
    <row r="8" spans="1:17" ht="33.75" customHeight="1" thickTop="1" thickBot="1" x14ac:dyDescent="0.3">
      <c r="A8" s="247"/>
      <c r="C8" s="187" t="str">
        <f>'PC Receitas'!C4</f>
        <v>4.1</v>
      </c>
      <c r="D8" s="196" t="str">
        <f>VLOOKUP(C8,'PC Receitas'!C4:D103,2,FALSE)</f>
        <v>RECEITAS COM PRODUTO</v>
      </c>
      <c r="E8" s="188">
        <f>SUM(E9:E107)</f>
        <v>0</v>
      </c>
      <c r="F8" s="188">
        <f t="shared" ref="F8:P8" si="1">SUM(F9:F107)</f>
        <v>0</v>
      </c>
      <c r="G8" s="188">
        <f t="shared" si="1"/>
        <v>0</v>
      </c>
      <c r="H8" s="188">
        <f t="shared" si="1"/>
        <v>0</v>
      </c>
      <c r="I8" s="188">
        <f t="shared" si="1"/>
        <v>0</v>
      </c>
      <c r="J8" s="188">
        <f t="shared" si="1"/>
        <v>0</v>
      </c>
      <c r="K8" s="188">
        <f t="shared" si="1"/>
        <v>0</v>
      </c>
      <c r="L8" s="188">
        <f t="shared" si="1"/>
        <v>0</v>
      </c>
      <c r="M8" s="188">
        <f t="shared" si="1"/>
        <v>0</v>
      </c>
      <c r="N8" s="188">
        <f t="shared" si="1"/>
        <v>0</v>
      </c>
      <c r="O8" s="188">
        <f t="shared" si="1"/>
        <v>0</v>
      </c>
      <c r="P8" s="188">
        <f t="shared" si="1"/>
        <v>0</v>
      </c>
      <c r="Q8" s="188">
        <f>SUM(E8:P8)</f>
        <v>0</v>
      </c>
    </row>
    <row r="9" spans="1:17" ht="28.5" customHeight="1" thickTop="1" thickBot="1" x14ac:dyDescent="0.3">
      <c r="A9" s="247"/>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7"/>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7"/>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7"/>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7"/>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7"/>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7"/>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7"/>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7"/>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7"/>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7"/>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7"/>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7"/>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7"/>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7"/>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7"/>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7"/>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7"/>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7"/>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7"/>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7"/>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7"/>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7"/>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7"/>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7"/>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7"/>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7"/>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7"/>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7"/>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7"/>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7"/>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7"/>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7"/>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7"/>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7"/>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7"/>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7"/>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7"/>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7"/>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7"/>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7"/>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7"/>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7"/>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7"/>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7"/>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7"/>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7"/>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7"/>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7"/>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7"/>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7"/>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7"/>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7"/>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7"/>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7"/>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7"/>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7"/>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7"/>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7"/>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7"/>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7"/>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7"/>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7"/>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7"/>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7"/>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7"/>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7"/>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7"/>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7"/>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7"/>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7"/>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7"/>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7"/>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7"/>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7"/>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7"/>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7"/>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7"/>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7"/>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7"/>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7"/>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7"/>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7"/>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7"/>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7"/>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7"/>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7"/>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7"/>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7"/>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7"/>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7"/>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7"/>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7"/>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7"/>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7"/>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7"/>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7"/>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7"/>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7"/>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7"/>
      <c r="C108" s="187" t="str">
        <f>'PC Receitas'!G4</f>
        <v>4.2</v>
      </c>
      <c r="D108" s="197" t="str">
        <f>VLOOKUP(C108,'PC Receitas'!$G$4:$H$103,2,FALSE)</f>
        <v>RECEITAS COM SERVIÇOS</v>
      </c>
      <c r="E108" s="188">
        <f>SUM(E109:E207)</f>
        <v>0</v>
      </c>
      <c r="F108" s="188">
        <f t="shared" ref="F108:P108" si="4">SUM(F109:F207)</f>
        <v>0</v>
      </c>
      <c r="G108" s="188">
        <f t="shared" si="4"/>
        <v>0</v>
      </c>
      <c r="H108" s="188">
        <f t="shared" si="4"/>
        <v>0</v>
      </c>
      <c r="I108" s="188">
        <f t="shared" si="4"/>
        <v>0</v>
      </c>
      <c r="J108" s="188">
        <f t="shared" si="4"/>
        <v>0</v>
      </c>
      <c r="K108" s="188">
        <f t="shared" si="4"/>
        <v>0</v>
      </c>
      <c r="L108" s="188">
        <f t="shared" si="4"/>
        <v>0</v>
      </c>
      <c r="M108" s="188">
        <f t="shared" si="4"/>
        <v>0</v>
      </c>
      <c r="N108" s="188">
        <f t="shared" si="4"/>
        <v>0</v>
      </c>
      <c r="O108" s="188">
        <f t="shared" si="4"/>
        <v>0</v>
      </c>
      <c r="P108" s="188">
        <f t="shared" si="4"/>
        <v>0</v>
      </c>
      <c r="Q108" s="188">
        <f>SUM(E108:P108)</f>
        <v>0</v>
      </c>
    </row>
    <row r="109" spans="1:17" ht="28.5" customHeight="1" thickTop="1" thickBot="1" x14ac:dyDescent="0.3">
      <c r="A109" s="247"/>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7"/>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7"/>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7"/>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7"/>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7"/>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7"/>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7"/>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7"/>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7"/>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7"/>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7"/>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7"/>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7"/>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7"/>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7"/>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7"/>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7"/>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7"/>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7"/>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7"/>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7"/>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7"/>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7"/>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7"/>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7"/>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7"/>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7"/>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7"/>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7"/>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7"/>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7"/>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7"/>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7"/>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7"/>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7"/>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7"/>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7"/>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7"/>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7"/>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7"/>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7"/>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7"/>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7"/>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7"/>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7"/>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7"/>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7"/>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7"/>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7"/>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7"/>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7"/>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7"/>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7"/>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7"/>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7"/>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7"/>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7"/>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7"/>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7"/>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7"/>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7"/>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7"/>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7"/>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7"/>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7"/>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7"/>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7"/>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7"/>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7"/>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7"/>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7"/>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7"/>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7"/>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7"/>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7"/>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7"/>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7"/>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7"/>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7"/>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7"/>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7"/>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7"/>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7"/>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7"/>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7"/>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7"/>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7"/>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7"/>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7"/>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7"/>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7"/>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7"/>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7"/>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7"/>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7"/>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7"/>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7"/>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7"/>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7"/>
      <c r="C208" s="187" t="s">
        <v>30</v>
      </c>
      <c r="D208" s="196" t="str">
        <f>VLOOKUP(C208,'PC Receitas'!$K$4:$L$103,2,FALSE)</f>
        <v>RECEITAS NÃO OPERACIONAIS</v>
      </c>
      <c r="E208" s="188">
        <f>SUM(E209:E307)</f>
        <v>0</v>
      </c>
      <c r="F208" s="188">
        <f t="shared" ref="F208:P208" si="7">SUM(F209:F307)</f>
        <v>0</v>
      </c>
      <c r="G208" s="188">
        <f t="shared" si="7"/>
        <v>0</v>
      </c>
      <c r="H208" s="188">
        <f t="shared" si="7"/>
        <v>0</v>
      </c>
      <c r="I208" s="188">
        <f t="shared" si="7"/>
        <v>0</v>
      </c>
      <c r="J208" s="188">
        <f t="shared" si="7"/>
        <v>0</v>
      </c>
      <c r="K208" s="188">
        <f t="shared" si="7"/>
        <v>0</v>
      </c>
      <c r="L208" s="188">
        <f t="shared" si="7"/>
        <v>0</v>
      </c>
      <c r="M208" s="188">
        <f t="shared" si="7"/>
        <v>0</v>
      </c>
      <c r="N208" s="188">
        <f t="shared" si="7"/>
        <v>0</v>
      </c>
      <c r="O208" s="188">
        <f t="shared" si="7"/>
        <v>0</v>
      </c>
      <c r="P208" s="188">
        <f t="shared" si="7"/>
        <v>0</v>
      </c>
      <c r="Q208" s="188">
        <f>SUM(E208:P208)</f>
        <v>0</v>
      </c>
    </row>
    <row r="209" spans="1:17" ht="27.75" customHeight="1" thickTop="1" thickBot="1" x14ac:dyDescent="0.3">
      <c r="A209" s="247"/>
      <c r="C209" s="34" t="s">
        <v>37</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7"/>
      <c r="C210" s="34" t="s">
        <v>38</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7"/>
      <c r="C211" s="34" t="s">
        <v>39</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7"/>
      <c r="C212" s="34" t="s">
        <v>40</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7"/>
      <c r="C213" s="34" t="s">
        <v>41</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7"/>
      <c r="C214" s="34" t="s">
        <v>42</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7"/>
      <c r="C215" s="34" t="s">
        <v>43</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7"/>
      <c r="C216" s="34" t="s">
        <v>44</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7"/>
      <c r="C217" s="34" t="s">
        <v>45</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7"/>
      <c r="C218" s="34" t="s">
        <v>264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7"/>
      <c r="C219" s="34" t="s">
        <v>265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7"/>
      <c r="C220" s="34" t="s">
        <v>266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7"/>
      <c r="C221" s="34" t="s">
        <v>267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7"/>
      <c r="C222" s="34" t="s">
        <v>268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7"/>
      <c r="C223" s="34" t="s">
        <v>293</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7"/>
      <c r="C224" s="34" t="s">
        <v>294</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7"/>
      <c r="C225" s="34" t="s">
        <v>295</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7"/>
      <c r="C226" s="34" t="s">
        <v>296</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7"/>
      <c r="C227" s="34" t="s">
        <v>297</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7"/>
      <c r="C228" s="34" t="s">
        <v>298</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7"/>
      <c r="C229" s="34" t="s">
        <v>299</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7"/>
      <c r="C230" s="34" t="s">
        <v>300</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7"/>
      <c r="C231" s="34" t="s">
        <v>301</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7"/>
      <c r="C232" s="34" t="s">
        <v>302</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7"/>
      <c r="C233" s="34" t="s">
        <v>303</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7"/>
      <c r="C234" s="34" t="s">
        <v>304</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7"/>
      <c r="C235" s="34" t="s">
        <v>305</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7"/>
      <c r="C236" s="34" t="s">
        <v>306</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7"/>
      <c r="C237" s="34" t="s">
        <v>307</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7"/>
      <c r="C238" s="34" t="s">
        <v>308</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7"/>
      <c r="C239" s="34" t="s">
        <v>309</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7"/>
      <c r="C240" s="34" t="s">
        <v>310</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7"/>
      <c r="C241" s="34" t="s">
        <v>311</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7"/>
      <c r="C242" s="34" t="s">
        <v>312</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7"/>
      <c r="C243" s="34" t="s">
        <v>313</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7"/>
      <c r="C244" s="34" t="s">
        <v>314</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7"/>
      <c r="C245" s="34" t="s">
        <v>315</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7"/>
      <c r="C246" s="34" t="s">
        <v>316</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7"/>
      <c r="C247" s="34" t="s">
        <v>317</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7"/>
      <c r="C248" s="34" t="s">
        <v>318</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7"/>
      <c r="C249" s="34" t="s">
        <v>319</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7"/>
      <c r="C250" s="34" t="s">
        <v>320</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7"/>
      <c r="C251" s="34" t="s">
        <v>321</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7"/>
      <c r="C252" s="34" t="s">
        <v>322</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7"/>
      <c r="C253" s="34" t="s">
        <v>323</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7"/>
      <c r="C254" s="34" t="s">
        <v>324</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7"/>
      <c r="C255" s="34" t="s">
        <v>325</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7"/>
      <c r="C256" s="34" t="s">
        <v>326</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7"/>
      <c r="C257" s="34" t="s">
        <v>327</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7"/>
      <c r="C258" s="34" t="s">
        <v>328</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7"/>
      <c r="C259" s="34" t="s">
        <v>329</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7"/>
      <c r="C260" s="34" t="s">
        <v>330</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7"/>
      <c r="C261" s="34" t="s">
        <v>331</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7"/>
      <c r="C262" s="34" t="s">
        <v>332</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7"/>
      <c r="C263" s="34" t="s">
        <v>333</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7"/>
      <c r="C264" s="34" t="s">
        <v>334</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7"/>
      <c r="C265" s="34" t="s">
        <v>335</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7"/>
      <c r="C266" s="34" t="s">
        <v>336</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7"/>
      <c r="C267" s="34" t="s">
        <v>337</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7"/>
      <c r="C268" s="34" t="s">
        <v>338</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7"/>
      <c r="C269" s="34" t="s">
        <v>339</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7"/>
      <c r="C270" s="34" t="s">
        <v>340</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7"/>
      <c r="C271" s="34" t="s">
        <v>341</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7"/>
      <c r="C272" s="34" t="s">
        <v>342</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7"/>
      <c r="C273" s="34" t="s">
        <v>343</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7"/>
      <c r="C274" s="34" t="s">
        <v>344</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7"/>
      <c r="C275" s="34" t="s">
        <v>345</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7"/>
      <c r="C276" s="34" t="s">
        <v>346</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7"/>
      <c r="C277" s="34" t="s">
        <v>347</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7"/>
      <c r="C278" s="34" t="s">
        <v>348</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7"/>
      <c r="C279" s="34" t="s">
        <v>349</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7"/>
      <c r="C280" s="34" t="s">
        <v>350</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7"/>
      <c r="C281" s="34" t="s">
        <v>351</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7"/>
      <c r="C282" s="34" t="s">
        <v>352</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7"/>
      <c r="C283" s="34" t="s">
        <v>353</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7"/>
      <c r="C284" s="34" t="s">
        <v>354</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7"/>
      <c r="C285" s="34" t="s">
        <v>355</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7"/>
      <c r="C286" s="34" t="s">
        <v>356</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7"/>
      <c r="C287" s="34" t="s">
        <v>357</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7"/>
      <c r="C288" s="34" t="s">
        <v>358</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7"/>
      <c r="C289" s="34" t="s">
        <v>359</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7"/>
      <c r="C290" s="34" t="s">
        <v>360</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7"/>
      <c r="C291" s="34" t="s">
        <v>361</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7"/>
      <c r="C292" s="34" t="s">
        <v>362</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7"/>
      <c r="C293" s="34" t="s">
        <v>363</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7"/>
      <c r="C294" s="34" t="s">
        <v>364</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7"/>
      <c r="C295" s="34" t="s">
        <v>365</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7"/>
      <c r="C296" s="34" t="s">
        <v>366</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7"/>
      <c r="C297" s="34" t="s">
        <v>367</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7"/>
      <c r="C298" s="34" t="s">
        <v>368</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7"/>
      <c r="C299" s="34" t="s">
        <v>369</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7"/>
      <c r="C300" s="34" t="s">
        <v>370</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7"/>
      <c r="C301" s="34" t="s">
        <v>371</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7"/>
      <c r="C302" s="34" t="s">
        <v>372</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7"/>
      <c r="C303" s="34" t="s">
        <v>373</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7"/>
      <c r="C304" s="34" t="s">
        <v>374</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7"/>
      <c r="C305" s="34" t="s">
        <v>375</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7"/>
      <c r="C306" s="34" t="s">
        <v>376</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7"/>
      <c r="C307" s="34" t="s">
        <v>46</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7"/>
      <c r="C1" s="268" t="s">
        <v>902</v>
      </c>
      <c r="D1" s="268"/>
      <c r="E1" s="268"/>
      <c r="F1" s="268"/>
      <c r="G1" s="268"/>
      <c r="H1" s="268"/>
      <c r="I1" s="268"/>
      <c r="J1" s="268"/>
      <c r="K1" s="268"/>
    </row>
    <row r="2" spans="1:16" s="18" customFormat="1" ht="37.5" hidden="1" customHeight="1" x14ac:dyDescent="0.25">
      <c r="A2" s="247"/>
      <c r="C2" s="19"/>
      <c r="D2" s="19"/>
      <c r="E2" s="19"/>
      <c r="F2" s="19"/>
      <c r="G2" s="19"/>
      <c r="H2" s="19"/>
      <c r="I2" s="19"/>
      <c r="J2" s="19"/>
      <c r="K2" s="19"/>
      <c r="L2" s="19"/>
      <c r="M2" s="19"/>
      <c r="N2" s="19"/>
      <c r="O2" s="19"/>
      <c r="P2" s="19"/>
    </row>
    <row r="3" spans="1:16" ht="39.75" customHeight="1" x14ac:dyDescent="0.25">
      <c r="A3" s="247"/>
      <c r="D3" s="6"/>
    </row>
    <row r="4" spans="1:16" ht="24.75" customHeight="1" x14ac:dyDescent="0.25">
      <c r="A4" s="247"/>
      <c r="C4" s="314" t="s">
        <v>80</v>
      </c>
      <c r="D4" s="314"/>
      <c r="E4" s="314"/>
      <c r="F4" s="314"/>
    </row>
    <row r="5" spans="1:16" x14ac:dyDescent="0.25">
      <c r="A5" s="247"/>
    </row>
    <row r="6" spans="1:16" x14ac:dyDescent="0.25">
      <c r="A6" s="247"/>
    </row>
    <row r="7" spans="1:16" x14ac:dyDescent="0.25">
      <c r="A7" s="247"/>
    </row>
    <row r="8" spans="1:16" x14ac:dyDescent="0.25">
      <c r="A8" s="247"/>
    </row>
    <row r="9" spans="1:16" x14ac:dyDescent="0.25">
      <c r="A9" s="247"/>
    </row>
    <row r="10" spans="1:16" x14ac:dyDescent="0.25">
      <c r="A10" s="247"/>
    </row>
    <row r="11" spans="1:16" x14ac:dyDescent="0.25">
      <c r="A11" s="247"/>
    </row>
    <row r="12" spans="1:16" x14ac:dyDescent="0.25">
      <c r="A12" s="247"/>
    </row>
    <row r="13" spans="1:16" x14ac:dyDescent="0.25">
      <c r="A13" s="247"/>
    </row>
    <row r="14" spans="1:16" x14ac:dyDescent="0.25">
      <c r="A14" s="247"/>
    </row>
    <row r="15" spans="1:16" x14ac:dyDescent="0.25">
      <c r="A15" s="247"/>
    </row>
    <row r="16" spans="1:16" x14ac:dyDescent="0.25">
      <c r="A16" s="247"/>
    </row>
    <row r="17" spans="1:9" x14ac:dyDescent="0.25">
      <c r="A17" s="247"/>
    </row>
    <row r="18" spans="1:9" ht="58.5" customHeight="1" x14ac:dyDescent="0.25">
      <c r="A18" s="247"/>
    </row>
    <row r="19" spans="1:9" ht="21" x14ac:dyDescent="0.25">
      <c r="A19" s="247"/>
      <c r="C19" s="26" t="s">
        <v>81</v>
      </c>
      <c r="H19" s="13"/>
      <c r="I19" s="26" t="s">
        <v>82</v>
      </c>
    </row>
    <row r="20" spans="1:9" x14ac:dyDescent="0.25">
      <c r="A20" s="247"/>
    </row>
    <row r="21" spans="1:9" x14ac:dyDescent="0.25">
      <c r="A21" s="247"/>
    </row>
    <row r="22" spans="1:9" x14ac:dyDescent="0.25">
      <c r="A22" s="247"/>
    </row>
    <row r="23" spans="1:9" x14ac:dyDescent="0.25">
      <c r="A23" s="247"/>
    </row>
    <row r="24" spans="1:9" x14ac:dyDescent="0.25">
      <c r="A24" s="247"/>
    </row>
    <row r="25" spans="1:9" x14ac:dyDescent="0.25">
      <c r="A25" s="247"/>
    </row>
    <row r="26" spans="1:9" x14ac:dyDescent="0.25">
      <c r="A26" s="247"/>
    </row>
    <row r="27" spans="1:9" x14ac:dyDescent="0.25">
      <c r="A27" s="247"/>
    </row>
    <row r="28" spans="1:9" x14ac:dyDescent="0.25">
      <c r="A28" s="247"/>
    </row>
    <row r="29" spans="1:9" x14ac:dyDescent="0.25">
      <c r="A29" s="247"/>
    </row>
    <row r="30" spans="1:9" x14ac:dyDescent="0.25">
      <c r="A30" s="247"/>
    </row>
    <row r="31" spans="1:9" x14ac:dyDescent="0.25">
      <c r="A31" s="247"/>
    </row>
    <row r="32" spans="1:9" x14ac:dyDescent="0.25">
      <c r="A32" s="247"/>
    </row>
    <row r="33" spans="1:9" ht="33" customHeight="1" x14ac:dyDescent="0.25">
      <c r="A33" s="247"/>
    </row>
    <row r="34" spans="1:9" ht="21" x14ac:dyDescent="0.25">
      <c r="A34" s="247"/>
      <c r="C34" s="314" t="s">
        <v>83</v>
      </c>
      <c r="D34" s="314"/>
      <c r="E34" s="314"/>
      <c r="F34" s="314"/>
    </row>
    <row r="35" spans="1:9" x14ac:dyDescent="0.25">
      <c r="A35" s="247"/>
    </row>
    <row r="36" spans="1:9" x14ac:dyDescent="0.25">
      <c r="A36" s="247"/>
    </row>
    <row r="37" spans="1:9" x14ac:dyDescent="0.25">
      <c r="A37" s="247"/>
    </row>
    <row r="38" spans="1:9" x14ac:dyDescent="0.25">
      <c r="A38" s="247"/>
    </row>
    <row r="39" spans="1:9" x14ac:dyDescent="0.25">
      <c r="A39" s="247"/>
    </row>
    <row r="40" spans="1:9" x14ac:dyDescent="0.25">
      <c r="A40" s="247"/>
    </row>
    <row r="41" spans="1:9" x14ac:dyDescent="0.25">
      <c r="A41" s="247"/>
    </row>
    <row r="42" spans="1:9" x14ac:dyDescent="0.25">
      <c r="A42" s="247"/>
    </row>
    <row r="43" spans="1:9" x14ac:dyDescent="0.25">
      <c r="A43" s="247"/>
    </row>
    <row r="44" spans="1:9" x14ac:dyDescent="0.25">
      <c r="A44" s="247"/>
    </row>
    <row r="45" spans="1:9" x14ac:dyDescent="0.25">
      <c r="A45" s="247"/>
    </row>
    <row r="46" spans="1:9" x14ac:dyDescent="0.25">
      <c r="A46" s="247"/>
    </row>
    <row r="47" spans="1:9" x14ac:dyDescent="0.25">
      <c r="A47" s="247"/>
    </row>
    <row r="48" spans="1:9" ht="46.5" customHeight="1" x14ac:dyDescent="0.35">
      <c r="A48" s="247"/>
      <c r="I48" s="37"/>
    </row>
    <row r="49" spans="1:11" ht="25.5" customHeight="1" x14ac:dyDescent="0.25">
      <c r="A49" s="247"/>
      <c r="C49" s="314" t="s">
        <v>84</v>
      </c>
      <c r="D49" s="314"/>
      <c r="E49" s="314"/>
      <c r="I49" s="314" t="s">
        <v>85</v>
      </c>
      <c r="J49" s="314"/>
    </row>
    <row r="50" spans="1:11" ht="12.75" customHeight="1" x14ac:dyDescent="0.25">
      <c r="A50" s="247"/>
    </row>
    <row r="51" spans="1:11" x14ac:dyDescent="0.25">
      <c r="A51" s="247"/>
    </row>
    <row r="52" spans="1:11" x14ac:dyDescent="0.25">
      <c r="A52" s="247"/>
    </row>
    <row r="53" spans="1:11" x14ac:dyDescent="0.25">
      <c r="A53" s="247"/>
    </row>
    <row r="54" spans="1:11" x14ac:dyDescent="0.25">
      <c r="A54" s="247"/>
    </row>
    <row r="55" spans="1:11" x14ac:dyDescent="0.25">
      <c r="A55" s="247"/>
    </row>
    <row r="56" spans="1:11" x14ac:dyDescent="0.25">
      <c r="A56" s="247"/>
    </row>
    <row r="57" spans="1:11" x14ac:dyDescent="0.25">
      <c r="A57" s="247"/>
    </row>
    <row r="58" spans="1:11" x14ac:dyDescent="0.25">
      <c r="A58" s="247"/>
    </row>
    <row r="59" spans="1:11" x14ac:dyDescent="0.25">
      <c r="A59" s="247"/>
    </row>
    <row r="60" spans="1:11" x14ac:dyDescent="0.25">
      <c r="A60" s="247"/>
    </row>
    <row r="61" spans="1:11" x14ac:dyDescent="0.25">
      <c r="A61" s="247"/>
    </row>
    <row r="62" spans="1:11" x14ac:dyDescent="0.25">
      <c r="A62" s="247"/>
    </row>
    <row r="63" spans="1:11" x14ac:dyDescent="0.25">
      <c r="A63" s="247"/>
    </row>
    <row r="64" spans="1:11" x14ac:dyDescent="0.25">
      <c r="A64" s="247"/>
      <c r="C64" s="13"/>
      <c r="G64" s="13"/>
      <c r="K64" s="13"/>
    </row>
    <row r="65" spans="1:6" x14ac:dyDescent="0.25">
      <c r="A65" s="247"/>
    </row>
    <row r="66" spans="1:6" x14ac:dyDescent="0.25">
      <c r="A66" s="247"/>
    </row>
    <row r="67" spans="1:6" x14ac:dyDescent="0.25">
      <c r="A67" s="247"/>
    </row>
    <row r="68" spans="1:6" ht="21" x14ac:dyDescent="0.25">
      <c r="A68" s="247"/>
      <c r="C68" s="314" t="s">
        <v>235</v>
      </c>
      <c r="D68" s="314"/>
      <c r="E68" s="314"/>
      <c r="F68" s="314"/>
    </row>
    <row r="69" spans="1:6" x14ac:dyDescent="0.25">
      <c r="A69" s="247"/>
    </row>
    <row r="70" spans="1:6" x14ac:dyDescent="0.25">
      <c r="A70" s="247"/>
    </row>
    <row r="71" spans="1:6" x14ac:dyDescent="0.25">
      <c r="A71" s="247"/>
    </row>
    <row r="72" spans="1:6" x14ac:dyDescent="0.25">
      <c r="A72" s="247"/>
    </row>
    <row r="73" spans="1:6" x14ac:dyDescent="0.25">
      <c r="A73" s="247"/>
    </row>
    <row r="74" spans="1:6" x14ac:dyDescent="0.25">
      <c r="A74" s="247"/>
    </row>
    <row r="75" spans="1:6" x14ac:dyDescent="0.25">
      <c r="A75" s="247"/>
    </row>
    <row r="76" spans="1:6" x14ac:dyDescent="0.25">
      <c r="A76" s="247"/>
    </row>
    <row r="77" spans="1:6" x14ac:dyDescent="0.25">
      <c r="A77" s="247"/>
    </row>
    <row r="78" spans="1:6" x14ac:dyDescent="0.25">
      <c r="A78" s="247"/>
    </row>
    <row r="79" spans="1:6" x14ac:dyDescent="0.25">
      <c r="A79" s="247"/>
    </row>
    <row r="80" spans="1:6" x14ac:dyDescent="0.25">
      <c r="A80" s="247"/>
    </row>
    <row r="81" spans="1:7" x14ac:dyDescent="0.25">
      <c r="A81" s="247"/>
    </row>
    <row r="82" spans="1:7" x14ac:dyDescent="0.25">
      <c r="A82" s="247"/>
    </row>
    <row r="83" spans="1:7" x14ac:dyDescent="0.25">
      <c r="A83" s="247"/>
    </row>
    <row r="84" spans="1:7" x14ac:dyDescent="0.25">
      <c r="A84" s="247"/>
    </row>
    <row r="85" spans="1:7" ht="21" x14ac:dyDescent="0.25">
      <c r="A85" s="247"/>
      <c r="C85" s="315" t="s">
        <v>257</v>
      </c>
      <c r="D85" s="315"/>
      <c r="E85" s="315"/>
      <c r="F85" s="315"/>
      <c r="G85" s="315"/>
    </row>
    <row r="86" spans="1:7" x14ac:dyDescent="0.25">
      <c r="A86" s="247"/>
    </row>
    <row r="87" spans="1:7" x14ac:dyDescent="0.25">
      <c r="A87" s="247"/>
    </row>
    <row r="88" spans="1:7" x14ac:dyDescent="0.25">
      <c r="A88" s="247"/>
    </row>
    <row r="89" spans="1:7" x14ac:dyDescent="0.25">
      <c r="A89" s="247"/>
    </row>
    <row r="90" spans="1:7" x14ac:dyDescent="0.25">
      <c r="A90" s="247"/>
    </row>
    <row r="91" spans="1:7" x14ac:dyDescent="0.25">
      <c r="A91" s="247"/>
    </row>
    <row r="92" spans="1:7" x14ac:dyDescent="0.25">
      <c r="A92" s="247"/>
    </row>
    <row r="93" spans="1:7" x14ac:dyDescent="0.25">
      <c r="A93" s="247"/>
    </row>
    <row r="94" spans="1:7" x14ac:dyDescent="0.25">
      <c r="A94" s="247"/>
    </row>
    <row r="95" spans="1:7" x14ac:dyDescent="0.25">
      <c r="A95" s="247"/>
    </row>
    <row r="96" spans="1:7" x14ac:dyDescent="0.25">
      <c r="A96" s="247"/>
    </row>
    <row r="97" spans="1:1" x14ac:dyDescent="0.25">
      <c r="A97" s="247"/>
    </row>
    <row r="98" spans="1:1" x14ac:dyDescent="0.25">
      <c r="A98" s="247"/>
    </row>
    <row r="99" spans="1:1" x14ac:dyDescent="0.25">
      <c r="A99" s="247"/>
    </row>
    <row r="100" spans="1:1" x14ac:dyDescent="0.25">
      <c r="A100" s="247"/>
    </row>
    <row r="101" spans="1:1" x14ac:dyDescent="0.25">
      <c r="A101" s="247"/>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32"/>
    <col min="48" max="48" width="81.140625" style="132" customWidth="1"/>
    <col min="49" max="56" width="8.85546875" style="60"/>
    <col min="57" max="16384" width="8.85546875" style="61"/>
  </cols>
  <sheetData>
    <row r="1" spans="1:56" s="89" customFormat="1" ht="111" customHeight="1" x14ac:dyDescent="0.35">
      <c r="A1" s="247"/>
      <c r="B1" s="18"/>
      <c r="C1" s="268" t="s">
        <v>902</v>
      </c>
      <c r="D1" s="268"/>
      <c r="E1" s="268"/>
      <c r="F1" s="268"/>
      <c r="G1" s="268"/>
      <c r="H1" s="268"/>
      <c r="I1" s="268"/>
      <c r="J1" s="268"/>
      <c r="K1" s="268"/>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hidden="1" customHeight="1" x14ac:dyDescent="0.25">
      <c r="A2" s="247"/>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39.75" customHeight="1" x14ac:dyDescent="0.25">
      <c r="A3" s="247"/>
      <c r="D3" s="6"/>
    </row>
    <row r="4" spans="1:56" ht="24.75" customHeight="1" x14ac:dyDescent="0.25">
      <c r="A4" s="247"/>
      <c r="C4" s="26" t="s">
        <v>19</v>
      </c>
      <c r="D4" s="6"/>
      <c r="E4" s="298" t="s">
        <v>196</v>
      </c>
      <c r="F4" s="299"/>
      <c r="G4" s="299"/>
      <c r="H4" s="300"/>
    </row>
    <row r="5" spans="1:56" ht="7.5" customHeight="1" thickBot="1" x14ac:dyDescent="0.3">
      <c r="A5" s="247"/>
    </row>
    <row r="6" spans="1:56" ht="23.25" customHeight="1" thickTop="1" x14ac:dyDescent="0.25">
      <c r="A6" s="247"/>
      <c r="C6" s="314" t="s">
        <v>237</v>
      </c>
      <c r="D6" s="314"/>
      <c r="E6" s="314"/>
      <c r="F6" s="59">
        <f>SUM(Z7:Z9)</f>
        <v>0</v>
      </c>
      <c r="I6" s="315" t="str">
        <f>"2. Top "&amp;Y8</f>
        <v>2. Top RECEITAS COM PRODUTO</v>
      </c>
      <c r="J6" s="315"/>
      <c r="K6" s="317"/>
      <c r="L6" s="274">
        <f>Z8</f>
        <v>0</v>
      </c>
      <c r="M6" s="316"/>
      <c r="AF6" s="61">
        <v>2</v>
      </c>
      <c r="AG6" s="61">
        <v>3</v>
      </c>
    </row>
    <row r="7" spans="1:56" ht="16.5" customHeight="1" x14ac:dyDescent="0.25">
      <c r="A7" s="247"/>
      <c r="Y7" s="61" t="str">
        <f>AB719</f>
        <v>RECEITAS NÃO OPERACIONAIS</v>
      </c>
      <c r="Z7" s="61">
        <f>VLOOKUP(Y7,$AB$8:$AC$1122,2,FALSE)</f>
        <v>0</v>
      </c>
      <c r="AD7" s="61" t="s">
        <v>426</v>
      </c>
      <c r="AE7" s="61" t="s">
        <v>427</v>
      </c>
      <c r="AF7" s="61" t="s">
        <v>428</v>
      </c>
      <c r="AG7" s="61" t="s">
        <v>428</v>
      </c>
    </row>
    <row r="8" spans="1:56" x14ac:dyDescent="0.25">
      <c r="A8" s="247"/>
      <c r="Y8" s="61" t="str">
        <f>AB8</f>
        <v>RECEITAS COM PRODUTO</v>
      </c>
      <c r="Z8" s="61">
        <f>VLOOKUP(Y8,$AB$8:$AC$1122,2,FALSE)</f>
        <v>0</v>
      </c>
      <c r="AB8" s="61" t="str">
        <f>DRE!D18</f>
        <v>RECEITAS COM PRODUTO</v>
      </c>
      <c r="AC8" s="61">
        <f>HLOOKUP($E$4,DRE!$C$4:$Q$1132,ROW('G. Receitas'!X15),FALSE)</f>
        <v>0</v>
      </c>
      <c r="AE8" s="61" t="s">
        <v>427</v>
      </c>
      <c r="AF8" s="61" t="s">
        <v>428</v>
      </c>
      <c r="AG8" s="61" t="s">
        <v>428</v>
      </c>
    </row>
    <row r="9" spans="1:56" x14ac:dyDescent="0.25">
      <c r="A9" s="247"/>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7"/>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7"/>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7"/>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7"/>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7"/>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7"/>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7"/>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7"/>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7"/>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7"/>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7"/>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7"/>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7"/>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7"/>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7"/>
      <c r="C24" s="314" t="str">
        <f>"3. Top "&amp;Y9</f>
        <v xml:space="preserve">3. Top </v>
      </c>
      <c r="D24" s="314"/>
      <c r="E24" s="314"/>
      <c r="F24" s="59">
        <f>Z9</f>
        <v>0</v>
      </c>
      <c r="H24" s="13"/>
      <c r="I24" s="315" t="str">
        <f>"4. Top "&amp;Y7</f>
        <v>4. Top RECEITAS NÃO OPERACIONAIS</v>
      </c>
      <c r="J24" s="315"/>
      <c r="K24" s="315"/>
      <c r="L24" s="274">
        <f>Z7</f>
        <v>0</v>
      </c>
      <c r="M24" s="316"/>
      <c r="AA24" s="61">
        <v>16</v>
      </c>
      <c r="AB24" s="61" t="str">
        <f>DRE!D34</f>
        <v/>
      </c>
      <c r="AC24" s="61">
        <f>HLOOKUP($E$4,DRE!$C$4:$Q$1132,ROW('G. Receitas'!X31),FALSE)</f>
        <v>0</v>
      </c>
      <c r="AD24" s="61" t="str">
        <f t="shared" si="3"/>
        <v/>
      </c>
    </row>
    <row r="25" spans="1:33" x14ac:dyDescent="0.25">
      <c r="A25" s="247"/>
      <c r="AA25" s="61">
        <v>17</v>
      </c>
      <c r="AB25" s="61" t="str">
        <f>DRE!D35</f>
        <v/>
      </c>
      <c r="AC25" s="61">
        <f>HLOOKUP($E$4,DRE!$C$4:$Q$1132,ROW('G. Receitas'!X32),FALSE)</f>
        <v>0</v>
      </c>
      <c r="AD25" s="61" t="str">
        <f t="shared" si="3"/>
        <v/>
      </c>
    </row>
    <row r="26" spans="1:33" x14ac:dyDescent="0.25">
      <c r="A26" s="247"/>
      <c r="AA26" s="61">
        <v>18</v>
      </c>
      <c r="AB26" s="61" t="str">
        <f>DRE!D36</f>
        <v/>
      </c>
      <c r="AC26" s="61">
        <f>HLOOKUP($E$4,DRE!$C$4:$Q$1132,ROW('G. Receitas'!X33),FALSE)</f>
        <v>0</v>
      </c>
      <c r="AD26" s="61" t="str">
        <f t="shared" si="3"/>
        <v/>
      </c>
    </row>
    <row r="27" spans="1:33" x14ac:dyDescent="0.25">
      <c r="A27" s="247"/>
      <c r="AA27" s="61">
        <v>19</v>
      </c>
      <c r="AB27" s="61" t="str">
        <f>DRE!D37</f>
        <v/>
      </c>
      <c r="AC27" s="61">
        <f>HLOOKUP($E$4,DRE!$C$4:$Q$1132,ROW('G. Receitas'!X34),FALSE)</f>
        <v>0</v>
      </c>
      <c r="AD27" s="61" t="str">
        <f t="shared" si="3"/>
        <v/>
      </c>
    </row>
    <row r="28" spans="1:33" x14ac:dyDescent="0.25">
      <c r="A28" s="247"/>
      <c r="AA28" s="61">
        <v>20</v>
      </c>
      <c r="AB28" s="61" t="str">
        <f>DRE!D38</f>
        <v/>
      </c>
      <c r="AC28" s="61">
        <f>HLOOKUP($E$4,DRE!$C$4:$Q$1132,ROW('G. Receitas'!X35),FALSE)</f>
        <v>0</v>
      </c>
      <c r="AD28" s="61" t="str">
        <f t="shared" si="3"/>
        <v/>
      </c>
    </row>
    <row r="29" spans="1:33" x14ac:dyDescent="0.25">
      <c r="A29" s="247"/>
      <c r="AA29" s="61">
        <v>21</v>
      </c>
      <c r="AB29" s="61" t="str">
        <f>DRE!D39</f>
        <v/>
      </c>
      <c r="AC29" s="61">
        <f>HLOOKUP($E$4,DRE!$C$4:$Q$1132,ROW('G. Receitas'!X36),FALSE)</f>
        <v>0</v>
      </c>
      <c r="AD29" s="61" t="str">
        <f t="shared" si="3"/>
        <v/>
      </c>
    </row>
    <row r="30" spans="1:33" x14ac:dyDescent="0.25">
      <c r="A30" s="247"/>
      <c r="AA30" s="61">
        <v>22</v>
      </c>
      <c r="AB30" s="61" t="str">
        <f>DRE!D40</f>
        <v/>
      </c>
      <c r="AC30" s="61">
        <f>HLOOKUP($E$4,DRE!$C$4:$Q$1132,ROW('G. Receitas'!X37),FALSE)</f>
        <v>0</v>
      </c>
      <c r="AD30" s="61" t="str">
        <f t="shared" si="3"/>
        <v/>
      </c>
    </row>
    <row r="31" spans="1:33" x14ac:dyDescent="0.25">
      <c r="A31" s="247"/>
      <c r="AA31" s="61">
        <v>23</v>
      </c>
      <c r="AB31" s="61" t="str">
        <f>DRE!D41</f>
        <v/>
      </c>
      <c r="AC31" s="61">
        <f>HLOOKUP($E$4,DRE!$C$4:$Q$1132,ROW('G. Receitas'!X38),FALSE)</f>
        <v>0</v>
      </c>
      <c r="AD31" s="61" t="str">
        <f t="shared" si="3"/>
        <v/>
      </c>
    </row>
    <row r="32" spans="1:33" x14ac:dyDescent="0.25">
      <c r="A32" s="247"/>
      <c r="AA32" s="61">
        <v>24</v>
      </c>
      <c r="AB32" s="61" t="str">
        <f>DRE!D42</f>
        <v/>
      </c>
      <c r="AC32" s="61">
        <f>HLOOKUP($E$4,DRE!$C$4:$Q$1132,ROW('G. Receitas'!X39),FALSE)</f>
        <v>0</v>
      </c>
      <c r="AD32" s="61" t="str">
        <f t="shared" si="3"/>
        <v/>
      </c>
    </row>
    <row r="33" spans="1:30" x14ac:dyDescent="0.25">
      <c r="A33" s="247"/>
      <c r="AA33" s="61">
        <v>25</v>
      </c>
      <c r="AB33" s="61" t="str">
        <f>DRE!D43</f>
        <v/>
      </c>
      <c r="AC33" s="61">
        <f>HLOOKUP($E$4,DRE!$C$4:$Q$1132,ROW('G. Receitas'!X40),FALSE)</f>
        <v>0</v>
      </c>
      <c r="AD33" s="61" t="str">
        <f t="shared" si="3"/>
        <v/>
      </c>
    </row>
    <row r="34" spans="1:30" x14ac:dyDescent="0.25">
      <c r="A34" s="247"/>
      <c r="AA34" s="61">
        <v>26</v>
      </c>
      <c r="AB34" s="61" t="str">
        <f>DRE!D44</f>
        <v/>
      </c>
      <c r="AC34" s="61">
        <f>HLOOKUP($E$4,DRE!$C$4:$Q$1132,ROW('G. Receitas'!X41),FALSE)</f>
        <v>0</v>
      </c>
      <c r="AD34" s="61" t="str">
        <f t="shared" si="3"/>
        <v/>
      </c>
    </row>
    <row r="35" spans="1:30" x14ac:dyDescent="0.25">
      <c r="A35" s="247"/>
      <c r="AA35" s="61">
        <v>27</v>
      </c>
      <c r="AB35" s="61" t="str">
        <f>DRE!D45</f>
        <v/>
      </c>
      <c r="AC35" s="61">
        <f>HLOOKUP($E$4,DRE!$C$4:$Q$1132,ROW('G. Receitas'!X42),FALSE)</f>
        <v>0</v>
      </c>
      <c r="AD35" s="61" t="str">
        <f t="shared" si="3"/>
        <v/>
      </c>
    </row>
    <row r="36" spans="1:30" x14ac:dyDescent="0.25">
      <c r="A36" s="247"/>
      <c r="AA36" s="61">
        <v>28</v>
      </c>
      <c r="AB36" s="61" t="str">
        <f>DRE!D46</f>
        <v/>
      </c>
      <c r="AC36" s="61">
        <f>HLOOKUP($E$4,DRE!$C$4:$Q$1132,ROW('G. Receitas'!X43),FALSE)</f>
        <v>0</v>
      </c>
      <c r="AD36" s="61" t="str">
        <f t="shared" si="3"/>
        <v/>
      </c>
    </row>
    <row r="37" spans="1:30" x14ac:dyDescent="0.25">
      <c r="A37" s="247"/>
      <c r="AA37" s="61">
        <v>29</v>
      </c>
      <c r="AB37" s="61" t="str">
        <f>DRE!D47</f>
        <v/>
      </c>
      <c r="AC37" s="61">
        <f>HLOOKUP($E$4,DRE!$C$4:$Q$1132,ROW('G. Receitas'!X44),FALSE)</f>
        <v>0</v>
      </c>
      <c r="AD37" s="61" t="str">
        <f t="shared" si="3"/>
        <v/>
      </c>
    </row>
    <row r="38" spans="1:30" x14ac:dyDescent="0.25">
      <c r="A38" s="247"/>
      <c r="AA38" s="61">
        <v>30</v>
      </c>
      <c r="AB38" s="61" t="str">
        <f>DRE!D48</f>
        <v/>
      </c>
      <c r="AC38" s="61">
        <f>HLOOKUP($E$4,DRE!$C$4:$Q$1132,ROW('G. Receitas'!X45),FALSE)</f>
        <v>0</v>
      </c>
      <c r="AD38" s="61" t="str">
        <f t="shared" si="3"/>
        <v/>
      </c>
    </row>
    <row r="39" spans="1:30" x14ac:dyDescent="0.25">
      <c r="A39" s="247"/>
      <c r="AA39" s="61">
        <v>31</v>
      </c>
      <c r="AB39" s="61" t="str">
        <f>DRE!D49</f>
        <v/>
      </c>
      <c r="AC39" s="61">
        <f>HLOOKUP($E$4,DRE!$C$4:$Q$1132,ROW('G. Receitas'!X46),FALSE)</f>
        <v>0</v>
      </c>
      <c r="AD39" s="61" t="str">
        <f t="shared" si="3"/>
        <v/>
      </c>
    </row>
    <row r="40" spans="1:30" x14ac:dyDescent="0.25">
      <c r="A40" s="247"/>
      <c r="AA40" s="61">
        <v>32</v>
      </c>
      <c r="AB40" s="61" t="str">
        <f>DRE!D50</f>
        <v/>
      </c>
      <c r="AC40" s="61">
        <f>HLOOKUP($E$4,DRE!$C$4:$Q$1132,ROW('G. Receitas'!X47),FALSE)</f>
        <v>0</v>
      </c>
      <c r="AD40" s="61" t="str">
        <f t="shared" si="3"/>
        <v/>
      </c>
    </row>
    <row r="41" spans="1:30" x14ac:dyDescent="0.25">
      <c r="A41" s="247"/>
      <c r="AA41" s="61">
        <v>33</v>
      </c>
      <c r="AB41" s="61" t="str">
        <f>DRE!D51</f>
        <v/>
      </c>
      <c r="AC41" s="61">
        <f>HLOOKUP($E$4,DRE!$C$4:$Q$1132,ROW('G. Receitas'!X48),FALSE)</f>
        <v>0</v>
      </c>
      <c r="AD41" s="61" t="str">
        <f t="shared" si="3"/>
        <v/>
      </c>
    </row>
    <row r="42" spans="1:30" x14ac:dyDescent="0.25">
      <c r="A42" s="247"/>
      <c r="AA42" s="61">
        <v>34</v>
      </c>
      <c r="AB42" s="61" t="str">
        <f>DRE!D52</f>
        <v/>
      </c>
      <c r="AC42" s="61">
        <f>HLOOKUP($E$4,DRE!$C$4:$Q$1132,ROW('G. Receitas'!X49),FALSE)</f>
        <v>0</v>
      </c>
      <c r="AD42" s="61" t="str">
        <f t="shared" si="3"/>
        <v/>
      </c>
    </row>
    <row r="43" spans="1:30" ht="33" customHeight="1" x14ac:dyDescent="0.25">
      <c r="A43" s="247"/>
      <c r="AA43" s="61">
        <v>35</v>
      </c>
      <c r="AB43" s="61" t="str">
        <f>DRE!D53</f>
        <v/>
      </c>
      <c r="AC43" s="61">
        <f>HLOOKUP($E$4,DRE!$C$4:$Q$1132,ROW('G. Receitas'!X50),FALSE)</f>
        <v>0</v>
      </c>
      <c r="AD43" s="61" t="str">
        <f t="shared" si="3"/>
        <v/>
      </c>
    </row>
    <row r="44" spans="1:30" ht="21" x14ac:dyDescent="0.25">
      <c r="A44" s="247"/>
      <c r="C44" s="314"/>
      <c r="D44" s="314"/>
      <c r="E44" s="314"/>
      <c r="F44" s="314"/>
      <c r="AA44" s="61">
        <v>36</v>
      </c>
      <c r="AB44" s="61" t="str">
        <f>DRE!D54</f>
        <v/>
      </c>
      <c r="AC44" s="61">
        <f>HLOOKUP($E$4,DRE!$C$4:$Q$1132,ROW('G. Receitas'!X51),FALSE)</f>
        <v>0</v>
      </c>
      <c r="AD44" s="61" t="str">
        <f t="shared" si="3"/>
        <v/>
      </c>
    </row>
    <row r="45" spans="1:30" x14ac:dyDescent="0.25">
      <c r="A45" s="247"/>
      <c r="AA45" s="61">
        <v>37</v>
      </c>
      <c r="AB45" s="61" t="str">
        <f>DRE!D55</f>
        <v/>
      </c>
      <c r="AC45" s="61">
        <f>HLOOKUP($E$4,DRE!$C$4:$Q$1132,ROW('G. Receitas'!X52),FALSE)</f>
        <v>0</v>
      </c>
      <c r="AD45" s="61" t="str">
        <f t="shared" si="3"/>
        <v/>
      </c>
    </row>
    <row r="46" spans="1:30" x14ac:dyDescent="0.25">
      <c r="A46" s="247"/>
      <c r="AA46" s="61">
        <v>38</v>
      </c>
      <c r="AB46" s="61" t="str">
        <f>DRE!D56</f>
        <v/>
      </c>
      <c r="AC46" s="61">
        <f>HLOOKUP($E$4,DRE!$C$4:$Q$1132,ROW('G. Receitas'!X53),FALSE)</f>
        <v>0</v>
      </c>
      <c r="AD46" s="61" t="str">
        <f t="shared" si="3"/>
        <v/>
      </c>
    </row>
    <row r="47" spans="1:30" x14ac:dyDescent="0.25">
      <c r="A47" s="247"/>
      <c r="AA47" s="61">
        <v>39</v>
      </c>
      <c r="AB47" s="61" t="str">
        <f>DRE!D57</f>
        <v/>
      </c>
      <c r="AC47" s="61">
        <f>HLOOKUP($E$4,DRE!$C$4:$Q$1132,ROW('G. Receitas'!X54),FALSE)</f>
        <v>0</v>
      </c>
      <c r="AD47" s="61" t="str">
        <f t="shared" si="3"/>
        <v/>
      </c>
    </row>
    <row r="48" spans="1:30" x14ac:dyDescent="0.25">
      <c r="A48" s="247"/>
      <c r="AA48" s="61">
        <v>40</v>
      </c>
      <c r="AB48" s="61" t="str">
        <f>DRE!D58</f>
        <v/>
      </c>
      <c r="AC48" s="61">
        <f>HLOOKUP($E$4,DRE!$C$4:$Q$1132,ROW('G. Receitas'!X55),FALSE)</f>
        <v>0</v>
      </c>
      <c r="AD48" s="61" t="str">
        <f t="shared" si="3"/>
        <v/>
      </c>
    </row>
    <row r="49" spans="1:30" x14ac:dyDescent="0.25">
      <c r="A49" s="247"/>
      <c r="AA49" s="61">
        <v>41</v>
      </c>
      <c r="AB49" s="61" t="str">
        <f>DRE!D59</f>
        <v/>
      </c>
      <c r="AC49" s="61">
        <f>HLOOKUP($E$4,DRE!$C$4:$Q$1132,ROW('G. Receitas'!X56),FALSE)</f>
        <v>0</v>
      </c>
      <c r="AD49" s="61" t="str">
        <f t="shared" si="3"/>
        <v/>
      </c>
    </row>
    <row r="50" spans="1:30" x14ac:dyDescent="0.25">
      <c r="A50" s="247"/>
      <c r="AA50" s="61">
        <v>42</v>
      </c>
      <c r="AB50" s="61" t="str">
        <f>DRE!D60</f>
        <v/>
      </c>
      <c r="AC50" s="61">
        <f>HLOOKUP($E$4,DRE!$C$4:$Q$1132,ROW('G. Receitas'!X57),FALSE)</f>
        <v>0</v>
      </c>
      <c r="AD50" s="61" t="str">
        <f t="shared" si="3"/>
        <v/>
      </c>
    </row>
    <row r="51" spans="1:30" x14ac:dyDescent="0.25">
      <c r="A51" s="247"/>
      <c r="AA51" s="61">
        <v>43</v>
      </c>
      <c r="AB51" s="61" t="str">
        <f>DRE!D61</f>
        <v/>
      </c>
      <c r="AC51" s="61">
        <f>HLOOKUP($E$4,DRE!$C$4:$Q$1132,ROW('G. Receitas'!X58),FALSE)</f>
        <v>0</v>
      </c>
      <c r="AD51" s="61" t="str">
        <f t="shared" si="3"/>
        <v/>
      </c>
    </row>
    <row r="52" spans="1:30" x14ac:dyDescent="0.25">
      <c r="A52" s="247"/>
      <c r="AA52" s="61">
        <v>44</v>
      </c>
      <c r="AB52" s="61" t="str">
        <f>DRE!D62</f>
        <v/>
      </c>
      <c r="AC52" s="61">
        <f>HLOOKUP($E$4,DRE!$C$4:$Q$1132,ROW('G. Receitas'!X59),FALSE)</f>
        <v>0</v>
      </c>
      <c r="AD52" s="61" t="str">
        <f t="shared" si="3"/>
        <v/>
      </c>
    </row>
    <row r="53" spans="1:30" x14ac:dyDescent="0.25">
      <c r="A53" s="247"/>
      <c r="AA53" s="61">
        <v>45</v>
      </c>
      <c r="AB53" s="61" t="str">
        <f>DRE!D63</f>
        <v/>
      </c>
      <c r="AC53" s="61">
        <f>HLOOKUP($E$4,DRE!$C$4:$Q$1132,ROW('G. Receitas'!X60),FALSE)</f>
        <v>0</v>
      </c>
      <c r="AD53" s="61" t="str">
        <f t="shared" si="3"/>
        <v/>
      </c>
    </row>
    <row r="54" spans="1:30" x14ac:dyDescent="0.25">
      <c r="A54" s="247"/>
      <c r="AA54" s="61">
        <v>46</v>
      </c>
      <c r="AB54" s="61" t="str">
        <f>DRE!D64</f>
        <v/>
      </c>
      <c r="AC54" s="61">
        <f>HLOOKUP($E$4,DRE!$C$4:$Q$1132,ROW('G. Receitas'!X61),FALSE)</f>
        <v>0</v>
      </c>
      <c r="AD54" s="61" t="str">
        <f t="shared" si="3"/>
        <v/>
      </c>
    </row>
    <row r="55" spans="1:30" x14ac:dyDescent="0.25">
      <c r="A55" s="247"/>
      <c r="AA55" s="61">
        <v>47</v>
      </c>
      <c r="AB55" s="61" t="str">
        <f>DRE!D65</f>
        <v/>
      </c>
      <c r="AC55" s="61">
        <f>HLOOKUP($E$4,DRE!$C$4:$Q$1132,ROW('G. Receitas'!X62),FALSE)</f>
        <v>0</v>
      </c>
      <c r="AD55" s="61" t="str">
        <f t="shared" si="3"/>
        <v/>
      </c>
    </row>
    <row r="56" spans="1:30" x14ac:dyDescent="0.25">
      <c r="A56" s="247"/>
      <c r="AA56" s="61">
        <v>48</v>
      </c>
      <c r="AB56" s="61" t="str">
        <f>DRE!D66</f>
        <v/>
      </c>
      <c r="AC56" s="61">
        <f>HLOOKUP($E$4,DRE!$C$4:$Q$1132,ROW('G. Receitas'!X63),FALSE)</f>
        <v>0</v>
      </c>
      <c r="AD56" s="61" t="str">
        <f t="shared" si="3"/>
        <v/>
      </c>
    </row>
    <row r="57" spans="1:30" x14ac:dyDescent="0.25">
      <c r="A57" s="247"/>
      <c r="AA57" s="61">
        <v>49</v>
      </c>
      <c r="AB57" s="61" t="str">
        <f>DRE!D67</f>
        <v/>
      </c>
      <c r="AC57" s="61">
        <f>HLOOKUP($E$4,DRE!$C$4:$Q$1132,ROW('G. Receitas'!X64),FALSE)</f>
        <v>0</v>
      </c>
      <c r="AD57" s="61" t="str">
        <f t="shared" si="3"/>
        <v/>
      </c>
    </row>
    <row r="58" spans="1:30" ht="46.5" customHeight="1" x14ac:dyDescent="0.35">
      <c r="A58" s="247"/>
      <c r="I58" s="37"/>
      <c r="AA58" s="61">
        <v>50</v>
      </c>
      <c r="AB58" s="61" t="str">
        <f>DRE!D68</f>
        <v/>
      </c>
      <c r="AC58" s="61">
        <f>HLOOKUP($E$4,DRE!$C$4:$Q$1132,ROW('G. Receitas'!X65),FALSE)</f>
        <v>0</v>
      </c>
      <c r="AD58" s="61" t="str">
        <f t="shared" si="3"/>
        <v/>
      </c>
    </row>
    <row r="59" spans="1:30" ht="25.5" customHeight="1" x14ac:dyDescent="0.25">
      <c r="A59" s="247"/>
      <c r="C59" s="314"/>
      <c r="D59" s="314"/>
      <c r="E59" s="314"/>
      <c r="I59" s="314"/>
      <c r="J59" s="314"/>
      <c r="AA59" s="61">
        <v>51</v>
      </c>
      <c r="AB59" s="61" t="str">
        <f>DRE!D69</f>
        <v/>
      </c>
      <c r="AC59" s="61">
        <f>HLOOKUP($E$4,DRE!$C$4:$Q$1132,ROW('G. Receitas'!X66),FALSE)</f>
        <v>0</v>
      </c>
      <c r="AD59" s="61" t="str">
        <f t="shared" si="3"/>
        <v/>
      </c>
    </row>
    <row r="60" spans="1:30" ht="12.75" customHeight="1" x14ac:dyDescent="0.25">
      <c r="A60" s="247"/>
      <c r="AA60" s="61">
        <v>52</v>
      </c>
      <c r="AB60" s="61" t="str">
        <f>DRE!D70</f>
        <v/>
      </c>
      <c r="AC60" s="61">
        <f>HLOOKUP($E$4,DRE!$C$4:$Q$1132,ROW('G. Receitas'!X67),FALSE)</f>
        <v>0</v>
      </c>
      <c r="AD60" s="61" t="str">
        <f t="shared" si="3"/>
        <v/>
      </c>
    </row>
    <row r="61" spans="1:30" x14ac:dyDescent="0.25">
      <c r="A61" s="247"/>
      <c r="AA61" s="61">
        <v>53</v>
      </c>
      <c r="AB61" s="61" t="str">
        <f>DRE!D71</f>
        <v/>
      </c>
      <c r="AC61" s="61">
        <f>HLOOKUP($E$4,DRE!$C$4:$Q$1132,ROW('G. Receitas'!X68),FALSE)</f>
        <v>0</v>
      </c>
      <c r="AD61" s="61" t="str">
        <f t="shared" si="3"/>
        <v/>
      </c>
    </row>
    <row r="62" spans="1:30" x14ac:dyDescent="0.25">
      <c r="A62" s="247"/>
      <c r="AA62" s="61">
        <v>54</v>
      </c>
      <c r="AB62" s="61" t="str">
        <f>DRE!D72</f>
        <v/>
      </c>
      <c r="AC62" s="61">
        <f>HLOOKUP($E$4,DRE!$C$4:$Q$1132,ROW('G. Receitas'!X69),FALSE)</f>
        <v>0</v>
      </c>
      <c r="AD62" s="61" t="str">
        <f t="shared" si="3"/>
        <v/>
      </c>
    </row>
    <row r="63" spans="1:30" x14ac:dyDescent="0.25">
      <c r="A63" s="247"/>
      <c r="AA63" s="61">
        <v>55</v>
      </c>
      <c r="AB63" s="61" t="str">
        <f>DRE!D73</f>
        <v/>
      </c>
      <c r="AC63" s="61">
        <f>HLOOKUP($E$4,DRE!$C$4:$Q$1132,ROW('G. Receitas'!X70),FALSE)</f>
        <v>0</v>
      </c>
      <c r="AD63" s="61" t="str">
        <f t="shared" si="3"/>
        <v/>
      </c>
    </row>
    <row r="64" spans="1:30" x14ac:dyDescent="0.25">
      <c r="A64" s="247"/>
      <c r="AA64" s="61">
        <v>56</v>
      </c>
      <c r="AB64" s="61" t="str">
        <f>DRE!D74</f>
        <v/>
      </c>
      <c r="AC64" s="61">
        <f>HLOOKUP($E$4,DRE!$C$4:$Q$1132,ROW('G. Receitas'!X71),FALSE)</f>
        <v>0</v>
      </c>
      <c r="AD64" s="61" t="str">
        <f t="shared" si="3"/>
        <v/>
      </c>
    </row>
    <row r="65" spans="1:30" x14ac:dyDescent="0.25">
      <c r="A65" s="247"/>
      <c r="AA65" s="61">
        <v>57</v>
      </c>
      <c r="AB65" s="61" t="str">
        <f>DRE!D75</f>
        <v/>
      </c>
      <c r="AC65" s="61">
        <f>HLOOKUP($E$4,DRE!$C$4:$Q$1132,ROW('G. Receitas'!X72),FALSE)</f>
        <v>0</v>
      </c>
      <c r="AD65" s="61" t="str">
        <f t="shared" si="3"/>
        <v/>
      </c>
    </row>
    <row r="66" spans="1:30" x14ac:dyDescent="0.25">
      <c r="A66" s="247"/>
      <c r="AA66" s="61">
        <v>58</v>
      </c>
      <c r="AB66" s="61" t="str">
        <f>DRE!D76</f>
        <v/>
      </c>
      <c r="AC66" s="61">
        <f>HLOOKUP($E$4,DRE!$C$4:$Q$1132,ROW('G. Receitas'!X73),FALSE)</f>
        <v>0</v>
      </c>
      <c r="AD66" s="61" t="str">
        <f t="shared" si="3"/>
        <v/>
      </c>
    </row>
    <row r="67" spans="1:30" x14ac:dyDescent="0.25">
      <c r="A67" s="247"/>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4"/>
      <c r="D78" s="314"/>
      <c r="E78" s="314"/>
      <c r="F78" s="314"/>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5"/>
      <c r="D95" s="315"/>
      <c r="E95" s="315"/>
      <c r="F95" s="315"/>
      <c r="G95" s="315"/>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426</v>
      </c>
      <c r="AE108" s="61" t="s">
        <v>427</v>
      </c>
      <c r="AF108" s="61" t="s">
        <v>428</v>
      </c>
      <c r="AG108" s="61" t="s">
        <v>428</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426</v>
      </c>
      <c r="AE211" s="61" t="s">
        <v>427</v>
      </c>
      <c r="AF211" s="61" t="s">
        <v>428</v>
      </c>
      <c r="AG211" s="61" t="s">
        <v>428</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427</v>
      </c>
      <c r="AF311" s="61" t="s">
        <v>428</v>
      </c>
      <c r="AG311" s="61" t="s">
        <v>428</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426</v>
      </c>
      <c r="AE416" s="61" t="s">
        <v>427</v>
      </c>
      <c r="AF416" s="61" t="s">
        <v>428</v>
      </c>
      <c r="AG416" s="61" t="s">
        <v>428</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426</v>
      </c>
      <c r="AE516" s="61" t="s">
        <v>427</v>
      </c>
      <c r="AF516" s="61" t="s">
        <v>428</v>
      </c>
      <c r="AG516" s="61" t="s">
        <v>428</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426</v>
      </c>
      <c r="AE616" s="61" t="s">
        <v>427</v>
      </c>
      <c r="AF616" s="61" t="s">
        <v>428</v>
      </c>
      <c r="AG616" s="61" t="s">
        <v>428</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426</v>
      </c>
      <c r="AE719" s="61" t="s">
        <v>427</v>
      </c>
      <c r="AF719" s="61" t="s">
        <v>428</v>
      </c>
      <c r="AG719" s="61" t="s">
        <v>428</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426</v>
      </c>
      <c r="AE819" s="61" t="s">
        <v>427</v>
      </c>
      <c r="AF819" s="61" t="s">
        <v>428</v>
      </c>
      <c r="AG819" s="61" t="s">
        <v>428</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426</v>
      </c>
      <c r="AE920" s="61" t="s">
        <v>427</v>
      </c>
      <c r="AF920" s="61" t="s">
        <v>428</v>
      </c>
      <c r="AG920" s="61" t="s">
        <v>428</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426</v>
      </c>
      <c r="AE1023" s="61" t="s">
        <v>427</v>
      </c>
      <c r="AF1023" s="61" t="s">
        <v>428</v>
      </c>
      <c r="AG1023" s="61" t="s">
        <v>428</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7"/>
      <c r="C1" s="268" t="s">
        <v>902</v>
      </c>
      <c r="D1" s="268"/>
      <c r="E1" s="268"/>
      <c r="F1" s="268"/>
      <c r="G1" s="268"/>
      <c r="H1" s="268"/>
      <c r="I1" s="268"/>
      <c r="J1" s="268"/>
      <c r="K1" s="268"/>
      <c r="L1" s="268"/>
      <c r="W1" s="100"/>
      <c r="X1" s="100"/>
      <c r="Y1" s="89"/>
      <c r="Z1" s="89"/>
      <c r="AA1" s="89"/>
      <c r="AB1" s="89"/>
      <c r="AC1" s="89"/>
      <c r="AD1" s="89"/>
      <c r="AE1" s="100"/>
    </row>
    <row r="2" spans="1:31" s="18" customFormat="1" ht="37.5" hidden="1" customHeight="1" x14ac:dyDescent="0.25">
      <c r="A2" s="247"/>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7"/>
      <c r="D3" s="6"/>
      <c r="W3" s="102"/>
      <c r="X3" s="102"/>
      <c r="Y3" s="61"/>
      <c r="Z3" s="61"/>
      <c r="AA3" s="61"/>
      <c r="AB3" s="61"/>
      <c r="AC3" s="61"/>
      <c r="AD3" s="61"/>
      <c r="AE3" s="102"/>
    </row>
    <row r="4" spans="1:31" customFormat="1" ht="24.75" customHeight="1" x14ac:dyDescent="0.25">
      <c r="A4" s="247"/>
      <c r="C4" s="26" t="s">
        <v>19</v>
      </c>
      <c r="D4" s="6"/>
      <c r="E4" s="298" t="s">
        <v>196</v>
      </c>
      <c r="F4" s="299"/>
      <c r="G4" s="299"/>
      <c r="H4" s="300"/>
      <c r="I4" s="135"/>
      <c r="W4" s="102"/>
      <c r="X4" s="102"/>
      <c r="Y4" s="61"/>
      <c r="Z4" s="61"/>
      <c r="AA4" s="61"/>
      <c r="AB4" s="61"/>
      <c r="AC4" s="61"/>
      <c r="AD4" s="61"/>
      <c r="AE4" s="102"/>
    </row>
    <row r="5" spans="1:31" customFormat="1" x14ac:dyDescent="0.25">
      <c r="A5" s="247"/>
      <c r="W5" s="102"/>
      <c r="X5" s="102"/>
      <c r="Y5" s="61"/>
      <c r="Z5" s="61"/>
      <c r="AA5" s="61"/>
      <c r="AB5" s="61"/>
      <c r="AC5" s="61"/>
      <c r="AD5" s="61"/>
      <c r="AE5" s="102"/>
    </row>
    <row r="6" spans="1:31" customFormat="1" ht="23.25" customHeight="1" x14ac:dyDescent="0.25">
      <c r="A6" s="247"/>
      <c r="C6" s="314" t="s">
        <v>239</v>
      </c>
      <c r="D6" s="314"/>
      <c r="E6" s="314"/>
      <c r="F6" s="73">
        <f>SUM('G. Receitas'!Z10:Z17)</f>
        <v>0</v>
      </c>
      <c r="J6" s="315" t="str">
        <f>"2. "&amp;'G. Receitas'!Y10</f>
        <v>2. DESPESAS COM PRODUTOS</v>
      </c>
      <c r="K6" s="315"/>
      <c r="L6" s="317"/>
      <c r="M6" s="318">
        <f>'G. Receitas'!Z10</f>
        <v>0</v>
      </c>
      <c r="N6" s="318"/>
      <c r="W6" s="102"/>
      <c r="X6" s="102"/>
      <c r="Y6" s="61"/>
      <c r="Z6" s="61"/>
      <c r="AA6" s="61"/>
      <c r="AB6" s="61"/>
      <c r="AC6" s="61"/>
      <c r="AD6" s="61"/>
      <c r="AE6" s="102"/>
    </row>
    <row r="7" spans="1:31" customFormat="1" x14ac:dyDescent="0.25">
      <c r="A7" s="247"/>
      <c r="W7" s="102"/>
      <c r="X7" s="102"/>
      <c r="Y7" s="61"/>
      <c r="Z7" s="61"/>
      <c r="AA7" s="61"/>
      <c r="AB7" s="61"/>
      <c r="AC7" s="61"/>
      <c r="AD7" s="61"/>
      <c r="AE7" s="102"/>
    </row>
    <row r="8" spans="1:31" customFormat="1" x14ac:dyDescent="0.25">
      <c r="A8" s="247"/>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7"/>
      <c r="Z9" s="61" t="str">
        <f>AC24</f>
        <v>DESPESAS COM SERVIÇOS</v>
      </c>
      <c r="AA9" s="61">
        <f>AD24</f>
        <v>0</v>
      </c>
      <c r="AC9" s="61" t="str">
        <f>DRE!D222</f>
        <v>MATERIAS PRIMAS</v>
      </c>
      <c r="AD9" s="61">
        <f>HLOOKUP($E$4,DRE!$C$4:$Q$1132,ROW('G. Receitas'!X50),FALSE)</f>
        <v>0</v>
      </c>
    </row>
    <row r="10" spans="1:31" x14ac:dyDescent="0.25">
      <c r="A10" s="247"/>
      <c r="Z10" s="61" t="str">
        <f>AC40</f>
        <v>DESPESAS COM RH</v>
      </c>
      <c r="AA10" s="61">
        <f>AD40</f>
        <v>0</v>
      </c>
      <c r="AC10" s="61" t="str">
        <f>DRE!D307</f>
        <v/>
      </c>
      <c r="AD10" s="61">
        <f>HLOOKUP($E$4,DRE!$C$4:$Q$1132,ROW('G. Receitas'!X51),FALSE)</f>
        <v>0</v>
      </c>
    </row>
    <row r="11" spans="1:31" x14ac:dyDescent="0.25">
      <c r="A11" s="247"/>
      <c r="Z11" s="61" t="str">
        <f>AC56</f>
        <v>DESPESAS OPERACIONAIS</v>
      </c>
      <c r="AA11" s="61">
        <f>AD56</f>
        <v>0</v>
      </c>
      <c r="AC11" s="61" t="str">
        <f>DRE!D308</f>
        <v/>
      </c>
      <c r="AD11" s="61">
        <f>HLOOKUP($E$4,DRE!$C$4:$Q$1132,ROW('G. Receitas'!X52),FALSE)</f>
        <v>0</v>
      </c>
    </row>
    <row r="12" spans="1:31" x14ac:dyDescent="0.25">
      <c r="A12" s="247"/>
      <c r="Z12" s="61" t="str">
        <f>AC72</f>
        <v>DESPESAS DE MARKETING</v>
      </c>
      <c r="AA12" s="61">
        <f>AD72</f>
        <v>0</v>
      </c>
      <c r="AC12" s="61" t="str">
        <f>DRE!D309</f>
        <v/>
      </c>
      <c r="AD12" s="61">
        <f>HLOOKUP($E$4,DRE!$C$4:$Q$1132,ROW('G. Receitas'!X53),FALSE)</f>
        <v>0</v>
      </c>
    </row>
    <row r="13" spans="1:31" x14ac:dyDescent="0.25">
      <c r="A13" s="247"/>
      <c r="Z13" s="61" t="str">
        <f>AC107</f>
        <v>DESPESAS NÃO OPERACIONAIS</v>
      </c>
      <c r="AA13" s="61">
        <f>AD107</f>
        <v>0</v>
      </c>
      <c r="AC13" s="61" t="str">
        <f>DRE!D310</f>
        <v/>
      </c>
      <c r="AD13" s="61">
        <f>HLOOKUP($E$4,DRE!$C$4:$Q$1132,ROW('G. Receitas'!X54),FALSE)</f>
        <v>0</v>
      </c>
    </row>
    <row r="14" spans="1:31" x14ac:dyDescent="0.25">
      <c r="A14" s="247"/>
      <c r="Z14" s="61" t="str">
        <f>AC124</f>
        <v>IMPOSTOS</v>
      </c>
      <c r="AA14" s="61">
        <f>AD124</f>
        <v>0</v>
      </c>
      <c r="AC14" s="61" t="str">
        <f>DRE!D311</f>
        <v/>
      </c>
      <c r="AD14" s="61">
        <f>HLOOKUP($E$4,DRE!$C$4:$Q$1132,ROW('G. Receitas'!X55),FALSE)</f>
        <v>0</v>
      </c>
    </row>
    <row r="15" spans="1:31" x14ac:dyDescent="0.25">
      <c r="A15" s="247"/>
      <c r="Z15" s="61" t="str">
        <f>AC143</f>
        <v>INVESTIMENTOS</v>
      </c>
      <c r="AA15" s="61">
        <f>AD143</f>
        <v>0</v>
      </c>
      <c r="AC15" s="61" t="str">
        <f>DRE!D312</f>
        <v/>
      </c>
      <c r="AD15" s="61">
        <f>HLOOKUP($E$4,DRE!$C$4:$Q$1132,ROW('G. Receitas'!X56),FALSE)</f>
        <v>0</v>
      </c>
    </row>
    <row r="16" spans="1:31" x14ac:dyDescent="0.25">
      <c r="A16" s="247"/>
      <c r="AC16" s="61" t="str">
        <f>DRE!D313</f>
        <v/>
      </c>
      <c r="AD16" s="61">
        <f>HLOOKUP($E$4,DRE!$C$4:$Q$1132,ROW('G. Receitas'!X57),FALSE)</f>
        <v>0</v>
      </c>
    </row>
    <row r="17" spans="1:30" x14ac:dyDescent="0.25">
      <c r="A17" s="247"/>
      <c r="AC17" s="61" t="str">
        <f>DRE!D314</f>
        <v/>
      </c>
      <c r="AD17" s="61">
        <f>HLOOKUP($E$4,DRE!$C$4:$Q$1132,ROW('G. Receitas'!X58),FALSE)</f>
        <v>0</v>
      </c>
    </row>
    <row r="18" spans="1:30" x14ac:dyDescent="0.25">
      <c r="A18" s="247"/>
      <c r="AC18" s="61" t="str">
        <f>DRE!D315</f>
        <v/>
      </c>
      <c r="AD18" s="61">
        <f>HLOOKUP($E$4,DRE!$C$4:$Q$1132,ROW('G. Receitas'!X59),FALSE)</f>
        <v>0</v>
      </c>
    </row>
    <row r="19" spans="1:30" x14ac:dyDescent="0.25">
      <c r="A19" s="247"/>
      <c r="AC19" s="61" t="str">
        <f>DRE!D316</f>
        <v/>
      </c>
      <c r="AD19" s="61">
        <f>HLOOKUP($E$4,DRE!$C$4:$Q$1132,ROW('G. Receitas'!X60),FALSE)</f>
        <v>0</v>
      </c>
    </row>
    <row r="20" spans="1:30" x14ac:dyDescent="0.25">
      <c r="A20" s="247"/>
      <c r="AC20" s="61" t="str">
        <f>DRE!D317</f>
        <v/>
      </c>
      <c r="AD20" s="61">
        <f>HLOOKUP($E$4,DRE!$C$4:$Q$1132,ROW('G. Receitas'!X61),FALSE)</f>
        <v>0</v>
      </c>
    </row>
    <row r="21" spans="1:30" x14ac:dyDescent="0.25">
      <c r="A21" s="247"/>
      <c r="AC21" s="61" t="str">
        <f>DRE!D318</f>
        <v/>
      </c>
      <c r="AD21" s="61">
        <f>HLOOKUP($E$4,DRE!$C$4:$Q$1132,ROW('G. Receitas'!X62),FALSE)</f>
        <v>0</v>
      </c>
    </row>
    <row r="22" spans="1:30" x14ac:dyDescent="0.25">
      <c r="A22" s="247"/>
      <c r="AC22" s="61" t="str">
        <f>DRE!D319</f>
        <v/>
      </c>
      <c r="AD22" s="61">
        <f>HLOOKUP($E$4,DRE!$C$4:$Q$1132,ROW('G. Receitas'!X63),FALSE)</f>
        <v>0</v>
      </c>
    </row>
    <row r="23" spans="1:30" ht="58.5" customHeight="1" x14ac:dyDescent="0.25">
      <c r="A23" s="247"/>
      <c r="AC23" s="61" t="str">
        <f>DRE!D320</f>
        <v/>
      </c>
      <c r="AD23" s="61">
        <f>HLOOKUP($E$4,DRE!$C$4:$Q$1132,ROW('G. Receitas'!X64),FALSE)</f>
        <v>0</v>
      </c>
    </row>
    <row r="24" spans="1:30" ht="23.25" customHeight="1" x14ac:dyDescent="0.25">
      <c r="A24" s="247"/>
      <c r="C24" s="314" t="str">
        <f>"3. "&amp;'G. Receitas'!Y11</f>
        <v>3. DESPESAS COM SERVIÇOS</v>
      </c>
      <c r="D24" s="314"/>
      <c r="E24" s="314"/>
      <c r="F24" s="73">
        <f>'G. Receitas'!Z11</f>
        <v>0</v>
      </c>
      <c r="H24" s="13"/>
      <c r="I24" s="13"/>
      <c r="J24" s="315" t="str">
        <f>"4. "&amp;'G. Receitas'!Y15</f>
        <v>4. DESPESAS NÃO OPERACIONAIS</v>
      </c>
      <c r="K24" s="315"/>
      <c r="L24" s="315"/>
      <c r="M24" s="318">
        <f>'G. Receitas'!Z15</f>
        <v>0</v>
      </c>
      <c r="N24" s="318"/>
      <c r="AC24" s="61" t="str">
        <f>DRE!D321</f>
        <v>DESPESAS COM SERVIÇOS</v>
      </c>
      <c r="AD24" s="61">
        <f>HLOOKUP($E$4,DRE!$C$4:$Q$1132,ROW('G. Receitas'!X65),FALSE)</f>
        <v>0</v>
      </c>
    </row>
    <row r="25" spans="1:30" x14ac:dyDescent="0.25">
      <c r="A25" s="247"/>
      <c r="AC25" s="61" t="str">
        <f>DRE!D322</f>
        <v>13º SALARIO</v>
      </c>
      <c r="AD25" s="61">
        <f>HLOOKUP($E$4,DRE!$C$4:$Q$1132,ROW('G. Receitas'!X66),FALSE)</f>
        <v>0</v>
      </c>
    </row>
    <row r="26" spans="1:30" x14ac:dyDescent="0.25">
      <c r="A26" s="247"/>
      <c r="AC26" s="61" t="str">
        <f>DRE!D407</f>
        <v/>
      </c>
      <c r="AD26" s="61">
        <f>HLOOKUP($E$4,DRE!$C$4:$Q$1132,ROW('G. Receitas'!X67),FALSE)</f>
        <v>0</v>
      </c>
    </row>
    <row r="27" spans="1:30" x14ac:dyDescent="0.25">
      <c r="A27" s="247"/>
      <c r="AC27" s="61" t="str">
        <f>DRE!D408</f>
        <v/>
      </c>
      <c r="AD27" s="61">
        <f>HLOOKUP($E$4,DRE!$C$4:$Q$1132,ROW('G. Receitas'!X68),FALSE)</f>
        <v>0</v>
      </c>
    </row>
    <row r="28" spans="1:30" x14ac:dyDescent="0.25">
      <c r="A28" s="247"/>
      <c r="AC28" s="61" t="str">
        <f>DRE!D409</f>
        <v/>
      </c>
      <c r="AD28" s="61">
        <f>HLOOKUP($E$4,DRE!$C$4:$Q$1132,ROW('G. Receitas'!X69),FALSE)</f>
        <v>0</v>
      </c>
    </row>
    <row r="29" spans="1:30" x14ac:dyDescent="0.25">
      <c r="A29" s="247"/>
      <c r="AC29" s="61" t="str">
        <f>DRE!D410</f>
        <v/>
      </c>
      <c r="AD29" s="61">
        <f>HLOOKUP($E$4,DRE!$C$4:$Q$1132,ROW('G. Receitas'!X70),FALSE)</f>
        <v>0</v>
      </c>
    </row>
    <row r="30" spans="1:30" x14ac:dyDescent="0.25">
      <c r="A30" s="247"/>
      <c r="AC30" s="61" t="str">
        <f>DRE!D411</f>
        <v/>
      </c>
      <c r="AD30" s="61">
        <f>HLOOKUP($E$4,DRE!$C$4:$Q$1132,ROW('G. Receitas'!X71),FALSE)</f>
        <v>0</v>
      </c>
    </row>
    <row r="31" spans="1:30" x14ac:dyDescent="0.25">
      <c r="A31" s="247"/>
      <c r="AC31" s="61" t="str">
        <f>DRE!D412</f>
        <v/>
      </c>
      <c r="AD31" s="61">
        <f>HLOOKUP($E$4,DRE!$C$4:$Q$1132,ROW('G. Receitas'!X72),FALSE)</f>
        <v>0</v>
      </c>
    </row>
    <row r="32" spans="1:30" x14ac:dyDescent="0.25">
      <c r="A32" s="247"/>
      <c r="AC32" s="61" t="str">
        <f>DRE!D413</f>
        <v/>
      </c>
      <c r="AD32" s="61">
        <f>HLOOKUP($E$4,DRE!$C$4:$Q$1132,ROW('G. Receitas'!X73),FALSE)</f>
        <v>0</v>
      </c>
    </row>
    <row r="33" spans="1:30" x14ac:dyDescent="0.25">
      <c r="A33" s="247"/>
      <c r="AC33" s="61" t="str">
        <f>DRE!D414</f>
        <v/>
      </c>
      <c r="AD33" s="61">
        <f>HLOOKUP($E$4,DRE!$C$4:$Q$1132,ROW('G. Receitas'!X74),FALSE)</f>
        <v>0</v>
      </c>
    </row>
    <row r="34" spans="1:30" x14ac:dyDescent="0.25">
      <c r="A34" s="247"/>
      <c r="AC34" s="61" t="str">
        <f>DRE!D415</f>
        <v/>
      </c>
      <c r="AD34" s="61">
        <f>HLOOKUP($E$4,DRE!$C$4:$Q$1132,ROW('G. Receitas'!X75),FALSE)</f>
        <v>0</v>
      </c>
    </row>
    <row r="35" spans="1:30" x14ac:dyDescent="0.25">
      <c r="A35" s="247"/>
      <c r="AC35" s="61" t="str">
        <f>DRE!D416</f>
        <v/>
      </c>
      <c r="AD35" s="61">
        <f>HLOOKUP($E$4,DRE!$C$4:$Q$1132,ROW('G. Receitas'!X76),FALSE)</f>
        <v>0</v>
      </c>
    </row>
    <row r="36" spans="1:30" x14ac:dyDescent="0.25">
      <c r="A36" s="247"/>
      <c r="AC36" s="61" t="str">
        <f>DRE!D417</f>
        <v/>
      </c>
      <c r="AD36" s="61">
        <f>HLOOKUP($E$4,DRE!$C$4:$Q$1132,ROW('G. Receitas'!X77),FALSE)</f>
        <v>0</v>
      </c>
    </row>
    <row r="37" spans="1:30" x14ac:dyDescent="0.25">
      <c r="A37" s="247"/>
      <c r="AC37" s="61" t="str">
        <f>DRE!D418</f>
        <v/>
      </c>
      <c r="AD37" s="61">
        <f>HLOOKUP($E$4,DRE!$C$4:$Q$1132,ROW('G. Receitas'!X78),FALSE)</f>
        <v>0</v>
      </c>
    </row>
    <row r="38" spans="1:30" x14ac:dyDescent="0.25">
      <c r="A38" s="247"/>
      <c r="AC38" s="61" t="str">
        <f>DRE!D419</f>
        <v/>
      </c>
      <c r="AD38" s="61">
        <f>HLOOKUP($E$4,DRE!$C$4:$Q$1132,ROW('G. Receitas'!X79),FALSE)</f>
        <v>0</v>
      </c>
    </row>
    <row r="39" spans="1:30" x14ac:dyDescent="0.25">
      <c r="A39" s="247"/>
      <c r="AC39" s="61" t="str">
        <f>DRE!D420</f>
        <v/>
      </c>
      <c r="AD39" s="61">
        <f>HLOOKUP($E$4,DRE!$C$4:$Q$1132,ROW('G. Receitas'!X80),FALSE)</f>
        <v>0</v>
      </c>
    </row>
    <row r="40" spans="1:30" x14ac:dyDescent="0.25">
      <c r="A40" s="247"/>
      <c r="AC40" s="61" t="str">
        <f>DRE!D426</f>
        <v>DESPESAS COM RH</v>
      </c>
      <c r="AD40" s="61">
        <f>HLOOKUP($E$4,DRE!$C$4:$Q$1132,ROW('G. Receitas'!X86),FALSE)</f>
        <v>0</v>
      </c>
    </row>
    <row r="41" spans="1:30" x14ac:dyDescent="0.25">
      <c r="A41" s="247"/>
      <c r="AC41" s="61" t="str">
        <f>DRE!D427</f>
        <v>ORDENADOS E SALARIOS</v>
      </c>
      <c r="AD41" s="61">
        <f>HLOOKUP($E$4,DRE!$C$4:$Q$1132,ROW('G. Receitas'!X87),FALSE)</f>
        <v>0</v>
      </c>
    </row>
    <row r="42" spans="1:30" x14ac:dyDescent="0.25">
      <c r="A42" s="247"/>
      <c r="AC42" s="61" t="str">
        <f>DRE!D512</f>
        <v/>
      </c>
      <c r="AD42" s="61">
        <f>HLOOKUP($E$4,DRE!$C$4:$Q$1132,ROW('G. Receitas'!X88),FALSE)</f>
        <v>0</v>
      </c>
    </row>
    <row r="43" spans="1:30" ht="33" customHeight="1" x14ac:dyDescent="0.25">
      <c r="A43" s="247"/>
      <c r="AC43" s="61" t="str">
        <f>DRE!D513</f>
        <v/>
      </c>
      <c r="AD43" s="61">
        <f>HLOOKUP($E$4,DRE!$C$4:$Q$1132,ROW('G. Receitas'!X89),FALSE)</f>
        <v>0</v>
      </c>
    </row>
    <row r="44" spans="1:30" ht="23.25" customHeight="1" x14ac:dyDescent="0.25">
      <c r="A44" s="247"/>
      <c r="C44" s="314" t="str">
        <f>"5. "&amp;'G. Receitas'!Y12</f>
        <v>5. DESPESAS COM RH</v>
      </c>
      <c r="D44" s="314"/>
      <c r="E44" s="314"/>
      <c r="F44" s="73">
        <f>'G. Receitas'!Z12</f>
        <v>0</v>
      </c>
      <c r="H44" s="13"/>
      <c r="I44" s="13"/>
      <c r="J44" s="315" t="str">
        <f>"6. "&amp;'G. Receitas'!Y13</f>
        <v>6. DESPESAS OPERACIONAIS</v>
      </c>
      <c r="K44" s="315"/>
      <c r="L44" s="315"/>
      <c r="M44" s="318">
        <f>'G. Receitas'!Z13</f>
        <v>0</v>
      </c>
      <c r="N44" s="318"/>
      <c r="AC44" s="61" t="str">
        <f>DRE!D514</f>
        <v/>
      </c>
      <c r="AD44" s="61">
        <f>HLOOKUP($E$4,DRE!$C$4:$Q$1132,ROW('G. Receitas'!X90),FALSE)</f>
        <v>0</v>
      </c>
    </row>
    <row r="45" spans="1:30" x14ac:dyDescent="0.25">
      <c r="A45" s="247"/>
      <c r="AC45" s="61" t="str">
        <f>DRE!D515</f>
        <v/>
      </c>
      <c r="AD45" s="61">
        <f>HLOOKUP($E$4,DRE!$C$4:$Q$1132,ROW('G. Receitas'!X91),FALSE)</f>
        <v>0</v>
      </c>
    </row>
    <row r="46" spans="1:30" x14ac:dyDescent="0.25">
      <c r="A46" s="247"/>
      <c r="AC46" s="61" t="str">
        <f>DRE!D516</f>
        <v/>
      </c>
      <c r="AD46" s="61">
        <f>HLOOKUP($E$4,DRE!$C$4:$Q$1132,ROW('G. Receitas'!X92),FALSE)</f>
        <v>0</v>
      </c>
    </row>
    <row r="47" spans="1:30" x14ac:dyDescent="0.25">
      <c r="A47" s="247"/>
      <c r="AC47" s="61" t="str">
        <f>DRE!D517</f>
        <v/>
      </c>
      <c r="AD47" s="61">
        <f>HLOOKUP($E$4,DRE!$C$4:$Q$1132,ROW('G. Receitas'!X93),FALSE)</f>
        <v>0</v>
      </c>
    </row>
    <row r="48" spans="1:30" x14ac:dyDescent="0.25">
      <c r="A48" s="247"/>
      <c r="AC48" s="61" t="str">
        <f>DRE!D518</f>
        <v/>
      </c>
      <c r="AD48" s="61">
        <f>HLOOKUP($E$4,DRE!$C$4:$Q$1132,ROW('G. Receitas'!X94),FALSE)</f>
        <v>0</v>
      </c>
    </row>
    <row r="49" spans="1:30" x14ac:dyDescent="0.25">
      <c r="A49" s="247"/>
      <c r="AC49" s="61" t="str">
        <f>DRE!D519</f>
        <v/>
      </c>
      <c r="AD49" s="61">
        <f>HLOOKUP($E$4,DRE!$C$4:$Q$1132,ROW('G. Receitas'!X95),FALSE)</f>
        <v>0</v>
      </c>
    </row>
    <row r="50" spans="1:30" x14ac:dyDescent="0.25">
      <c r="A50" s="247"/>
      <c r="AC50" s="61" t="str">
        <f>DRE!D520</f>
        <v/>
      </c>
      <c r="AD50" s="61">
        <f>HLOOKUP($E$4,DRE!$C$4:$Q$1132,ROW('G. Receitas'!X96),FALSE)</f>
        <v>0</v>
      </c>
    </row>
    <row r="51" spans="1:30" x14ac:dyDescent="0.25">
      <c r="A51" s="247"/>
      <c r="AC51" s="61" t="str">
        <f>DRE!D521</f>
        <v/>
      </c>
      <c r="AD51" s="61">
        <f>HLOOKUP($E$4,DRE!$C$4:$Q$1132,ROW('G. Receitas'!X97),FALSE)</f>
        <v>0</v>
      </c>
    </row>
    <row r="52" spans="1:30" x14ac:dyDescent="0.25">
      <c r="A52" s="247"/>
      <c r="AC52" s="61" t="str">
        <f>DRE!D522</f>
        <v/>
      </c>
      <c r="AD52" s="61">
        <f>HLOOKUP($E$4,DRE!$C$4:$Q$1132,ROW('G. Receitas'!X98),FALSE)</f>
        <v>0</v>
      </c>
    </row>
    <row r="53" spans="1:30" x14ac:dyDescent="0.25">
      <c r="A53" s="247"/>
      <c r="AC53" s="61" t="str">
        <f>DRE!D523</f>
        <v/>
      </c>
      <c r="AD53" s="61">
        <f>HLOOKUP($E$4,DRE!$C$4:$Q$1132,ROW('G. Receitas'!X99),FALSE)</f>
        <v>0</v>
      </c>
    </row>
    <row r="54" spans="1:30" x14ac:dyDescent="0.25">
      <c r="A54" s="247"/>
      <c r="AC54" s="61" t="str">
        <f>DRE!D524</f>
        <v/>
      </c>
      <c r="AD54" s="61">
        <f>HLOOKUP($E$4,DRE!$C$4:$Q$1132,ROW('G. Receitas'!X100),FALSE)</f>
        <v>0</v>
      </c>
    </row>
    <row r="55" spans="1:30" x14ac:dyDescent="0.25">
      <c r="A55" s="247"/>
      <c r="AC55" s="61" t="str">
        <f>DRE!D525</f>
        <v/>
      </c>
      <c r="AD55" s="61">
        <f>HLOOKUP($E$4,DRE!$C$4:$Q$1132,ROW('G. Receitas'!X101),FALSE)</f>
        <v>0</v>
      </c>
    </row>
    <row r="56" spans="1:30" x14ac:dyDescent="0.25">
      <c r="A56" s="247"/>
      <c r="AC56" s="61" t="str">
        <f>DRE!D526</f>
        <v>DESPESAS OPERACIONAIS</v>
      </c>
      <c r="AD56" s="61">
        <f>HLOOKUP($E$4,DRE!$C$4:$Q$1132,ROW('G. Receitas'!X102),FALSE)</f>
        <v>0</v>
      </c>
    </row>
    <row r="57" spans="1:30" x14ac:dyDescent="0.25">
      <c r="A57" s="247"/>
      <c r="AC57" s="61" t="str">
        <f>DRE!D527</f>
        <v>AGUA E ESGOTO</v>
      </c>
      <c r="AD57" s="61">
        <f>HLOOKUP($E$4,DRE!$C$4:$Q$1132,ROW('G. Receitas'!X103),FALSE)</f>
        <v>0</v>
      </c>
    </row>
    <row r="58" spans="1:30" x14ac:dyDescent="0.25">
      <c r="A58" s="247"/>
      <c r="AC58" s="61" t="str">
        <f>DRE!D612</f>
        <v/>
      </c>
      <c r="AD58" s="61">
        <f>HLOOKUP($E$4,DRE!$C$4:$Q$1132,ROW('G. Receitas'!X104),FALSE)</f>
        <v>0</v>
      </c>
    </row>
    <row r="59" spans="1:30" ht="42" customHeight="1" x14ac:dyDescent="0.25">
      <c r="A59" s="247"/>
      <c r="AC59" s="61" t="str">
        <f>DRE!D613</f>
        <v/>
      </c>
      <c r="AD59" s="61">
        <f>HLOOKUP($E$4,DRE!$C$4:$Q$1132,ROW('G. Receitas'!X105),FALSE)</f>
        <v>0</v>
      </c>
    </row>
    <row r="60" spans="1:30" ht="32.25" customHeight="1" x14ac:dyDescent="0.25">
      <c r="A60" s="247"/>
      <c r="AC60" s="61" t="str">
        <f>DRE!D614</f>
        <v/>
      </c>
      <c r="AD60" s="61">
        <f>HLOOKUP($E$4,DRE!$C$4:$Q$1132,ROW('G. Receitas'!X106),FALSE)</f>
        <v>0</v>
      </c>
    </row>
    <row r="61" spans="1:30" x14ac:dyDescent="0.25">
      <c r="A61" s="247"/>
      <c r="AC61" s="61" t="str">
        <f>DRE!D615</f>
        <v/>
      </c>
      <c r="AD61" s="61">
        <f>HLOOKUP($E$4,DRE!$C$4:$Q$1132,ROW('G. Receitas'!X107),FALSE)</f>
        <v>0</v>
      </c>
    </row>
    <row r="62" spans="1:30" ht="23.25" customHeight="1" x14ac:dyDescent="0.25">
      <c r="A62" s="247"/>
      <c r="C62" s="314" t="str">
        <f>"7. "&amp;'G. Receitas'!Y14</f>
        <v>7. DESPESAS DE MARKETING</v>
      </c>
      <c r="D62" s="314"/>
      <c r="E62" s="314"/>
      <c r="F62" s="74">
        <f>'G. Receitas'!Z14</f>
        <v>0</v>
      </c>
      <c r="H62" s="13"/>
      <c r="I62" s="13"/>
      <c r="J62" s="315" t="str">
        <f>"8. "&amp;'G. Receitas'!Y16</f>
        <v>8. IMPOSTOS</v>
      </c>
      <c r="K62" s="315"/>
      <c r="L62" s="315"/>
      <c r="M62" s="318">
        <f>'G. Receitas'!Z16</f>
        <v>0</v>
      </c>
      <c r="N62" s="318"/>
      <c r="AC62" s="61" t="str">
        <f>DRE!D616</f>
        <v/>
      </c>
      <c r="AD62" s="61">
        <f>HLOOKUP($E$4,DRE!$C$4:$Q$1132,ROW('G. Receitas'!X108),FALSE)</f>
        <v>0</v>
      </c>
    </row>
    <row r="63" spans="1:30" ht="46.5" customHeight="1" x14ac:dyDescent="0.25">
      <c r="A63" s="247"/>
      <c r="AC63" s="61" t="str">
        <f>DRE!D617</f>
        <v/>
      </c>
      <c r="AD63" s="61">
        <f>HLOOKUP($E$4,DRE!$C$4:$Q$1132,ROW('G. Receitas'!X109),FALSE)</f>
        <v>0</v>
      </c>
    </row>
    <row r="64" spans="1:30" ht="28.5" customHeight="1" x14ac:dyDescent="0.25">
      <c r="A64" s="247"/>
      <c r="AC64" s="61" t="str">
        <f>DRE!D618</f>
        <v/>
      </c>
      <c r="AD64" s="61">
        <f>HLOOKUP($E$4,DRE!$C$4:$Q$1132,ROW('G. Receitas'!X110),FALSE)</f>
        <v>0</v>
      </c>
    </row>
    <row r="65" spans="1:30" ht="28.5" customHeight="1" x14ac:dyDescent="0.25">
      <c r="A65" s="247"/>
      <c r="AC65" s="61" t="str">
        <f>DRE!D619</f>
        <v/>
      </c>
      <c r="AD65" s="61">
        <f>HLOOKUP($E$4,DRE!$C$4:$Q$1132,ROW('G. Receitas'!X111),FALSE)</f>
        <v>0</v>
      </c>
    </row>
    <row r="66" spans="1:30" ht="28.5" customHeight="1" x14ac:dyDescent="0.25">
      <c r="A66" s="247"/>
      <c r="AC66" s="61" t="str">
        <f>DRE!D620</f>
        <v/>
      </c>
      <c r="AD66" s="61">
        <f>HLOOKUP($E$4,DRE!$C$4:$Q$1132,ROW('G. Receitas'!X112),FALSE)</f>
        <v>0</v>
      </c>
    </row>
    <row r="67" spans="1:30" ht="28.5" customHeight="1" x14ac:dyDescent="0.25">
      <c r="A67" s="247"/>
      <c r="AC67" s="61" t="str">
        <f>DRE!D621</f>
        <v/>
      </c>
      <c r="AD67" s="61">
        <f>HLOOKUP($E$4,DRE!$C$4:$Q$1132,ROW('G. Receitas'!X113),FALSE)</f>
        <v>0</v>
      </c>
    </row>
    <row r="68" spans="1:30" ht="28.5" customHeight="1" x14ac:dyDescent="0.25">
      <c r="A68" s="247"/>
      <c r="AC68" s="61" t="str">
        <f>DRE!D622</f>
        <v/>
      </c>
      <c r="AD68" s="61">
        <f>HLOOKUP($E$4,DRE!$C$4:$Q$1132,ROW('G. Receitas'!X114),FALSE)</f>
        <v>0</v>
      </c>
    </row>
    <row r="69" spans="1:30" ht="25.5" customHeight="1" x14ac:dyDescent="0.25">
      <c r="A69" s="247"/>
      <c r="AC69" s="61" t="str">
        <f>DRE!D623</f>
        <v/>
      </c>
      <c r="AD69" s="61">
        <f>HLOOKUP($E$4,DRE!$C$4:$Q$1132,ROW('G. Receitas'!X115),FALSE)</f>
        <v>0</v>
      </c>
    </row>
    <row r="70" spans="1:30" ht="12.75" customHeight="1" x14ac:dyDescent="0.25">
      <c r="A70" s="247"/>
      <c r="AC70" s="61" t="str">
        <f>DRE!D624</f>
        <v/>
      </c>
      <c r="AD70" s="61">
        <f>HLOOKUP($E$4,DRE!$C$4:$Q$1132,ROW('G. Receitas'!X116),FALSE)</f>
        <v>0</v>
      </c>
    </row>
    <row r="71" spans="1:30" x14ac:dyDescent="0.25">
      <c r="A71" s="247"/>
      <c r="AC71" s="61" t="str">
        <f>DRE!D625</f>
        <v/>
      </c>
      <c r="AD71" s="61">
        <f>HLOOKUP($E$4,DRE!$C$4:$Q$1132,ROW('G. Receitas'!X117),FALSE)</f>
        <v>0</v>
      </c>
    </row>
    <row r="72" spans="1:30" x14ac:dyDescent="0.25">
      <c r="A72" s="247"/>
      <c r="AC72" s="61" t="str">
        <f>DRE!D626</f>
        <v>DESPESAS DE MARKETING</v>
      </c>
      <c r="AD72" s="61">
        <f>HLOOKUP($E$4,DRE!$C$4:$Q$1132,ROW('G. Receitas'!X118),FALSE)</f>
        <v>0</v>
      </c>
    </row>
    <row r="73" spans="1:30" x14ac:dyDescent="0.25">
      <c r="A73" s="247"/>
      <c r="AC73" s="61" t="str">
        <f>DRE!D627</f>
        <v>PUBLICIDADE E PROPAGANDA</v>
      </c>
      <c r="AD73" s="61">
        <f>HLOOKUP($E$4,DRE!$C$4:$Q$1132,ROW('G. Receitas'!X119),FALSE)</f>
        <v>0</v>
      </c>
    </row>
    <row r="74" spans="1:30" x14ac:dyDescent="0.25">
      <c r="A74" s="247"/>
      <c r="AC74" s="61" t="str">
        <f>DRE!D712</f>
        <v/>
      </c>
      <c r="AD74" s="61">
        <f>HLOOKUP($E$4,DRE!$C$4:$Q$1132,ROW('G. Receitas'!X120),FALSE)</f>
        <v>0</v>
      </c>
    </row>
    <row r="75" spans="1:30" x14ac:dyDescent="0.25">
      <c r="A75" s="247"/>
      <c r="AC75" s="61" t="str">
        <f>DRE!D713</f>
        <v/>
      </c>
      <c r="AD75" s="61">
        <f>HLOOKUP($E$4,DRE!$C$4:$Q$1132,ROW('G. Receitas'!X121),FALSE)</f>
        <v>0</v>
      </c>
    </row>
    <row r="76" spans="1:30" ht="1.5" customHeight="1" x14ac:dyDescent="0.25">
      <c r="A76" s="247"/>
      <c r="AC76" s="61" t="str">
        <f>DRE!D714</f>
        <v/>
      </c>
      <c r="AD76" s="61">
        <f>HLOOKUP($E$4,DRE!$C$4:$Q$1132,ROW('G. Receitas'!X122),FALSE)</f>
        <v>0</v>
      </c>
    </row>
    <row r="77" spans="1:30" ht="1.5" customHeight="1" x14ac:dyDescent="0.25">
      <c r="A77" s="247"/>
      <c r="AC77" s="61" t="str">
        <f>DRE!D715</f>
        <v/>
      </c>
      <c r="AD77" s="61">
        <f>HLOOKUP($E$4,DRE!$C$4:$Q$1132,ROW('G. Receitas'!X123),FALSE)</f>
        <v>0</v>
      </c>
    </row>
    <row r="78" spans="1:30" ht="1.5" customHeight="1" x14ac:dyDescent="0.25">
      <c r="A78" s="247"/>
      <c r="AC78" s="61" t="str">
        <f>DRE!D716</f>
        <v/>
      </c>
      <c r="AD78" s="61">
        <f>HLOOKUP($E$4,DRE!$C$4:$Q$1132,ROW('G. Receitas'!X124),FALSE)</f>
        <v>0</v>
      </c>
    </row>
    <row r="79" spans="1:30" ht="1.5" customHeight="1" x14ac:dyDescent="0.25">
      <c r="A79" s="247"/>
      <c r="AC79" s="61" t="str">
        <f>DRE!D717</f>
        <v/>
      </c>
      <c r="AD79" s="61">
        <f>HLOOKUP($E$4,DRE!$C$4:$Q$1132,ROW('G. Receitas'!X125),FALSE)</f>
        <v>0</v>
      </c>
    </row>
    <row r="80" spans="1:30" ht="21" x14ac:dyDescent="0.25">
      <c r="A80" s="247"/>
      <c r="C80" s="314" t="str">
        <f>"9. "&amp;'G. Receitas'!Y17</f>
        <v>9. INVESTIMENTOS</v>
      </c>
      <c r="D80" s="314"/>
      <c r="E80" s="314"/>
      <c r="F80" s="74">
        <f>'G. Receitas'!Z17</f>
        <v>0</v>
      </c>
      <c r="AC80" s="61" t="str">
        <f>DRE!D718</f>
        <v/>
      </c>
      <c r="AD80" s="61">
        <f>HLOOKUP($E$4,DRE!$C$4:$Q$1132,ROW('G. Receitas'!X126),FALSE)</f>
        <v>0</v>
      </c>
    </row>
    <row r="81" spans="1:30" ht="1.5" customHeight="1" x14ac:dyDescent="0.25">
      <c r="A81" s="247"/>
      <c r="C81" s="96"/>
      <c r="D81" s="96"/>
      <c r="E81" s="96"/>
      <c r="F81" s="103"/>
      <c r="AC81" s="61" t="str">
        <f>DRE!D719</f>
        <v/>
      </c>
      <c r="AD81" s="61">
        <f>HLOOKUP($E$4,DRE!$C$4:$Q$1132,ROW('G. Receitas'!X127),FALSE)</f>
        <v>0</v>
      </c>
    </row>
    <row r="82" spans="1:30" ht="1.5" customHeight="1" x14ac:dyDescent="0.25">
      <c r="A82" s="247"/>
      <c r="C82" s="96"/>
      <c r="D82" s="96"/>
      <c r="E82" s="96"/>
      <c r="F82" s="103"/>
      <c r="AC82" s="61" t="str">
        <f>DRE!D720</f>
        <v/>
      </c>
      <c r="AD82" s="61">
        <f>HLOOKUP($E$4,DRE!$C$4:$Q$1132,ROW('G. Receitas'!X128),FALSE)</f>
        <v>0</v>
      </c>
    </row>
    <row r="83" spans="1:30" ht="1.5" customHeight="1" x14ac:dyDescent="0.25">
      <c r="A83" s="247"/>
      <c r="C83" s="96"/>
      <c r="D83" s="96"/>
      <c r="E83" s="96"/>
      <c r="F83" s="103"/>
      <c r="AC83" s="61" t="str">
        <f>DRE!D721</f>
        <v/>
      </c>
      <c r="AD83" s="61">
        <f>HLOOKUP($E$4,DRE!$C$4:$Q$1132,ROW('G. Receitas'!X129),FALSE)</f>
        <v>0</v>
      </c>
    </row>
    <row r="84" spans="1:30" ht="1.5" customHeight="1" x14ac:dyDescent="0.25">
      <c r="A84" s="247"/>
      <c r="C84" s="96"/>
      <c r="D84" s="96"/>
      <c r="E84" s="96"/>
      <c r="F84" s="103"/>
      <c r="AC84" s="61" t="str">
        <f>DRE!D722</f>
        <v/>
      </c>
      <c r="AD84" s="61">
        <f>HLOOKUP($E$4,DRE!$C$4:$Q$1132,ROW('G. Receitas'!X130),FALSE)</f>
        <v>0</v>
      </c>
    </row>
    <row r="85" spans="1:30" ht="1.5" customHeight="1" x14ac:dyDescent="0.25">
      <c r="A85" s="247"/>
      <c r="C85" s="96"/>
      <c r="D85" s="96"/>
      <c r="E85" s="96"/>
      <c r="F85" s="103"/>
      <c r="AC85" s="61" t="str">
        <f>DRE!D723</f>
        <v/>
      </c>
      <c r="AD85" s="61">
        <f>HLOOKUP($E$4,DRE!$C$4:$Q$1132,ROW('G. Receitas'!X131),FALSE)</f>
        <v>0</v>
      </c>
    </row>
    <row r="86" spans="1:30" x14ac:dyDescent="0.25">
      <c r="A86" s="247"/>
      <c r="AC86" s="61" t="str">
        <f>DRE!D724</f>
        <v/>
      </c>
      <c r="AD86" s="61">
        <f>HLOOKUP($E$4,DRE!$C$4:$Q$1132,ROW('G. Receitas'!X132),FALSE)</f>
        <v>0</v>
      </c>
    </row>
    <row r="87" spans="1:30" x14ac:dyDescent="0.25">
      <c r="A87" s="247"/>
      <c r="AC87" s="61" t="str">
        <f>DRE!D725</f>
        <v/>
      </c>
      <c r="AD87" s="61">
        <f>HLOOKUP($E$4,DRE!$C$4:$Q$1132,ROW('G. Receitas'!X133),FALSE)</f>
        <v>0</v>
      </c>
    </row>
    <row r="88" spans="1:30" x14ac:dyDescent="0.25">
      <c r="A88" s="247"/>
      <c r="AC88" s="61">
        <f>DRE!D726</f>
        <v>0</v>
      </c>
      <c r="AD88" s="61">
        <f>HLOOKUP($E$4,DRE!$C$4:$Q$1132,ROW('G. Receitas'!X134),FALSE)</f>
        <v>0</v>
      </c>
    </row>
    <row r="89" spans="1:30" x14ac:dyDescent="0.25">
      <c r="A89" s="247"/>
      <c r="C89" s="13"/>
      <c r="G89" s="13"/>
      <c r="L89" s="13"/>
      <c r="AC89" s="61">
        <f>DRE!D727</f>
        <v>0</v>
      </c>
      <c r="AD89" s="61">
        <f>HLOOKUP($E$4,DRE!$C$4:$Q$1132,ROW('G. Receitas'!X135),FALSE)</f>
        <v>0</v>
      </c>
    </row>
    <row r="90" spans="1:30" x14ac:dyDescent="0.25">
      <c r="A90" s="247"/>
      <c r="AC90" s="61">
        <f>DRE!D728</f>
        <v>0</v>
      </c>
      <c r="AD90" s="61">
        <f>HLOOKUP($E$4,DRE!$C$4:$Q$1132,ROW('G. Receitas'!X136),FALSE)</f>
        <v>0</v>
      </c>
    </row>
    <row r="91" spans="1:30" x14ac:dyDescent="0.25">
      <c r="A91" s="247"/>
      <c r="AC91" s="61" t="str">
        <f>DRE!D729</f>
        <v>RECEITAS NÃO OPERACIONAIS</v>
      </c>
      <c r="AD91" s="61">
        <f>HLOOKUP($E$4,DRE!$C$4:$Q$1132,ROW('G. Receitas'!X137),FALSE)</f>
        <v>0</v>
      </c>
    </row>
    <row r="92" spans="1:30" x14ac:dyDescent="0.25">
      <c r="A92" s="247"/>
      <c r="AC92" s="61" t="str">
        <f>DRE!D730</f>
        <v>GANHO NA VENDA ATIVO</v>
      </c>
      <c r="AD92" s="61">
        <f>HLOOKUP($E$4,DRE!$C$4:$Q$1132,ROW('G. Receitas'!X138),FALSE)</f>
        <v>0</v>
      </c>
    </row>
    <row r="93" spans="1:30" ht="21" x14ac:dyDescent="0.25">
      <c r="A93" s="247"/>
      <c r="C93" s="314"/>
      <c r="D93" s="314"/>
      <c r="E93" s="314"/>
      <c r="F93" s="314"/>
      <c r="AC93" s="61" t="str">
        <f>DRE!D815</f>
        <v/>
      </c>
      <c r="AD93" s="61">
        <f>HLOOKUP($E$4,DRE!$C$4:$Q$1132,ROW('G. Receitas'!X139),FALSE)</f>
        <v>0</v>
      </c>
    </row>
    <row r="94" spans="1:30" x14ac:dyDescent="0.25">
      <c r="A94" s="247"/>
      <c r="AC94" s="61" t="str">
        <f>DRE!D816</f>
        <v/>
      </c>
      <c r="AD94" s="61">
        <f>HLOOKUP($E$4,DRE!$C$4:$Q$1132,ROW('G. Receitas'!X140),FALSE)</f>
        <v>0</v>
      </c>
    </row>
    <row r="95" spans="1:30" x14ac:dyDescent="0.25">
      <c r="A95" s="247"/>
      <c r="AC95" s="61" t="str">
        <f>DRE!D817</f>
        <v/>
      </c>
      <c r="AD95" s="61">
        <f>HLOOKUP($E$4,DRE!$C$4:$Q$1132,ROW('G. Receitas'!X141),FALSE)</f>
        <v>0</v>
      </c>
    </row>
    <row r="96" spans="1:30" x14ac:dyDescent="0.25">
      <c r="A96" s="247"/>
      <c r="AC96" s="61" t="str">
        <f>DRE!D818</f>
        <v/>
      </c>
      <c r="AD96" s="61">
        <f>HLOOKUP($E$4,DRE!$C$4:$Q$1132,ROW('G. Receitas'!X142),FALSE)</f>
        <v>0</v>
      </c>
    </row>
    <row r="97" spans="1:30" x14ac:dyDescent="0.25">
      <c r="A97" s="247"/>
      <c r="AC97" s="61" t="str">
        <f>DRE!D819</f>
        <v/>
      </c>
      <c r="AD97" s="61">
        <f>HLOOKUP($E$4,DRE!$C$4:$Q$1132,ROW('G. Receitas'!X143),FALSE)</f>
        <v>0</v>
      </c>
    </row>
    <row r="98" spans="1:30" x14ac:dyDescent="0.25">
      <c r="A98" s="247"/>
      <c r="AC98" s="61" t="str">
        <f>DRE!D820</f>
        <v/>
      </c>
      <c r="AD98" s="61">
        <f>HLOOKUP($E$4,DRE!$C$4:$Q$1132,ROW('G. Receitas'!X144),FALSE)</f>
        <v>0</v>
      </c>
    </row>
    <row r="99" spans="1:30" x14ac:dyDescent="0.25">
      <c r="A99" s="247"/>
      <c r="AC99" s="61" t="str">
        <f>DRE!D821</f>
        <v/>
      </c>
      <c r="AD99" s="61">
        <f>HLOOKUP($E$4,DRE!$C$4:$Q$1132,ROW('G. Receitas'!X145),FALSE)</f>
        <v>0</v>
      </c>
    </row>
    <row r="100" spans="1:30" x14ac:dyDescent="0.25">
      <c r="A100" s="247"/>
      <c r="AC100" s="61" t="str">
        <f>DRE!D822</f>
        <v/>
      </c>
      <c r="AD100" s="61">
        <f>HLOOKUP($E$4,DRE!$C$4:$Q$1132,ROW('G. Receitas'!X146),FALSE)</f>
        <v>0</v>
      </c>
    </row>
    <row r="101" spans="1:30" x14ac:dyDescent="0.25">
      <c r="A101" s="247"/>
      <c r="AC101" s="61" t="str">
        <f>DRE!D823</f>
        <v/>
      </c>
      <c r="AD101" s="61">
        <f>HLOOKUP($E$4,DRE!$C$4:$Q$1132,ROW('G. Receitas'!X147),FALSE)</f>
        <v>0</v>
      </c>
    </row>
    <row r="102" spans="1:30" x14ac:dyDescent="0.25">
      <c r="A102" s="247"/>
      <c r="AC102" s="61" t="str">
        <f>DRE!D824</f>
        <v/>
      </c>
      <c r="AD102" s="61">
        <f>HLOOKUP($E$4,DRE!$C$4:$Q$1132,ROW('G. Receitas'!X148),FALSE)</f>
        <v>0</v>
      </c>
    </row>
    <row r="103" spans="1:30" x14ac:dyDescent="0.25">
      <c r="A103" s="247"/>
      <c r="AC103" s="61" t="str">
        <f>DRE!D825</f>
        <v/>
      </c>
      <c r="AD103" s="61">
        <f>HLOOKUP($E$4,DRE!$C$4:$Q$1132,ROW('G. Receitas'!X149),FALSE)</f>
        <v>0</v>
      </c>
    </row>
    <row r="104" spans="1:30" x14ac:dyDescent="0.25">
      <c r="A104" s="247"/>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5"/>
      <c r="D115" s="315"/>
      <c r="E115" s="315"/>
      <c r="F115" s="315"/>
      <c r="G115" s="315"/>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7"/>
      <c r="C1" s="268" t="s">
        <v>903</v>
      </c>
      <c r="D1" s="268"/>
      <c r="E1" s="268"/>
      <c r="F1" s="268"/>
      <c r="G1" s="268"/>
      <c r="H1" s="268"/>
      <c r="I1" s="268"/>
      <c r="J1" s="268"/>
      <c r="K1" s="268"/>
      <c r="L1" s="268"/>
      <c r="M1" s="268"/>
      <c r="N1" s="268"/>
      <c r="O1" s="268"/>
    </row>
    <row r="2" spans="1:20" s="18" customFormat="1" ht="37.5" hidden="1" customHeight="1" x14ac:dyDescent="0.25">
      <c r="A2" s="247"/>
      <c r="C2" s="19"/>
      <c r="D2" s="19"/>
      <c r="E2" s="19"/>
      <c r="F2" s="19"/>
      <c r="G2" s="19"/>
      <c r="H2" s="19"/>
      <c r="I2" s="19"/>
      <c r="J2" s="19"/>
      <c r="K2" s="19"/>
      <c r="L2" s="19"/>
      <c r="M2" s="19"/>
      <c r="N2" s="19"/>
      <c r="O2" s="19"/>
      <c r="P2" s="19"/>
      <c r="Q2" s="19"/>
      <c r="R2" s="19"/>
      <c r="S2" s="19"/>
      <c r="T2" s="19"/>
    </row>
    <row r="3" spans="1:20" ht="39" customHeight="1" x14ac:dyDescent="0.25">
      <c r="A3" s="247"/>
      <c r="C3" s="7"/>
      <c r="D3" s="7"/>
      <c r="E3" s="7"/>
      <c r="F3" s="7"/>
      <c r="K3" s="1"/>
      <c r="L3" s="1"/>
      <c r="M3" s="1"/>
    </row>
    <row r="4" spans="1:20" ht="33" customHeight="1" x14ac:dyDescent="0.25">
      <c r="A4" s="247"/>
      <c r="C4" s="39" t="s">
        <v>19</v>
      </c>
      <c r="D4" s="39"/>
      <c r="E4" s="325" t="s">
        <v>192</v>
      </c>
      <c r="F4" s="326"/>
      <c r="G4" s="91"/>
      <c r="H4" s="38"/>
      <c r="I4" s="38"/>
      <c r="J4" s="38"/>
      <c r="K4" s="38"/>
      <c r="L4" s="38"/>
      <c r="M4" s="1"/>
    </row>
    <row r="5" spans="1:20" ht="9.75" customHeight="1" thickBot="1" x14ac:dyDescent="0.3">
      <c r="A5" s="247"/>
      <c r="C5" s="14"/>
      <c r="D5" s="14"/>
      <c r="E5" s="14"/>
      <c r="F5" s="14"/>
      <c r="K5" s="1"/>
      <c r="L5" s="1"/>
      <c r="M5" s="1"/>
    </row>
    <row r="6" spans="1:20" ht="34.5" customHeight="1" thickTop="1" thickBot="1" x14ac:dyDescent="0.3">
      <c r="A6" s="247"/>
      <c r="C6" s="187" t="s">
        <v>64</v>
      </c>
      <c r="D6" s="58">
        <f>HLOOKUP($E$4,$C$13:$N$32,2,FALSE)</f>
        <v>0</v>
      </c>
      <c r="E6" s="187" t="s">
        <v>228</v>
      </c>
      <c r="F6" s="58" t="str">
        <f>HLOOKUP($E$4,$C$13:$N$32,7,FALSE)</f>
        <v>-</v>
      </c>
      <c r="G6" s="197" t="s">
        <v>69</v>
      </c>
      <c r="H6" s="90">
        <f>HLOOKUP($E$4,$C$13:$N$32,12,FALSE)</f>
        <v>0</v>
      </c>
      <c r="I6" s="197" t="s">
        <v>71</v>
      </c>
      <c r="J6" s="90">
        <f>IF(HLOOKUP($E$4,$C$13:$N$32,17,FALSE)&lt;0,"-",HLOOKUP($E$4,$C$13:$N$32,17,FALSE))</f>
        <v>0</v>
      </c>
    </row>
    <row r="7" spans="1:20" ht="34.5" customHeight="1" thickTop="1" thickBot="1" x14ac:dyDescent="0.3">
      <c r="A7" s="247"/>
      <c r="C7" s="187" t="s">
        <v>65</v>
      </c>
      <c r="D7" s="92">
        <f>HLOOKUP($E$4,$C$13:$N$32,3,FALSE)</f>
        <v>0</v>
      </c>
      <c r="E7" s="187" t="s">
        <v>229</v>
      </c>
      <c r="F7" s="90">
        <f>HLOOKUP($E$4,$C$13:$N$32,8,FALSE)</f>
        <v>0</v>
      </c>
      <c r="G7" s="197" t="s">
        <v>70</v>
      </c>
      <c r="H7" s="90">
        <f>HLOOKUP($E$4,$C$13:$N$32,13,FALSE)</f>
        <v>0</v>
      </c>
      <c r="I7" s="187" t="s">
        <v>48</v>
      </c>
      <c r="J7" s="90">
        <f>HLOOKUP($E$4,$C$13:$N$32,18,FALSE)</f>
        <v>300000</v>
      </c>
    </row>
    <row r="8" spans="1:20" ht="16.5" thickTop="1" thickBot="1" x14ac:dyDescent="0.3">
      <c r="A8" s="247"/>
    </row>
    <row r="9" spans="1:20" ht="33" customHeight="1" thickTop="1" thickBot="1" x14ac:dyDescent="0.3">
      <c r="A9" s="247"/>
      <c r="C9" s="321" t="s">
        <v>86</v>
      </c>
      <c r="D9" s="322"/>
      <c r="E9" s="321" t="s">
        <v>87</v>
      </c>
      <c r="F9" s="322"/>
      <c r="G9" s="321" t="s">
        <v>88</v>
      </c>
      <c r="H9" s="322"/>
      <c r="I9" s="323" t="s">
        <v>89</v>
      </c>
      <c r="J9" s="323"/>
    </row>
    <row r="10" spans="1:20" ht="139.5" customHeight="1" thickTop="1" thickBot="1" x14ac:dyDescent="0.3">
      <c r="A10" s="247"/>
      <c r="C10" s="319" t="str">
        <f>HLOOKUP($E$4,$C$13:$N$32,5,FALSE)</f>
        <v>Suas receitas e despesas se igualaram esse mês. Se puder, busque reduzir custos para o póximo mês que isso pode deixar seu resultado positivo</v>
      </c>
      <c r="D10" s="320"/>
      <c r="E10" s="319" t="str">
        <f>HLOOKUP($E$4,$C$13:$N$32,10,FALSE)</f>
        <v>Mês anterior sem resultado para comparação</v>
      </c>
      <c r="F10" s="320"/>
      <c r="G10" s="319" t="str">
        <f>HLOOKUP($E$4,$C$13:$N$32,15,FALSE)</f>
        <v>Seu contas a pagar e a receber se igualaram esse mês</v>
      </c>
      <c r="H10" s="320"/>
      <c r="I10" s="324" t="str">
        <f>HLOOKUP($E$4,$C$13:$N$32,20,FALSE)</f>
        <v>Sua necessidade de caixa para o mês que vem é menor do que você tem acumulado. Sua empresa está indo bem, mas fique de olho nos meses futuros para não ter surpresas!</v>
      </c>
      <c r="J10" s="324"/>
    </row>
    <row r="11" spans="1:20" ht="15.75" thickTop="1" x14ac:dyDescent="0.25">
      <c r="A11" s="247"/>
      <c r="B11" s="102"/>
      <c r="C11" s="102"/>
      <c r="D11" s="102"/>
      <c r="E11" s="102"/>
      <c r="F11" s="102"/>
      <c r="G11" s="102"/>
      <c r="H11" s="102"/>
      <c r="I11" s="102"/>
      <c r="J11" s="102"/>
      <c r="K11" s="102"/>
      <c r="L11" s="102"/>
    </row>
    <row r="12" spans="1:20" s="60" customFormat="1" ht="16.5" customHeight="1" x14ac:dyDescent="0.25">
      <c r="A12" s="247"/>
      <c r="B12" s="61"/>
      <c r="C12" s="61" t="s">
        <v>202</v>
      </c>
      <c r="D12" s="61"/>
      <c r="E12" s="61"/>
      <c r="F12" s="61"/>
      <c r="G12" s="61"/>
      <c r="H12" s="61"/>
      <c r="I12" s="61"/>
      <c r="J12" s="61"/>
      <c r="K12" s="61"/>
      <c r="L12" s="61"/>
      <c r="M12" s="61"/>
      <c r="N12" s="61"/>
    </row>
    <row r="13" spans="1:20" s="60" customFormat="1" ht="16.5" customHeight="1" x14ac:dyDescent="0.25">
      <c r="A13" s="247"/>
      <c r="B13" s="61"/>
      <c r="C13" s="61" t="s">
        <v>192</v>
      </c>
      <c r="D13" s="61" t="s">
        <v>49</v>
      </c>
      <c r="E13" s="61" t="s">
        <v>193</v>
      </c>
      <c r="F13" s="61" t="s">
        <v>188</v>
      </c>
      <c r="G13" s="61" t="s">
        <v>194</v>
      </c>
      <c r="H13" s="61" t="s">
        <v>189</v>
      </c>
      <c r="I13" s="61" t="s">
        <v>195</v>
      </c>
      <c r="J13" s="61" t="s">
        <v>196</v>
      </c>
      <c r="K13" s="61" t="s">
        <v>197</v>
      </c>
      <c r="L13" s="61" t="s">
        <v>198</v>
      </c>
      <c r="M13" s="61" t="s">
        <v>199</v>
      </c>
      <c r="N13" s="61" t="s">
        <v>200</v>
      </c>
    </row>
    <row r="14" spans="1:20" s="60" customFormat="1" ht="16.5" customHeight="1" x14ac:dyDescent="0.25">
      <c r="A14" s="247"/>
      <c r="B14" s="61" t="s">
        <v>205</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7"/>
      <c r="B15" s="61" t="s">
        <v>206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7"/>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7"/>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7"/>
      <c r="B18" s="61"/>
      <c r="C18" s="61" t="s">
        <v>203</v>
      </c>
      <c r="D18" s="61"/>
      <c r="E18" s="61"/>
      <c r="F18" s="61"/>
      <c r="G18" s="61"/>
      <c r="H18" s="61"/>
      <c r="I18" s="61"/>
      <c r="J18" s="61"/>
      <c r="K18" s="61"/>
      <c r="L18" s="61"/>
      <c r="M18" s="61"/>
      <c r="N18" s="61"/>
    </row>
    <row r="19" spans="1:15" s="60" customFormat="1" ht="16.5" customHeight="1" x14ac:dyDescent="0.25">
      <c r="A19" s="247"/>
      <c r="B19" s="61" t="s">
        <v>260</v>
      </c>
      <c r="C19" s="61" t="s">
        <v>91</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7"/>
      <c r="B20" s="61" t="s">
        <v>207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7"/>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7"/>
      <c r="B22" s="61"/>
      <c r="C22" s="61" t="s">
        <v>261</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7"/>
      <c r="B23" s="61"/>
      <c r="C23" s="61" t="s">
        <v>204</v>
      </c>
      <c r="D23" s="61"/>
      <c r="E23" s="61"/>
      <c r="F23" s="61"/>
      <c r="G23" s="61"/>
      <c r="H23" s="61"/>
      <c r="I23" s="61"/>
      <c r="J23" s="61"/>
      <c r="K23" s="61"/>
      <c r="L23" s="61"/>
      <c r="M23" s="61"/>
      <c r="N23" s="61"/>
    </row>
    <row r="24" spans="1:15" ht="16.5" customHeight="1" x14ac:dyDescent="0.25">
      <c r="A24" s="247"/>
      <c r="B24" s="61" t="s">
        <v>208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7"/>
      <c r="B25" s="61" t="s">
        <v>209</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7"/>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7"/>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7"/>
      <c r="B28" s="61"/>
      <c r="C28" s="61" t="s">
        <v>210</v>
      </c>
      <c r="D28" s="61"/>
      <c r="E28" s="61"/>
      <c r="F28" s="61"/>
      <c r="G28" s="61"/>
      <c r="H28" s="61"/>
      <c r="I28" s="61"/>
      <c r="J28" s="61"/>
      <c r="K28" s="61"/>
      <c r="L28" s="61"/>
      <c r="M28" s="61"/>
      <c r="N28" s="61"/>
    </row>
    <row r="29" spans="1:15" ht="16.5" customHeight="1" x14ac:dyDescent="0.25">
      <c r="A29" s="247"/>
      <c r="B29" s="61" t="s">
        <v>211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7"/>
      <c r="B30" s="61" t="s">
        <v>212</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7"/>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7"/>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7"/>
      <c r="B33" s="61"/>
      <c r="C33" s="61"/>
      <c r="D33" s="61"/>
      <c r="E33" s="61"/>
      <c r="F33" s="61"/>
      <c r="G33" s="61"/>
      <c r="H33" s="61"/>
      <c r="I33" s="61"/>
      <c r="J33" s="61"/>
      <c r="K33" s="61"/>
      <c r="L33" s="61"/>
      <c r="M33" s="61"/>
      <c r="N33" s="61"/>
      <c r="O33" s="60"/>
      <c r="P33" s="60"/>
      <c r="Q33" s="60"/>
      <c r="R33" s="60"/>
    </row>
    <row r="34" spans="1:18" x14ac:dyDescent="0.25">
      <c r="A34" s="247"/>
      <c r="B34" s="102"/>
      <c r="C34" s="102"/>
      <c r="D34" s="102"/>
      <c r="E34" s="102"/>
      <c r="F34" s="102"/>
      <c r="G34" s="102"/>
      <c r="H34" s="102"/>
      <c r="I34" s="102"/>
      <c r="J34" s="102"/>
      <c r="K34" s="102"/>
      <c r="L34" s="102"/>
      <c r="M34" s="60"/>
      <c r="N34" s="60"/>
      <c r="O34" s="60"/>
      <c r="P34" s="60"/>
      <c r="Q34" s="60"/>
      <c r="R34" s="60"/>
    </row>
    <row r="35" spans="1:18" x14ac:dyDescent="0.25">
      <c r="A35" s="247"/>
      <c r="B35" s="102"/>
      <c r="C35" s="102"/>
      <c r="D35" s="102"/>
      <c r="E35" s="102"/>
      <c r="F35" s="102"/>
      <c r="G35" s="102"/>
      <c r="H35" s="102"/>
      <c r="I35" s="102"/>
      <c r="J35" s="102"/>
      <c r="K35" s="102"/>
      <c r="L35" s="102"/>
      <c r="M35" s="60"/>
      <c r="N35" s="60"/>
      <c r="O35" s="60"/>
      <c r="P35" s="60"/>
      <c r="Q35" s="60"/>
      <c r="R35" s="60"/>
    </row>
    <row r="36" spans="1:18" x14ac:dyDescent="0.25">
      <c r="A36" s="247"/>
      <c r="B36" s="102"/>
      <c r="C36" s="102"/>
      <c r="D36" s="102"/>
      <c r="E36" s="102"/>
      <c r="F36" s="102"/>
      <c r="G36" s="102"/>
      <c r="H36" s="102"/>
      <c r="I36" s="102"/>
      <c r="J36" s="102"/>
      <c r="K36" s="102"/>
      <c r="L36" s="102"/>
      <c r="M36" s="60"/>
      <c r="N36" s="60"/>
      <c r="O36" s="60"/>
      <c r="P36" s="60"/>
      <c r="Q36" s="60"/>
      <c r="R36" s="60"/>
    </row>
    <row r="37" spans="1:18" x14ac:dyDescent="0.25">
      <c r="A37" s="247"/>
      <c r="B37" s="102"/>
      <c r="C37" s="102"/>
      <c r="D37" s="102"/>
      <c r="E37" s="102"/>
      <c r="F37" s="102"/>
      <c r="G37" s="102"/>
      <c r="H37" s="102"/>
      <c r="I37" s="102"/>
      <c r="J37" s="102"/>
      <c r="K37" s="102"/>
      <c r="L37" s="102"/>
      <c r="M37" s="60"/>
      <c r="N37" s="60"/>
      <c r="O37" s="60"/>
      <c r="P37" s="60"/>
      <c r="Q37" s="60"/>
      <c r="R37" s="60"/>
    </row>
    <row r="38" spans="1:18" x14ac:dyDescent="0.25">
      <c r="A38" s="247"/>
      <c r="C38" s="61"/>
      <c r="D38" s="61"/>
      <c r="E38" s="61"/>
      <c r="F38" s="61"/>
      <c r="G38" s="60"/>
      <c r="H38" s="60"/>
      <c r="I38" s="60"/>
      <c r="J38" s="60"/>
      <c r="K38" s="60"/>
      <c r="L38" s="60"/>
      <c r="M38" s="60"/>
      <c r="N38" s="60"/>
      <c r="O38" s="60"/>
      <c r="P38" s="60"/>
      <c r="Q38" s="60"/>
      <c r="R38" s="60"/>
    </row>
    <row r="39" spans="1:18" x14ac:dyDescent="0.25">
      <c r="A39" s="247"/>
      <c r="C39" s="61"/>
      <c r="D39" s="61"/>
      <c r="E39" s="61"/>
      <c r="F39" s="61"/>
      <c r="G39" s="60"/>
      <c r="H39" s="60"/>
      <c r="I39" s="60"/>
      <c r="J39" s="60"/>
      <c r="K39" s="60"/>
      <c r="L39" s="60"/>
      <c r="M39" s="60"/>
      <c r="N39" s="60"/>
      <c r="O39" s="60"/>
      <c r="P39" s="60"/>
      <c r="Q39" s="60"/>
      <c r="R39" s="60"/>
    </row>
    <row r="40" spans="1:18" x14ac:dyDescent="0.25">
      <c r="A40" s="247"/>
      <c r="C40" s="60"/>
      <c r="D40" s="60"/>
      <c r="E40" s="60"/>
      <c r="F40" s="60"/>
      <c r="G40" s="60"/>
      <c r="H40" s="60"/>
      <c r="I40" s="60"/>
      <c r="J40" s="60"/>
      <c r="K40" s="60"/>
      <c r="L40" s="60"/>
      <c r="M40" s="60"/>
      <c r="N40" s="60"/>
      <c r="O40" s="60"/>
      <c r="P40" s="60"/>
      <c r="Q40" s="60"/>
      <c r="R40" s="60"/>
    </row>
    <row r="41" spans="1:18" x14ac:dyDescent="0.25">
      <c r="A41" s="247"/>
      <c r="C41" s="60"/>
      <c r="D41" s="60"/>
      <c r="E41" s="60"/>
      <c r="F41" s="60"/>
      <c r="G41" s="60"/>
      <c r="H41" s="60"/>
      <c r="I41" s="60"/>
      <c r="J41" s="60"/>
      <c r="K41" s="60"/>
      <c r="L41" s="60"/>
      <c r="M41" s="60"/>
      <c r="N41" s="60"/>
      <c r="O41" s="60"/>
      <c r="P41" s="60"/>
      <c r="Q41" s="60"/>
      <c r="R41" s="60"/>
    </row>
    <row r="42" spans="1:18" x14ac:dyDescent="0.25">
      <c r="A42" s="247"/>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52"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7"/>
      <c r="C1" s="85"/>
      <c r="D1" s="85" t="s">
        <v>897</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7"/>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7"/>
      <c r="D3" s="327" t="s">
        <v>898</v>
      </c>
      <c r="E3" s="327"/>
      <c r="F3" s="327"/>
      <c r="G3" s="327"/>
      <c r="H3" s="327"/>
      <c r="I3" s="327"/>
      <c r="J3" s="327"/>
      <c r="K3" s="327"/>
      <c r="L3" s="327"/>
      <c r="M3" s="327"/>
      <c r="N3" s="327"/>
      <c r="R3" s="119"/>
      <c r="S3" s="119"/>
      <c r="T3" s="119"/>
      <c r="U3" s="119"/>
      <c r="V3" s="119"/>
      <c r="W3" s="119"/>
      <c r="X3" s="119"/>
      <c r="Y3" s="119"/>
      <c r="Z3" s="119"/>
    </row>
    <row r="4" spans="1:26" s="83" customFormat="1" ht="69.75" customHeight="1" x14ac:dyDescent="1.35">
      <c r="A4" s="247"/>
      <c r="B4"/>
      <c r="D4" s="330" t="s">
        <v>254</v>
      </c>
      <c r="E4" s="330"/>
      <c r="F4" s="330"/>
      <c r="G4" s="330"/>
      <c r="H4" s="330"/>
      <c r="I4" s="330"/>
      <c r="J4" s="330"/>
      <c r="K4" s="330"/>
      <c r="L4" s="330"/>
      <c r="M4" s="330"/>
      <c r="N4" s="330"/>
      <c r="O4" s="84"/>
      <c r="P4" s="84"/>
      <c r="Q4" s="84"/>
      <c r="R4" s="120"/>
      <c r="S4" s="120"/>
      <c r="T4" s="120"/>
      <c r="U4" s="120"/>
      <c r="V4" s="120"/>
      <c r="W4" s="120"/>
      <c r="X4" s="120"/>
      <c r="Y4" s="120"/>
      <c r="Z4" s="120"/>
    </row>
    <row r="5" spans="1:26" ht="6.75" customHeight="1" x14ac:dyDescent="0.25">
      <c r="A5" s="247"/>
      <c r="G5" s="12"/>
    </row>
    <row r="6" spans="1:26" ht="6.75" customHeight="1" x14ac:dyDescent="0.25">
      <c r="A6" s="247"/>
    </row>
    <row r="7" spans="1:26" ht="38.25" customHeight="1" x14ac:dyDescent="0.25">
      <c r="A7" s="247"/>
    </row>
    <row r="8" spans="1:26" ht="70.5" customHeight="1" x14ac:dyDescent="0.25">
      <c r="A8" s="247"/>
      <c r="D8" s="328" t="s">
        <v>240</v>
      </c>
      <c r="E8" s="328"/>
      <c r="F8" s="328"/>
      <c r="G8" s="328"/>
      <c r="H8" s="328"/>
      <c r="I8" s="328"/>
      <c r="J8" s="328"/>
      <c r="K8" s="328"/>
      <c r="L8" s="328"/>
      <c r="M8" s="328"/>
      <c r="N8" s="328"/>
      <c r="O8" s="328"/>
      <c r="P8" s="328"/>
      <c r="Q8" s="328"/>
    </row>
    <row r="9" spans="1:26" ht="70.5" customHeight="1" x14ac:dyDescent="0.25">
      <c r="A9" s="247"/>
      <c r="D9" s="328" t="s">
        <v>245</v>
      </c>
      <c r="E9" s="328"/>
      <c r="F9" s="328"/>
      <c r="G9" s="328"/>
      <c r="H9" s="328"/>
      <c r="I9" s="328"/>
      <c r="J9" s="328"/>
      <c r="K9" s="328"/>
      <c r="L9" s="328"/>
      <c r="M9" s="328"/>
      <c r="N9" s="328"/>
      <c r="O9" s="328"/>
      <c r="P9" s="328"/>
      <c r="Q9" s="328"/>
    </row>
    <row r="10" spans="1:26" ht="70.5" customHeight="1" x14ac:dyDescent="0.25">
      <c r="A10" s="247"/>
      <c r="D10" s="328" t="s">
        <v>246</v>
      </c>
      <c r="E10" s="328"/>
      <c r="F10" s="328"/>
      <c r="G10" s="328"/>
      <c r="H10" s="328"/>
      <c r="I10" s="328"/>
      <c r="J10" s="328"/>
      <c r="K10" s="328"/>
      <c r="L10" s="328"/>
      <c r="M10" s="328"/>
      <c r="N10" s="328"/>
      <c r="O10" s="328"/>
      <c r="P10" s="328"/>
      <c r="Q10" s="328"/>
    </row>
    <row r="11" spans="1:26" ht="70.5" customHeight="1" x14ac:dyDescent="0.25">
      <c r="A11" s="247"/>
      <c r="D11" s="328" t="s">
        <v>241</v>
      </c>
      <c r="E11" s="328"/>
      <c r="F11" s="328"/>
      <c r="G11" s="328"/>
      <c r="H11" s="328"/>
      <c r="I11" s="328"/>
      <c r="J11" s="328"/>
      <c r="K11" s="328"/>
      <c r="L11" s="328"/>
      <c r="M11" s="328"/>
      <c r="N11" s="328"/>
      <c r="O11" s="328"/>
      <c r="P11" s="328"/>
      <c r="Q11" s="328"/>
    </row>
    <row r="12" spans="1:26" ht="26.25" customHeight="1" x14ac:dyDescent="0.25">
      <c r="A12" s="247"/>
      <c r="D12" s="1"/>
      <c r="E12" s="1"/>
      <c r="F12" s="1"/>
      <c r="G12" s="1"/>
      <c r="H12" s="1"/>
      <c r="I12" s="1"/>
      <c r="J12" s="1"/>
      <c r="K12" s="1"/>
      <c r="L12" s="1"/>
      <c r="M12" s="1"/>
      <c r="N12" s="1"/>
      <c r="O12" s="1"/>
      <c r="P12" s="1"/>
      <c r="Q12" s="1"/>
    </row>
    <row r="13" spans="1:26" ht="27" customHeight="1" x14ac:dyDescent="0.25">
      <c r="A13" s="247"/>
      <c r="B13" s="54"/>
    </row>
    <row r="14" spans="1:26" s="1" customFormat="1" ht="9" customHeight="1" x14ac:dyDescent="0.25">
      <c r="A14" s="247"/>
      <c r="B14" s="54"/>
      <c r="C14"/>
      <c r="R14" s="121"/>
      <c r="S14" s="121"/>
      <c r="T14" s="121"/>
      <c r="U14" s="121"/>
      <c r="V14" s="121"/>
      <c r="W14" s="121"/>
      <c r="X14" s="121"/>
      <c r="Y14" s="121"/>
      <c r="Z14" s="121"/>
    </row>
    <row r="15" spans="1:26" s="1" customFormat="1" ht="44.25" customHeight="1" x14ac:dyDescent="0.25">
      <c r="A15" s="247"/>
      <c r="B15" s="54"/>
      <c r="C15"/>
      <c r="D15" s="329" t="s">
        <v>242</v>
      </c>
      <c r="E15" s="329"/>
      <c r="F15" s="329"/>
      <c r="G15" s="329"/>
      <c r="H15" s="329"/>
      <c r="I15" s="329"/>
      <c r="J15" s="329"/>
      <c r="K15" s="329"/>
      <c r="L15" s="329"/>
      <c r="M15" s="329"/>
      <c r="N15" s="329"/>
      <c r="O15" s="329"/>
      <c r="P15" s="329"/>
      <c r="Q15" s="329"/>
      <c r="R15" s="121"/>
      <c r="S15" s="121"/>
      <c r="T15" s="121"/>
      <c r="U15" s="121"/>
      <c r="V15" s="121"/>
      <c r="W15" s="121"/>
      <c r="X15" s="121"/>
      <c r="Y15" s="121"/>
      <c r="Z15" s="121"/>
    </row>
    <row r="16" spans="1:26" ht="39.75" customHeight="1" x14ac:dyDescent="0.35">
      <c r="A16" s="247"/>
      <c r="B16" s="54"/>
      <c r="D16" s="76" t="s">
        <v>244</v>
      </c>
    </row>
    <row r="17" spans="1:17" ht="33" customHeight="1" x14ac:dyDescent="0.25">
      <c r="A17" s="247"/>
      <c r="B17" s="54"/>
    </row>
    <row r="18" spans="1:17" ht="33" customHeight="1" x14ac:dyDescent="0.25">
      <c r="A18" s="247"/>
      <c r="B18" s="54"/>
    </row>
    <row r="19" spans="1:17" ht="33" customHeight="1" x14ac:dyDescent="0.25">
      <c r="A19" s="247"/>
      <c r="B19" s="54"/>
    </row>
    <row r="20" spans="1:17" ht="23.25" customHeight="1" x14ac:dyDescent="0.25">
      <c r="A20" s="247"/>
      <c r="B20" s="54"/>
      <c r="D20" s="9"/>
    </row>
    <row r="21" spans="1:17" ht="23.25" customHeight="1" x14ac:dyDescent="0.25">
      <c r="A21" s="247"/>
      <c r="B21" s="54"/>
      <c r="D21" s="9"/>
    </row>
    <row r="22" spans="1:17" ht="23.25" customHeight="1" x14ac:dyDescent="0.25">
      <c r="A22" s="247"/>
      <c r="B22" s="54"/>
      <c r="D22" s="9"/>
    </row>
    <row r="23" spans="1:17" ht="23.25" customHeight="1" x14ac:dyDescent="0.25">
      <c r="A23" s="247"/>
      <c r="B23" s="54"/>
      <c r="D23" s="9"/>
    </row>
    <row r="24" spans="1:17" ht="23.25" customHeight="1" x14ac:dyDescent="0.25">
      <c r="A24" s="247"/>
      <c r="B24" s="54"/>
      <c r="D24" s="9"/>
    </row>
    <row r="25" spans="1:17" ht="23.25" customHeight="1" x14ac:dyDescent="0.25">
      <c r="A25" s="247"/>
      <c r="B25" s="54"/>
    </row>
    <row r="26" spans="1:17" ht="23.25" customHeight="1" x14ac:dyDescent="0.25">
      <c r="A26" s="247"/>
      <c r="B26" s="54"/>
    </row>
    <row r="27" spans="1:17" ht="23.25" customHeight="1" thickBot="1" x14ac:dyDescent="0.3">
      <c r="A27" s="247"/>
      <c r="B27" s="54"/>
    </row>
    <row r="28" spans="1:17" ht="33.75" customHeight="1" thickTop="1" thickBot="1" x14ac:dyDescent="0.3">
      <c r="A28" s="247"/>
      <c r="B28" s="54"/>
      <c r="D28" s="178" t="s">
        <v>233</v>
      </c>
      <c r="E28" s="179" t="s">
        <v>50</v>
      </c>
      <c r="F28" s="179" t="s">
        <v>51</v>
      </c>
      <c r="G28" s="179" t="s">
        <v>52</v>
      </c>
      <c r="H28" s="179" t="s">
        <v>53</v>
      </c>
      <c r="I28" s="179" t="s">
        <v>54</v>
      </c>
      <c r="J28" s="179" t="s">
        <v>55</v>
      </c>
      <c r="K28" s="179" t="s">
        <v>56</v>
      </c>
      <c r="L28" s="179" t="s">
        <v>57</v>
      </c>
      <c r="M28" s="179" t="s">
        <v>58</v>
      </c>
      <c r="N28" s="179" t="s">
        <v>59</v>
      </c>
      <c r="O28" s="179" t="s">
        <v>60</v>
      </c>
      <c r="P28" s="179" t="s">
        <v>61</v>
      </c>
      <c r="Q28" s="179" t="s">
        <v>62</v>
      </c>
    </row>
    <row r="29" spans="1:17" ht="33.75" customHeight="1" thickTop="1" thickBot="1" x14ac:dyDescent="0.3">
      <c r="A29" s="247"/>
      <c r="B29" s="54"/>
      <c r="D29" s="180" t="s">
        <v>63</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7"/>
      <c r="B30" s="54"/>
      <c r="D30" s="180" t="s">
        <v>64</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7"/>
      <c r="B31" s="54"/>
      <c r="D31" s="180" t="s">
        <v>65</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7"/>
      <c r="B32" s="54"/>
      <c r="D32" s="180" t="s">
        <v>66</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7"/>
      <c r="D33" s="180" t="s">
        <v>48</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7"/>
      <c r="D34" s="180" t="s">
        <v>67</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7"/>
      <c r="B35"/>
      <c r="C35"/>
      <c r="D35" s="329" t="s">
        <v>247</v>
      </c>
      <c r="E35" s="329"/>
      <c r="F35" s="329"/>
      <c r="G35" s="329"/>
      <c r="H35" s="329"/>
      <c r="I35" s="329"/>
      <c r="J35" s="329"/>
      <c r="K35" s="329"/>
      <c r="L35" s="329"/>
      <c r="M35" s="329"/>
      <c r="N35" s="329"/>
      <c r="O35" s="329"/>
      <c r="P35" s="329"/>
      <c r="Q35" s="329"/>
      <c r="R35" s="121"/>
      <c r="S35" s="121"/>
      <c r="T35" s="121"/>
      <c r="U35" s="121"/>
      <c r="V35" s="121"/>
      <c r="W35" s="121"/>
      <c r="X35" s="121"/>
      <c r="Y35" s="121"/>
      <c r="Z35" s="121"/>
    </row>
    <row r="36" spans="1:26" ht="39.75" customHeight="1" x14ac:dyDescent="0.35">
      <c r="A36" s="247"/>
      <c r="D36" s="76" t="s">
        <v>248</v>
      </c>
    </row>
    <row r="37" spans="1:26" ht="33" customHeight="1" x14ac:dyDescent="0.25">
      <c r="A37" s="247"/>
    </row>
    <row r="38" spans="1:26" ht="33" customHeight="1" x14ac:dyDescent="0.25">
      <c r="A38" s="247"/>
    </row>
    <row r="39" spans="1:26" ht="33" customHeight="1" x14ac:dyDescent="0.25">
      <c r="A39" s="247"/>
    </row>
    <row r="40" spans="1:26" ht="23.25" customHeight="1" x14ac:dyDescent="0.25">
      <c r="A40" s="247"/>
      <c r="D40" s="9"/>
    </row>
    <row r="41" spans="1:26" ht="23.25" customHeight="1" x14ac:dyDescent="0.25">
      <c r="A41" s="247"/>
      <c r="D41" s="9"/>
    </row>
    <row r="42" spans="1:26" ht="12.75" customHeight="1" x14ac:dyDescent="0.25">
      <c r="A42" s="247"/>
      <c r="D42" s="9"/>
    </row>
    <row r="43" spans="1:26" ht="12.75" customHeight="1" x14ac:dyDescent="0.25">
      <c r="A43" s="247"/>
      <c r="D43" s="9"/>
    </row>
    <row r="44" spans="1:26" ht="23.25" customHeight="1" x14ac:dyDescent="0.25">
      <c r="A44" s="247"/>
      <c r="D44" s="9"/>
    </row>
    <row r="45" spans="1:26" ht="23.25" customHeight="1" x14ac:dyDescent="0.25">
      <c r="A45" s="247"/>
    </row>
    <row r="46" spans="1:26" ht="23.25" customHeight="1" thickBot="1" x14ac:dyDescent="0.3">
      <c r="A46" s="247"/>
    </row>
    <row r="47" spans="1:26" ht="33" customHeight="1" thickTop="1" thickBot="1" x14ac:dyDescent="0.3">
      <c r="A47" s="247"/>
      <c r="D47" s="178" t="s">
        <v>232</v>
      </c>
      <c r="E47" s="179" t="s">
        <v>50</v>
      </c>
      <c r="F47" s="179" t="s">
        <v>51</v>
      </c>
      <c r="G47" s="179" t="s">
        <v>52</v>
      </c>
      <c r="H47" s="179" t="s">
        <v>53</v>
      </c>
      <c r="I47" s="179" t="s">
        <v>54</v>
      </c>
      <c r="J47" s="179" t="s">
        <v>55</v>
      </c>
      <c r="K47" s="179" t="s">
        <v>56</v>
      </c>
      <c r="L47" s="179" t="s">
        <v>57</v>
      </c>
      <c r="M47" s="179" t="s">
        <v>58</v>
      </c>
      <c r="N47" s="179" t="s">
        <v>59</v>
      </c>
      <c r="O47" s="179" t="s">
        <v>60</v>
      </c>
      <c r="P47" s="179" t="s">
        <v>61</v>
      </c>
      <c r="Q47" s="179" t="s">
        <v>62</v>
      </c>
    </row>
    <row r="48" spans="1:26" ht="33" customHeight="1" thickTop="1" thickBot="1" x14ac:dyDescent="0.3">
      <c r="A48" s="247"/>
      <c r="D48" s="198" t="s">
        <v>76</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7"/>
      <c r="D49" s="198" t="s">
        <v>72</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7"/>
      <c r="D50" s="198" t="s">
        <v>73</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7"/>
      <c r="D51" s="198" t="s">
        <v>74</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7"/>
      <c r="D52" s="198" t="s">
        <v>234</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7"/>
      <c r="D53" s="198" t="s">
        <v>47</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7"/>
      <c r="D54" s="199" t="s">
        <v>77</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7"/>
      <c r="D55" s="198" t="s">
        <v>238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7"/>
      <c r="B56"/>
      <c r="C56"/>
      <c r="D56" s="329" t="s">
        <v>249</v>
      </c>
      <c r="E56" s="329"/>
      <c r="F56" s="329"/>
      <c r="G56" s="329"/>
      <c r="H56" s="329"/>
      <c r="I56" s="329"/>
      <c r="J56" s="329"/>
      <c r="K56" s="329"/>
      <c r="L56" s="329"/>
      <c r="M56" s="329"/>
      <c r="N56" s="329"/>
      <c r="O56" s="329"/>
      <c r="P56" s="329"/>
      <c r="Q56" s="329"/>
      <c r="R56" s="121"/>
      <c r="S56" s="121"/>
      <c r="T56" s="121"/>
      <c r="U56" s="121"/>
      <c r="V56" s="121"/>
      <c r="W56" s="121"/>
      <c r="X56" s="121"/>
      <c r="Y56" s="121"/>
      <c r="Z56" s="121"/>
    </row>
    <row r="57" spans="1:26" ht="39.75" customHeight="1" x14ac:dyDescent="0.35">
      <c r="A57" s="247"/>
      <c r="D57" s="76" t="s">
        <v>250</v>
      </c>
    </row>
    <row r="58" spans="1:26" ht="33" customHeight="1" x14ac:dyDescent="0.25">
      <c r="A58" s="247"/>
    </row>
    <row r="59" spans="1:26" ht="33" customHeight="1" x14ac:dyDescent="0.25">
      <c r="A59" s="247"/>
    </row>
    <row r="60" spans="1:26" ht="33" customHeight="1" x14ac:dyDescent="0.25">
      <c r="A60" s="247"/>
    </row>
    <row r="61" spans="1:26" ht="23.25" customHeight="1" x14ac:dyDescent="0.25">
      <c r="A61" s="247"/>
      <c r="D61" s="9"/>
    </row>
    <row r="62" spans="1:26" ht="23.25" customHeight="1" x14ac:dyDescent="0.25">
      <c r="A62" s="247"/>
      <c r="D62" s="9"/>
    </row>
    <row r="63" spans="1:26" ht="23.25" customHeight="1" x14ac:dyDescent="0.25">
      <c r="A63" s="247"/>
      <c r="D63" s="9"/>
    </row>
    <row r="64" spans="1:26" ht="23.25" customHeight="1" x14ac:dyDescent="0.25">
      <c r="A64" s="247"/>
      <c r="D64" s="9"/>
    </row>
    <row r="65" spans="1:26" ht="23.25" customHeight="1" x14ac:dyDescent="0.25">
      <c r="A65" s="247"/>
      <c r="D65" s="9"/>
    </row>
    <row r="66" spans="1:26" ht="23.25" customHeight="1" x14ac:dyDescent="0.25">
      <c r="A66" s="247"/>
    </row>
    <row r="67" spans="1:26" ht="23.25" customHeight="1" x14ac:dyDescent="0.25">
      <c r="A67" s="247"/>
    </row>
    <row r="68" spans="1:26" ht="23.25" customHeight="1" x14ac:dyDescent="0.25">
      <c r="A68" s="247"/>
    </row>
    <row r="69" spans="1:26" ht="33.75" customHeight="1" x14ac:dyDescent="0.25">
      <c r="A69" s="247"/>
    </row>
    <row r="70" spans="1:26" ht="33.75" customHeight="1" thickBot="1" x14ac:dyDescent="0.3">
      <c r="A70" s="247"/>
    </row>
    <row r="71" spans="1:26" ht="33.75" customHeight="1" thickTop="1" thickBot="1" x14ac:dyDescent="0.3">
      <c r="A71" s="247"/>
      <c r="D71" s="178" t="s">
        <v>251</v>
      </c>
      <c r="E71" s="179" t="s">
        <v>50</v>
      </c>
      <c r="F71" s="179" t="s">
        <v>51</v>
      </c>
      <c r="G71" s="179" t="s">
        <v>52</v>
      </c>
      <c r="H71" s="179" t="s">
        <v>53</v>
      </c>
      <c r="I71" s="179" t="s">
        <v>54</v>
      </c>
      <c r="J71" s="179" t="s">
        <v>55</v>
      </c>
      <c r="K71" s="179" t="s">
        <v>56</v>
      </c>
      <c r="L71" s="179" t="s">
        <v>57</v>
      </c>
      <c r="M71" s="179" t="s">
        <v>58</v>
      </c>
      <c r="N71" s="179" t="s">
        <v>59</v>
      </c>
      <c r="O71" s="179" t="s">
        <v>60</v>
      </c>
      <c r="P71" s="179" t="s">
        <v>61</v>
      </c>
      <c r="Q71" s="179" t="s">
        <v>62</v>
      </c>
    </row>
    <row r="72" spans="1:26" ht="33.75" customHeight="1" thickTop="1" thickBot="1" x14ac:dyDescent="0.3">
      <c r="A72" s="247"/>
      <c r="D72" s="75" t="s">
        <v>69</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7"/>
      <c r="D73" s="32" t="s">
        <v>70</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7"/>
      <c r="D74" s="16" t="s">
        <v>71</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7"/>
      <c r="D75" s="78"/>
      <c r="E75" s="79"/>
      <c r="F75" s="79"/>
      <c r="G75" s="79"/>
      <c r="H75" s="79"/>
      <c r="I75" s="79"/>
      <c r="J75" s="79"/>
      <c r="K75" s="79"/>
      <c r="L75" s="79"/>
      <c r="M75" s="79"/>
      <c r="N75" s="79"/>
      <c r="O75" s="79"/>
      <c r="P75" s="79"/>
      <c r="Q75" s="79"/>
    </row>
    <row r="76" spans="1:26" s="1" customFormat="1" ht="44.25" customHeight="1" thickTop="1" x14ac:dyDescent="0.25">
      <c r="A76" s="247"/>
      <c r="B76"/>
      <c r="C76"/>
      <c r="D76" s="329" t="s">
        <v>243</v>
      </c>
      <c r="E76" s="329"/>
      <c r="F76" s="329"/>
      <c r="G76" s="329"/>
      <c r="H76" s="329"/>
      <c r="I76" s="329"/>
      <c r="J76" s="329"/>
      <c r="K76" s="329"/>
      <c r="L76" s="329"/>
      <c r="M76" s="329"/>
      <c r="N76" s="329"/>
      <c r="O76" s="329"/>
      <c r="P76" s="329"/>
      <c r="Q76" s="329"/>
      <c r="R76" s="121"/>
      <c r="S76" s="121"/>
      <c r="T76" s="121"/>
      <c r="U76" s="121"/>
      <c r="V76" s="121"/>
      <c r="W76" s="121"/>
      <c r="X76" s="121"/>
      <c r="Y76" s="121"/>
      <c r="Z76" s="121"/>
    </row>
    <row r="77" spans="1:26" ht="39.75" customHeight="1" x14ac:dyDescent="0.35">
      <c r="A77" s="247"/>
      <c r="D77" s="76" t="s">
        <v>253</v>
      </c>
    </row>
    <row r="78" spans="1:26" ht="33" customHeight="1" thickBot="1" x14ac:dyDescent="0.3">
      <c r="A78" s="247"/>
    </row>
    <row r="79" spans="1:26" ht="33" customHeight="1" thickTop="1" x14ac:dyDescent="0.25">
      <c r="A79" s="247"/>
      <c r="E79" s="314" t="s">
        <v>237</v>
      </c>
      <c r="F79" s="314"/>
      <c r="G79" s="314"/>
      <c r="H79" s="115">
        <f>'G. Receitas'!$F$6</f>
        <v>0</v>
      </c>
      <c r="I79" s="5" t="str">
        <f>'G. Receitas'!E4</f>
        <v>Agosto</v>
      </c>
      <c r="K79" s="314" t="s">
        <v>252</v>
      </c>
      <c r="L79" s="314"/>
      <c r="M79" s="314"/>
      <c r="N79" s="116">
        <f>'G. Despesas'!$F$6</f>
        <v>0</v>
      </c>
      <c r="O79" s="5" t="str">
        <f>'G. Despesas'!E4</f>
        <v>Agosto</v>
      </c>
    </row>
    <row r="80" spans="1:26" ht="33" customHeight="1" x14ac:dyDescent="0.25">
      <c r="A80" s="247"/>
    </row>
    <row r="81" spans="1:17" ht="23.25" customHeight="1" x14ac:dyDescent="0.25">
      <c r="A81" s="247"/>
      <c r="D81" s="9"/>
    </row>
    <row r="82" spans="1:17" ht="23.25" customHeight="1" x14ac:dyDescent="0.25">
      <c r="A82" s="247"/>
      <c r="D82" s="9"/>
    </row>
    <row r="83" spans="1:17" ht="23.25" customHeight="1" x14ac:dyDescent="0.25">
      <c r="A83" s="247"/>
      <c r="D83" s="9"/>
    </row>
    <row r="84" spans="1:17" ht="23.25" customHeight="1" x14ac:dyDescent="0.25">
      <c r="A84" s="247"/>
      <c r="D84" s="9"/>
    </row>
    <row r="85" spans="1:17" ht="23.25" customHeight="1" x14ac:dyDescent="0.25">
      <c r="A85" s="247"/>
      <c r="D85" s="9"/>
    </row>
    <row r="86" spans="1:17" ht="23.25" customHeight="1" x14ac:dyDescent="0.25">
      <c r="A86" s="247"/>
    </row>
    <row r="87" spans="1:17" ht="23.25" customHeight="1" x14ac:dyDescent="0.25">
      <c r="A87" s="247"/>
    </row>
    <row r="88" spans="1:17" ht="23.25" customHeight="1" x14ac:dyDescent="0.25">
      <c r="A88" s="247"/>
    </row>
    <row r="89" spans="1:17" ht="33.75" customHeight="1" x14ac:dyDescent="0.25">
      <c r="A89" s="247"/>
      <c r="D89" s="80"/>
      <c r="E89" s="81"/>
      <c r="F89" s="81"/>
      <c r="G89" s="81"/>
      <c r="H89" s="81"/>
      <c r="I89" s="81"/>
      <c r="J89" s="81"/>
      <c r="K89" s="81"/>
      <c r="L89" s="81"/>
      <c r="M89" s="81"/>
      <c r="N89" s="81"/>
      <c r="O89" s="81"/>
      <c r="P89" s="81"/>
      <c r="Q89" s="81"/>
    </row>
    <row r="90" spans="1:17" ht="33.75" customHeight="1" x14ac:dyDescent="0.25">
      <c r="A90" s="247"/>
      <c r="D90" s="80"/>
      <c r="E90" s="53"/>
      <c r="F90" s="53"/>
      <c r="G90" s="53"/>
      <c r="H90" s="53"/>
      <c r="I90" s="53"/>
      <c r="J90" s="53"/>
      <c r="K90" s="53"/>
      <c r="L90" s="53"/>
      <c r="M90" s="53"/>
      <c r="N90" s="53"/>
      <c r="O90" s="53"/>
      <c r="P90" s="53"/>
      <c r="Q90" s="53"/>
    </row>
    <row r="91" spans="1:17" ht="33.75" customHeight="1" x14ac:dyDescent="0.25">
      <c r="A91" s="247"/>
      <c r="D91" s="80"/>
      <c r="E91" s="53"/>
      <c r="F91" s="53"/>
      <c r="G91" s="53"/>
      <c r="H91" s="53"/>
      <c r="I91" s="53"/>
      <c r="J91" s="53"/>
      <c r="K91" s="53"/>
      <c r="L91" s="53"/>
      <c r="M91" s="53"/>
      <c r="N91" s="53"/>
      <c r="O91" s="53"/>
      <c r="P91" s="53"/>
      <c r="Q91" s="53"/>
    </row>
    <row r="92" spans="1:17" ht="33.75" customHeight="1" x14ac:dyDescent="0.25">
      <c r="A92" s="247"/>
      <c r="D92" s="80"/>
      <c r="E92" s="53"/>
      <c r="F92" s="53"/>
      <c r="G92" s="53"/>
      <c r="H92" s="53"/>
      <c r="I92" s="53"/>
      <c r="J92" s="53"/>
      <c r="K92" s="53"/>
      <c r="L92" s="53"/>
      <c r="M92" s="53"/>
      <c r="N92" s="53"/>
      <c r="O92" s="53"/>
      <c r="P92" s="53"/>
      <c r="Q92" s="53"/>
    </row>
    <row r="93" spans="1:17" ht="33.75" customHeight="1" x14ac:dyDescent="0.25">
      <c r="A93" s="247"/>
      <c r="D93" s="80"/>
      <c r="E93" s="53"/>
      <c r="F93" s="53"/>
      <c r="G93" s="53"/>
      <c r="H93" s="53"/>
      <c r="I93" s="53"/>
      <c r="J93" s="53"/>
      <c r="K93" s="53"/>
      <c r="L93" s="53"/>
      <c r="M93" s="53"/>
      <c r="N93" s="53"/>
      <c r="O93" s="53"/>
      <c r="P93" s="53"/>
      <c r="Q93" s="53"/>
    </row>
    <row r="94" spans="1:17" ht="33.75" customHeight="1" x14ac:dyDescent="0.25">
      <c r="A94" s="247"/>
      <c r="D94" s="80"/>
      <c r="E94" s="53"/>
      <c r="F94" s="53"/>
      <c r="G94" s="53"/>
      <c r="H94" s="53"/>
      <c r="I94" s="53"/>
      <c r="J94" s="53"/>
      <c r="K94" s="53"/>
      <c r="L94" s="53"/>
      <c r="M94" s="53"/>
      <c r="N94" s="53"/>
      <c r="O94" s="53"/>
      <c r="P94" s="53"/>
      <c r="Q94" s="53"/>
    </row>
    <row r="95" spans="1:17" ht="33.75" customHeight="1" x14ac:dyDescent="0.25">
      <c r="A95" s="247"/>
      <c r="D95" s="80"/>
      <c r="E95" s="82"/>
      <c r="F95" s="82"/>
      <c r="G95" s="82"/>
      <c r="H95" s="82"/>
      <c r="I95" s="82"/>
      <c r="J95" s="82"/>
      <c r="K95" s="82"/>
      <c r="L95" s="82"/>
      <c r="M95" s="82"/>
      <c r="N95" s="82"/>
      <c r="O95" s="82"/>
      <c r="P95" s="82"/>
      <c r="Q95" s="82"/>
    </row>
    <row r="96" spans="1:17" ht="46.5" customHeight="1" x14ac:dyDescent="0.25">
      <c r="A96" s="247"/>
    </row>
    <row r="97" spans="1:1" ht="46.5" customHeight="1" x14ac:dyDescent="0.25">
      <c r="A97" s="247"/>
    </row>
    <row r="98" spans="1:1" ht="46.5" customHeight="1" x14ac:dyDescent="0.25">
      <c r="A98" s="247"/>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52"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7"/>
      <c r="C1" s="268" t="s">
        <v>471</v>
      </c>
      <c r="D1" s="268"/>
      <c r="E1" s="268"/>
      <c r="F1" s="268"/>
      <c r="G1" s="268"/>
      <c r="H1" s="268"/>
      <c r="I1" s="268"/>
      <c r="J1" s="268"/>
      <c r="K1" s="268"/>
    </row>
    <row r="2" spans="1:25" s="18" customFormat="1" ht="37.5" hidden="1" customHeight="1" x14ac:dyDescent="0.25">
      <c r="A2" s="247"/>
      <c r="C2" s="19"/>
      <c r="D2" s="19"/>
      <c r="E2" s="19"/>
      <c r="F2" s="19"/>
      <c r="G2" s="19"/>
      <c r="H2" s="19"/>
      <c r="I2" s="19"/>
      <c r="J2" s="19"/>
      <c r="K2" s="19"/>
      <c r="L2" s="19"/>
      <c r="M2" s="19"/>
      <c r="N2" s="19"/>
      <c r="O2" s="19"/>
      <c r="P2" s="19"/>
    </row>
    <row r="3" spans="1:25" ht="39" customHeight="1" x14ac:dyDescent="0.25">
      <c r="A3" s="247"/>
      <c r="B3" s="40"/>
      <c r="C3" s="335" t="s">
        <v>10</v>
      </c>
      <c r="D3" s="335"/>
      <c r="E3" s="335"/>
      <c r="F3" s="335"/>
      <c r="G3" s="335"/>
      <c r="H3" s="335"/>
      <c r="I3" s="335"/>
      <c r="J3" s="335"/>
      <c r="K3" s="335"/>
      <c r="L3" s="335"/>
      <c r="M3" s="335"/>
      <c r="N3" s="335"/>
      <c r="O3" s="3"/>
      <c r="P3" s="3"/>
      <c r="Q3" s="3"/>
      <c r="R3" s="3"/>
      <c r="S3" s="3"/>
    </row>
    <row r="4" spans="1:25" ht="33.950000000000003" customHeight="1" x14ac:dyDescent="0.25">
      <c r="A4" s="247"/>
      <c r="C4" s="333" t="s">
        <v>134</v>
      </c>
      <c r="D4" s="333"/>
      <c r="E4" s="333"/>
      <c r="F4" s="333"/>
      <c r="G4" s="333"/>
      <c r="H4" s="333"/>
      <c r="I4" s="333"/>
      <c r="J4" s="333"/>
      <c r="K4" s="333"/>
      <c r="L4" s="333"/>
      <c r="M4" s="3"/>
      <c r="N4" s="3"/>
      <c r="O4" s="3"/>
      <c r="P4" s="3"/>
      <c r="Q4" s="3"/>
      <c r="R4" s="3"/>
      <c r="S4" s="3"/>
      <c r="T4" s="3"/>
    </row>
    <row r="5" spans="1:25" ht="8.1" customHeight="1" x14ac:dyDescent="0.25">
      <c r="A5" s="247"/>
    </row>
    <row r="6" spans="1:25" ht="39.950000000000003" customHeight="1" thickBot="1" x14ac:dyDescent="0.3">
      <c r="A6" s="247"/>
      <c r="C6" s="336" t="s">
        <v>90</v>
      </c>
      <c r="D6" s="336"/>
      <c r="E6" s="336"/>
      <c r="F6" s="336"/>
      <c r="G6" s="336"/>
      <c r="H6" s="336"/>
      <c r="I6" s="336"/>
      <c r="J6" s="336"/>
      <c r="K6" s="336"/>
      <c r="L6" s="336"/>
      <c r="M6" s="336"/>
      <c r="N6" s="62"/>
      <c r="O6" s="62"/>
      <c r="P6" s="62"/>
      <c r="Q6" s="62"/>
      <c r="R6" s="62"/>
      <c r="S6" s="62"/>
    </row>
    <row r="7" spans="1:25" ht="12" customHeight="1" thickTop="1" thickBot="1" x14ac:dyDescent="0.3">
      <c r="A7" s="247"/>
      <c r="C7" s="33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4"/>
      <c r="E7" s="334"/>
      <c r="F7" s="334"/>
      <c r="G7" s="334"/>
      <c r="H7" s="334"/>
      <c r="I7" s="334"/>
      <c r="J7" s="334"/>
      <c r="K7" s="334"/>
      <c r="L7" s="334"/>
      <c r="M7" s="4"/>
      <c r="N7" s="4"/>
      <c r="O7" s="4"/>
      <c r="P7" s="4"/>
      <c r="Q7" s="4"/>
      <c r="R7" s="4"/>
      <c r="S7" s="4"/>
      <c r="T7" s="4"/>
      <c r="U7" s="4"/>
      <c r="V7" s="4"/>
      <c r="W7" s="4"/>
      <c r="X7" s="4"/>
      <c r="Y7" s="4"/>
    </row>
    <row r="8" spans="1:25" ht="12" customHeight="1" thickTop="1" thickBot="1" x14ac:dyDescent="0.3">
      <c r="A8" s="247"/>
      <c r="C8" s="334"/>
      <c r="D8" s="334"/>
      <c r="E8" s="334"/>
      <c r="F8" s="334"/>
      <c r="G8" s="334"/>
      <c r="H8" s="334"/>
      <c r="I8" s="334"/>
      <c r="J8" s="334"/>
      <c r="K8" s="334"/>
      <c r="L8" s="334"/>
      <c r="M8" s="4"/>
      <c r="N8" s="4"/>
      <c r="O8" s="4"/>
      <c r="P8" s="4"/>
      <c r="Q8" s="4"/>
      <c r="R8" s="4"/>
      <c r="S8" s="4"/>
      <c r="T8" s="4"/>
      <c r="U8" s="4"/>
      <c r="V8" s="4"/>
      <c r="W8" s="4"/>
      <c r="X8" s="4"/>
      <c r="Y8" s="4"/>
    </row>
    <row r="9" spans="1:25" ht="12" customHeight="1" thickTop="1" thickBot="1" x14ac:dyDescent="0.3">
      <c r="A9" s="247"/>
      <c r="C9" s="334"/>
      <c r="D9" s="334"/>
      <c r="E9" s="334"/>
      <c r="F9" s="334"/>
      <c r="G9" s="334"/>
      <c r="H9" s="334"/>
      <c r="I9" s="334"/>
      <c r="J9" s="334"/>
      <c r="K9" s="334"/>
      <c r="L9" s="334"/>
      <c r="M9" s="4"/>
      <c r="N9" s="4"/>
      <c r="O9" s="4"/>
      <c r="P9" s="4"/>
      <c r="Q9" s="4"/>
      <c r="R9" s="4"/>
      <c r="S9" s="4"/>
      <c r="T9" s="4"/>
      <c r="U9" s="4"/>
      <c r="V9" s="4"/>
      <c r="W9" s="4"/>
      <c r="X9" s="4"/>
      <c r="Y9" s="4"/>
    </row>
    <row r="10" spans="1:25" ht="12" customHeight="1" thickTop="1" thickBot="1" x14ac:dyDescent="0.3">
      <c r="A10" s="247"/>
      <c r="C10" s="334"/>
      <c r="D10" s="334"/>
      <c r="E10" s="334"/>
      <c r="F10" s="334"/>
      <c r="G10" s="334"/>
      <c r="H10" s="334"/>
      <c r="I10" s="334"/>
      <c r="J10" s="334"/>
      <c r="K10" s="334"/>
      <c r="L10" s="334"/>
      <c r="M10" s="4"/>
      <c r="N10" s="4"/>
      <c r="O10" s="4"/>
      <c r="P10" s="4"/>
      <c r="Q10" s="4"/>
      <c r="R10" s="4"/>
      <c r="S10" s="4"/>
      <c r="T10" s="4"/>
      <c r="U10" s="4"/>
      <c r="V10" s="4"/>
      <c r="W10" s="4"/>
      <c r="X10" s="4"/>
      <c r="Y10" s="4"/>
    </row>
    <row r="11" spans="1:25" ht="12" customHeight="1" thickTop="1" thickBot="1" x14ac:dyDescent="0.3">
      <c r="A11" s="247"/>
      <c r="C11" s="334"/>
      <c r="D11" s="334"/>
      <c r="E11" s="334"/>
      <c r="F11" s="334"/>
      <c r="G11" s="334"/>
      <c r="H11" s="334"/>
      <c r="I11" s="334"/>
      <c r="J11" s="334"/>
      <c r="K11" s="334"/>
      <c r="L11" s="334"/>
      <c r="M11" s="4"/>
      <c r="N11" s="4"/>
      <c r="O11" s="4"/>
      <c r="P11" s="4"/>
      <c r="Q11" s="4"/>
      <c r="R11" s="4"/>
      <c r="S11" s="4"/>
      <c r="T11" s="4"/>
      <c r="U11" s="4"/>
      <c r="V11" s="4"/>
      <c r="W11" s="4"/>
      <c r="X11" s="4"/>
      <c r="Y11" s="4"/>
    </row>
    <row r="12" spans="1:25" ht="12" customHeight="1" thickTop="1" thickBot="1" x14ac:dyDescent="0.3">
      <c r="A12" s="247"/>
      <c r="C12" s="334"/>
      <c r="D12" s="334"/>
      <c r="E12" s="334"/>
      <c r="F12" s="334"/>
      <c r="G12" s="334"/>
      <c r="H12" s="334"/>
      <c r="I12" s="334"/>
      <c r="J12" s="334"/>
      <c r="K12" s="334"/>
      <c r="L12" s="334"/>
      <c r="M12" s="4"/>
      <c r="N12" s="4"/>
      <c r="O12" s="4"/>
      <c r="P12" s="4"/>
      <c r="Q12" s="4"/>
      <c r="R12" s="4"/>
      <c r="S12" s="4"/>
      <c r="T12" s="4"/>
      <c r="U12" s="4"/>
      <c r="V12" s="4"/>
      <c r="W12" s="4"/>
      <c r="X12" s="4"/>
      <c r="Y12" s="4"/>
    </row>
    <row r="13" spans="1:25" ht="12" customHeight="1" thickTop="1" thickBot="1" x14ac:dyDescent="0.3">
      <c r="A13" s="247"/>
      <c r="C13" s="334"/>
      <c r="D13" s="334"/>
      <c r="E13" s="334"/>
      <c r="F13" s="334"/>
      <c r="G13" s="334"/>
      <c r="H13" s="334"/>
      <c r="I13" s="334"/>
      <c r="J13" s="334"/>
      <c r="K13" s="334"/>
      <c r="L13" s="334"/>
      <c r="M13" s="4"/>
      <c r="N13" s="4"/>
      <c r="O13" s="4"/>
      <c r="P13" s="4"/>
      <c r="Q13" s="4"/>
      <c r="R13" s="4"/>
      <c r="S13" s="4"/>
      <c r="T13" s="4"/>
      <c r="U13" s="4"/>
      <c r="V13" s="4"/>
      <c r="W13" s="4"/>
      <c r="X13" s="4"/>
      <c r="Y13" s="4"/>
    </row>
    <row r="14" spans="1:25" ht="12" customHeight="1" thickTop="1" thickBot="1" x14ac:dyDescent="0.3">
      <c r="A14" s="247"/>
      <c r="C14" s="334"/>
      <c r="D14" s="334"/>
      <c r="E14" s="334"/>
      <c r="F14" s="334"/>
      <c r="G14" s="334"/>
      <c r="H14" s="334"/>
      <c r="I14" s="334"/>
      <c r="J14" s="334"/>
      <c r="K14" s="334"/>
      <c r="L14" s="334"/>
      <c r="M14" s="4"/>
      <c r="N14" s="4"/>
      <c r="O14" s="4"/>
      <c r="P14" s="4"/>
      <c r="Q14" s="4"/>
      <c r="R14" s="4"/>
      <c r="S14" s="4"/>
      <c r="T14" s="4"/>
      <c r="U14" s="4"/>
      <c r="V14" s="4"/>
      <c r="W14" s="4"/>
      <c r="X14" s="4"/>
      <c r="Y14" s="4"/>
    </row>
    <row r="15" spans="1:25" ht="12" customHeight="1" thickTop="1" thickBot="1" x14ac:dyDescent="0.3">
      <c r="A15" s="247"/>
      <c r="C15" s="334"/>
      <c r="D15" s="334"/>
      <c r="E15" s="334"/>
      <c r="F15" s="334"/>
      <c r="G15" s="334"/>
      <c r="H15" s="334"/>
      <c r="I15" s="334"/>
      <c r="J15" s="334"/>
      <c r="K15" s="334"/>
      <c r="L15" s="334"/>
      <c r="M15" s="4"/>
      <c r="N15" s="4"/>
      <c r="O15" s="4"/>
      <c r="P15" s="4"/>
      <c r="Q15" s="4"/>
      <c r="R15" s="4"/>
      <c r="S15" s="4"/>
      <c r="T15" s="4"/>
      <c r="U15" s="4"/>
      <c r="V15" s="4"/>
      <c r="W15" s="4"/>
      <c r="X15" s="4"/>
      <c r="Y15" s="4"/>
    </row>
    <row r="16" spans="1:25" ht="12" customHeight="1" thickTop="1" thickBot="1" x14ac:dyDescent="0.3">
      <c r="A16" s="247"/>
      <c r="C16" s="334"/>
      <c r="D16" s="334"/>
      <c r="E16" s="334"/>
      <c r="F16" s="334"/>
      <c r="G16" s="334"/>
      <c r="H16" s="334"/>
      <c r="I16" s="334"/>
      <c r="J16" s="334"/>
      <c r="K16" s="334"/>
      <c r="L16" s="334"/>
      <c r="M16" s="4"/>
      <c r="N16" s="4"/>
      <c r="O16" s="4"/>
      <c r="P16" s="4"/>
      <c r="Q16" s="4"/>
      <c r="R16" s="4"/>
      <c r="S16" s="4"/>
      <c r="T16" s="4"/>
      <c r="U16" s="4"/>
      <c r="V16" s="4"/>
      <c r="W16" s="4"/>
      <c r="X16" s="4"/>
      <c r="Y16" s="4"/>
    </row>
    <row r="17" spans="1:25" ht="12" customHeight="1" thickTop="1" thickBot="1" x14ac:dyDescent="0.3">
      <c r="A17" s="247"/>
      <c r="C17" s="334"/>
      <c r="D17" s="334"/>
      <c r="E17" s="334"/>
      <c r="F17" s="334"/>
      <c r="G17" s="334"/>
      <c r="H17" s="334"/>
      <c r="I17" s="334"/>
      <c r="J17" s="334"/>
      <c r="K17" s="334"/>
      <c r="L17" s="334"/>
      <c r="M17" s="4"/>
      <c r="N17" s="4"/>
      <c r="O17" s="4"/>
      <c r="P17" s="4"/>
      <c r="Q17" s="4"/>
      <c r="R17" s="4"/>
      <c r="S17" s="4"/>
      <c r="T17" s="4"/>
      <c r="U17" s="4"/>
      <c r="V17" s="4"/>
      <c r="W17" s="4"/>
      <c r="X17" s="4"/>
      <c r="Y17" s="4"/>
    </row>
    <row r="18" spans="1:25" ht="17.100000000000001" customHeight="1" thickTop="1" x14ac:dyDescent="0.25">
      <c r="A18" s="247"/>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7"/>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7"/>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7"/>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7"/>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7"/>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7"/>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7"/>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7"/>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7"/>
      <c r="C27" s="4"/>
      <c r="E27" s="331"/>
      <c r="F27" s="331"/>
      <c r="G27" s="331"/>
      <c r="H27" s="331"/>
      <c r="I27" s="331"/>
      <c r="J27" s="331"/>
      <c r="K27" s="331"/>
      <c r="L27" s="331"/>
      <c r="M27" s="331"/>
      <c r="N27" s="331"/>
      <c r="O27" s="331"/>
      <c r="P27" s="331"/>
      <c r="Q27" s="331"/>
      <c r="R27" s="331"/>
      <c r="S27" s="331"/>
      <c r="T27" s="331"/>
      <c r="U27" s="331"/>
      <c r="V27" s="331"/>
      <c r="W27" s="331"/>
      <c r="X27" s="331"/>
      <c r="Y27" s="331"/>
    </row>
    <row r="28" spans="1:25" ht="17.100000000000001" customHeight="1" x14ac:dyDescent="0.25">
      <c r="A28" s="247"/>
      <c r="C28" s="4"/>
      <c r="E28" s="332"/>
      <c r="F28" s="332"/>
      <c r="G28" s="332"/>
    </row>
    <row r="29" spans="1:25" ht="8.1" customHeight="1" x14ac:dyDescent="0.25">
      <c r="A29" s="247"/>
    </row>
    <row r="30" spans="1:25" ht="33.950000000000003" customHeight="1" x14ac:dyDescent="0.25">
      <c r="A30" s="247"/>
    </row>
    <row r="31" spans="1:25" ht="33.950000000000003" customHeight="1" x14ac:dyDescent="0.25">
      <c r="A31" s="247"/>
    </row>
    <row r="32" spans="1:25" ht="33.950000000000003" customHeight="1" x14ac:dyDescent="0.25">
      <c r="A32" s="247"/>
    </row>
    <row r="33" spans="1:1" ht="15" x14ac:dyDescent="0.25">
      <c r="A33" s="247"/>
    </row>
    <row r="34" spans="1:1" ht="15" x14ac:dyDescent="0.25">
      <c r="A34" s="247"/>
    </row>
    <row r="35" spans="1:1" ht="15" x14ac:dyDescent="0.25">
      <c r="A35" s="247"/>
    </row>
    <row r="36" spans="1:1" ht="15" x14ac:dyDescent="0.25">
      <c r="A36" s="247"/>
    </row>
    <row r="37" spans="1:1" ht="15" x14ac:dyDescent="0.25">
      <c r="A37" s="247"/>
    </row>
    <row r="38" spans="1:1" ht="15" x14ac:dyDescent="0.25">
      <c r="A38" s="247"/>
    </row>
    <row r="39" spans="1:1" ht="15" x14ac:dyDescent="0.25">
      <c r="A39" s="247"/>
    </row>
    <row r="40" spans="1:1" ht="15" x14ac:dyDescent="0.25">
      <c r="A40" s="247"/>
    </row>
    <row r="41" spans="1:1" ht="15" x14ac:dyDescent="0.25">
      <c r="A41" s="247"/>
    </row>
    <row r="42" spans="1:1" ht="15" x14ac:dyDescent="0.25">
      <c r="A42" s="247"/>
    </row>
    <row r="43" spans="1:1" ht="15" x14ac:dyDescent="0.25">
      <c r="A43" s="247"/>
    </row>
    <row r="44" spans="1:1" ht="15" x14ac:dyDescent="0.25">
      <c r="A44" s="247"/>
    </row>
    <row r="45" spans="1:1" ht="15" x14ac:dyDescent="0.25">
      <c r="A45" s="247"/>
    </row>
    <row r="46" spans="1:1" ht="15" x14ac:dyDescent="0.25">
      <c r="A46" s="247"/>
    </row>
    <row r="47" spans="1:1" ht="15" x14ac:dyDescent="0.25">
      <c r="A47" s="247"/>
    </row>
    <row r="48" spans="1:1" ht="15" x14ac:dyDescent="0.25">
      <c r="A48" s="247"/>
    </row>
    <row r="49" spans="1:11" ht="15" x14ac:dyDescent="0.25">
      <c r="A49" s="247"/>
    </row>
    <row r="50" spans="1:11" ht="15" x14ac:dyDescent="0.25">
      <c r="A50" s="247"/>
    </row>
    <row r="51" spans="1:11" ht="15" x14ac:dyDescent="0.25">
      <c r="A51" s="247"/>
    </row>
    <row r="52" spans="1:11" ht="15" x14ac:dyDescent="0.25">
      <c r="A52" s="247"/>
    </row>
    <row r="53" spans="1:11" ht="15" x14ac:dyDescent="0.25">
      <c r="A53" s="247"/>
    </row>
    <row r="54" spans="1:11" ht="15" x14ac:dyDescent="0.25">
      <c r="A54" s="247"/>
    </row>
    <row r="55" spans="1:11" ht="15" x14ac:dyDescent="0.25">
      <c r="A55" s="247"/>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86</v>
      </c>
      <c r="D2" s="64" t="s">
        <v>87</v>
      </c>
      <c r="E2" s="64" t="s">
        <v>88</v>
      </c>
      <c r="F2" s="64" t="s">
        <v>89</v>
      </c>
    </row>
    <row r="3" spans="1:7" ht="96.75" customHeight="1" thickTop="1" x14ac:dyDescent="0.25">
      <c r="A3" s="63" t="str">
        <f>Alertas!E4</f>
        <v>Janeiro</v>
      </c>
      <c r="B3" s="63" t="s">
        <v>122</v>
      </c>
      <c r="C3" s="65" t="s">
        <v>124</v>
      </c>
      <c r="D3" s="65" t="s">
        <v>125</v>
      </c>
      <c r="E3" s="65" t="s">
        <v>127</v>
      </c>
      <c r="F3" s="65" t="s">
        <v>130</v>
      </c>
      <c r="G3" s="65"/>
    </row>
    <row r="4" spans="1:7" ht="96.75" customHeight="1" x14ac:dyDescent="0.25">
      <c r="A4" s="63" t="str">
        <f>Alertas!E4</f>
        <v>Janeiro</v>
      </c>
      <c r="B4" s="63" t="s">
        <v>123</v>
      </c>
      <c r="C4" s="65" t="s">
        <v>201</v>
      </c>
      <c r="D4" s="65" t="s">
        <v>126</v>
      </c>
      <c r="E4" s="65" t="s">
        <v>128</v>
      </c>
      <c r="F4" s="65" t="s">
        <v>129</v>
      </c>
    </row>
    <row r="5" spans="1:7" ht="15.75" thickBot="1" x14ac:dyDescent="0.3"/>
    <row r="6" spans="1:7" ht="16.5" thickTop="1" thickBot="1" x14ac:dyDescent="0.3">
      <c r="C6" s="64" t="s">
        <v>11</v>
      </c>
      <c r="D6" s="64" t="s">
        <v>131</v>
      </c>
    </row>
    <row r="7" spans="1:7" ht="15.75" thickTop="1" x14ac:dyDescent="0.25">
      <c r="C7" s="63" t="s">
        <v>134</v>
      </c>
      <c r="D7" s="63" t="s">
        <v>133</v>
      </c>
    </row>
    <row r="8" spans="1:7" x14ac:dyDescent="0.25">
      <c r="C8" s="63" t="s">
        <v>213</v>
      </c>
      <c r="D8" s="63" t="s">
        <v>236</v>
      </c>
    </row>
    <row r="9" spans="1:7" x14ac:dyDescent="0.25">
      <c r="C9" s="63" t="s">
        <v>214</v>
      </c>
      <c r="D9" s="63" t="s">
        <v>132</v>
      </c>
    </row>
    <row r="10" spans="1:7" x14ac:dyDescent="0.25">
      <c r="C10" s="63" t="s">
        <v>215</v>
      </c>
      <c r="D10" s="63" t="s">
        <v>135</v>
      </c>
    </row>
    <row r="11" spans="1:7" x14ac:dyDescent="0.25">
      <c r="C11" s="63" t="s">
        <v>216</v>
      </c>
      <c r="D11" s="63" t="s">
        <v>136</v>
      </c>
    </row>
    <row r="12" spans="1:7" x14ac:dyDescent="0.25">
      <c r="C12" s="63" t="s">
        <v>217</v>
      </c>
      <c r="D12" s="63" t="s">
        <v>137</v>
      </c>
    </row>
    <row r="13" spans="1:7" x14ac:dyDescent="0.25">
      <c r="C13" s="63" t="s">
        <v>218</v>
      </c>
      <c r="D13" s="63" t="s">
        <v>138</v>
      </c>
    </row>
    <row r="14" spans="1:7" x14ac:dyDescent="0.25">
      <c r="C14" s="63" t="s">
        <v>219</v>
      </c>
      <c r="D14" s="63" t="s">
        <v>139</v>
      </c>
    </row>
    <row r="15" spans="1:7" x14ac:dyDescent="0.25">
      <c r="C15" s="63" t="s">
        <v>220</v>
      </c>
      <c r="D15" s="63" t="s">
        <v>140</v>
      </c>
    </row>
    <row r="16" spans="1:7" x14ac:dyDescent="0.25">
      <c r="C16" s="63" t="s">
        <v>221</v>
      </c>
      <c r="D16" s="63" t="s">
        <v>141</v>
      </c>
    </row>
    <row r="17" spans="3:4" x14ac:dyDescent="0.25">
      <c r="C17" s="63" t="s">
        <v>222</v>
      </c>
      <c r="D17" s="63" t="s">
        <v>142</v>
      </c>
    </row>
    <row r="18" spans="3:4" x14ac:dyDescent="0.25">
      <c r="C18" s="63" t="s">
        <v>223</v>
      </c>
      <c r="D18" s="63" t="s">
        <v>143</v>
      </c>
    </row>
    <row r="19" spans="3:4" x14ac:dyDescent="0.25">
      <c r="C19" s="63" t="s">
        <v>224</v>
      </c>
      <c r="D19" s="63" t="s">
        <v>144</v>
      </c>
    </row>
    <row r="20" spans="3:4" x14ac:dyDescent="0.25">
      <c r="C20" s="63" t="s">
        <v>225</v>
      </c>
      <c r="D20" s="63" t="s">
        <v>227</v>
      </c>
    </row>
    <row r="21" spans="3:4" x14ac:dyDescent="0.25">
      <c r="C21" s="63" t="s">
        <v>226</v>
      </c>
      <c r="D21" s="63" t="s">
        <v>145</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2018-02-20T20:17:42Z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